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thaku\Downloads\4-hour-course-xl-files\"/>
    </mc:Choice>
  </mc:AlternateContent>
  <xr:revisionPtr revIDLastSave="0" documentId="13_ncr:1_{604C3934-7B00-4124-B16E-2DD9A0988587}" xr6:coauthVersionLast="47" xr6:coauthVersionMax="47" xr10:uidLastSave="{00000000-0000-0000-0000-000000000000}"/>
  <bookViews>
    <workbookView xWindow="-108" yWindow="-108" windowWidth="23256" windowHeight="12456" activeTab="3" xr2:uid="{26D4546B-D2A1-4444-8EAF-A6228F96F0C1}"/>
  </bookViews>
  <sheets>
    <sheet name="Sheet3" sheetId="7" r:id="rId1"/>
    <sheet name="Pivots" sheetId="6" r:id="rId2"/>
    <sheet name="Data" sheetId="2" r:id="rId3"/>
    <sheet name="Customer Center Report" sheetId="5" r:id="rId4"/>
    <sheet name="Assets" sheetId="4"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Sheet3!$A$3:$M$33</definedName>
    <definedName name="Slicer_Representative">#N/A</definedName>
  </definedNames>
  <calcPr calcId="191029"/>
  <pivotCaches>
    <pivotCache cacheId="469" r:id="rId6"/>
    <pivotCache cacheId="473" r:id="rId7"/>
    <pivotCache cacheId="482" r:id="rId8"/>
    <pivotCache cacheId="2116" r:id="rId9"/>
    <pivotCache cacheId="3094" r:id="rId10"/>
    <pivotCache cacheId="3097" r:id="rId11"/>
    <pivotCache cacheId="3100" r:id="rId12"/>
    <pivotCache cacheId="3103" r:id="rId13"/>
    <pivotCache cacheId="3106"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8" i="6" l="1"/>
  <c r="J67" i="6"/>
  <c r="J70" i="6" s="1"/>
  <c r="J75" i="6" s="1"/>
  <c r="J66" i="6"/>
  <c r="J69" i="6" s="1"/>
  <c r="J74" i="6" s="1"/>
  <c r="J65" i="6"/>
  <c r="J73" i="6" s="1"/>
  <c r="R20" i="5"/>
  <c r="S20" i="5"/>
  <c r="T20" i="5"/>
  <c r="U20" i="5"/>
  <c r="Q20" i="5"/>
  <c r="P38" i="5"/>
  <c r="Q38" i="5"/>
  <c r="R38" i="5"/>
  <c r="S38" i="5"/>
  <c r="T38" i="5"/>
  <c r="U38" i="5"/>
  <c r="V38" i="5"/>
  <c r="P35" i="5"/>
  <c r="Q35" i="5"/>
  <c r="R35" i="5"/>
  <c r="S35" i="5"/>
  <c r="T35" i="5"/>
  <c r="U35" i="5"/>
  <c r="V35" i="5"/>
  <c r="P36" i="5"/>
  <c r="Q36" i="5"/>
  <c r="R36" i="5"/>
  <c r="S36" i="5"/>
  <c r="T36" i="5"/>
  <c r="U36" i="5"/>
  <c r="V36" i="5"/>
  <c r="P37" i="5"/>
  <c r="Q37" i="5"/>
  <c r="R37" i="5"/>
  <c r="S37" i="5"/>
  <c r="T37" i="5"/>
  <c r="U37" i="5"/>
  <c r="V37" i="5"/>
  <c r="P22" i="5"/>
  <c r="Q22" i="5"/>
  <c r="R22" i="5"/>
  <c r="S22" i="5"/>
  <c r="T22" i="5"/>
  <c r="U22" i="5"/>
  <c r="V22" i="5"/>
  <c r="P23" i="5"/>
  <c r="Q23" i="5"/>
  <c r="R23" i="5"/>
  <c r="S23" i="5"/>
  <c r="T23" i="5"/>
  <c r="U23" i="5"/>
  <c r="V23" i="5"/>
  <c r="P24" i="5"/>
  <c r="Q24" i="5"/>
  <c r="R24" i="5"/>
  <c r="S24" i="5"/>
  <c r="T24" i="5"/>
  <c r="U24" i="5"/>
  <c r="V24" i="5"/>
  <c r="P25" i="5"/>
  <c r="Q25" i="5"/>
  <c r="R25" i="5"/>
  <c r="S25" i="5"/>
  <c r="T25" i="5"/>
  <c r="U25" i="5"/>
  <c r="V25" i="5"/>
  <c r="P26" i="5"/>
  <c r="Q26" i="5"/>
  <c r="R26" i="5"/>
  <c r="S26" i="5"/>
  <c r="T26" i="5"/>
  <c r="U26" i="5"/>
  <c r="V26" i="5"/>
  <c r="P27" i="5"/>
  <c r="Q27" i="5"/>
  <c r="R27" i="5"/>
  <c r="S27" i="5"/>
  <c r="T27" i="5"/>
  <c r="U27" i="5"/>
  <c r="V27" i="5"/>
  <c r="P28" i="5"/>
  <c r="Q28" i="5"/>
  <c r="R28" i="5"/>
  <c r="S28" i="5"/>
  <c r="T28" i="5"/>
  <c r="U28" i="5"/>
  <c r="V28" i="5"/>
  <c r="P29" i="5"/>
  <c r="Q29" i="5"/>
  <c r="R29" i="5"/>
  <c r="S29" i="5"/>
  <c r="T29" i="5"/>
  <c r="U29" i="5"/>
  <c r="V29" i="5"/>
  <c r="P30" i="5"/>
  <c r="Q30" i="5"/>
  <c r="R30" i="5"/>
  <c r="S30" i="5"/>
  <c r="T30" i="5"/>
  <c r="U30" i="5"/>
  <c r="V30" i="5"/>
  <c r="P31" i="5"/>
  <c r="Q31" i="5"/>
  <c r="R31" i="5"/>
  <c r="S31" i="5"/>
  <c r="T31" i="5"/>
  <c r="U31" i="5"/>
  <c r="V31" i="5"/>
  <c r="P32" i="5"/>
  <c r="Q32" i="5"/>
  <c r="R32" i="5"/>
  <c r="S32" i="5"/>
  <c r="T32" i="5"/>
  <c r="U32" i="5"/>
  <c r="V32" i="5"/>
  <c r="P33" i="5"/>
  <c r="Q33" i="5"/>
  <c r="R33" i="5"/>
  <c r="S33" i="5"/>
  <c r="T33" i="5"/>
  <c r="U33" i="5"/>
  <c r="V33" i="5"/>
  <c r="P34" i="5"/>
  <c r="Q34" i="5"/>
  <c r="R34" i="5"/>
  <c r="S34" i="5"/>
  <c r="T34" i="5"/>
  <c r="U34" i="5"/>
  <c r="V34" i="5"/>
  <c r="Q21" i="5"/>
  <c r="R21" i="5"/>
  <c r="S21" i="5"/>
  <c r="T21" i="5"/>
  <c r="U21" i="5"/>
  <c r="V21" i="5"/>
  <c r="P21" i="5"/>
  <c r="J52" i="6"/>
  <c r="J55" i="6" s="1"/>
  <c r="F54" i="6" a="1"/>
  <c r="F54"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8" i="6" l="1"/>
  <c r="I55" i="6"/>
  <c r="J58" i="6"/>
  <c r="J54" i="6"/>
  <c r="J57" i="6"/>
  <c r="I54" i="6"/>
  <c r="J56" i="6"/>
  <c r="I57" i="6"/>
  <c r="I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C9A287-1052-4F68-A95B-4C3E12C9F7BB}" keepAlive="1" name="ModelConnection_ExternalData_1" description="Data Model" type="5" refreshedVersion="8" minRefreshableVersion="5" saveData="1">
    <dbPr connection="Data Model Connection" command="DRILLTHROUGH MAXROWS 1000 SELECT FROM [Model] WHERE (([calls].[Representative].&amp;[R04],[Measures].[Call Count],[calls].[Date of Call (Month)].&amp;[Mar]))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EE1743FB-23CB-43B3-9516-CA8E282070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0DF0D0-269A-4A27-9CED-50B82120C76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963D3296-5285-4081-A3FB-4EF9E0300E48}"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<sst xmlns="http://schemas.openxmlformats.org/spreadsheetml/2006/main" count="3376" uniqueCount="1102">
  <si>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</si>
  <si>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</si>
  <si>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</si>
  <si>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</si>
  <si>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</si>
  <si>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</si>
  <si>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</si>
  <si>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</si>
  <si>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</si>
  <si>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</si>
  <si>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</si>
  <si>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</si>
  <si>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</si>
  <si>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</si>
  <si>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</si>
  <si>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</si>
  <si>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</si>
  <si>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</si>
  <si>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</si>
  <si>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</si>
  <si>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</si>
  <si>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</si>
  <si>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</si>
  <si>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</si>
  <si>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</si>
  <si>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</si>
  <si>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</si>
  <si>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</si>
  <si>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</si>
  <si>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</si>
  <si>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</si>
  <si>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</si>
  <si>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</si>
  <si>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</si>
  <si>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</si>
  <si>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</si>
  <si>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</si>
  <si>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</si>
  <si>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</si>
  <si>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</si>
  <si>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</si>
  <si>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</si>
  <si>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</si>
  <si>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</si>
  <si>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</si>
  <si>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</si>
  <si>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</si>
  <si>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</si>
  <si>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</si>
  <si>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</si>
  <si>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</si>
  <si>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</si>
  <si>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</si>
  <si>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</si>
  <si>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</si>
  <si>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</si>
  <si>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</si>
  <si>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</si>
  <si>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</si>
  <si>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</si>
  <si>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</si>
  <si>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</si>
  <si>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</si>
  <si>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</si>
  <si>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</si>
  <si>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</si>
  <si>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</si>
  <si>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</si>
  <si>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</si>
  <si>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</si>
  <si>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</si>
  <si>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</si>
  <si>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</si>
  <si>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</si>
  <si>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</si>
  <si>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</si>
  <si>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</si>
  <si>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</si>
  <si>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</si>
  <si>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</si>
  <si>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</si>
  <si>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</si>
  <si>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</si>
  <si>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</si>
  <si>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</si>
  <si>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</si>
  <si>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</si>
  <si>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</si>
  <si>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</si>
  <si>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</si>
  <si>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</si>
  <si>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</si>
  <si>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</si>
  <si>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</si>
  <si>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</si>
  <si>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</si>
  <si>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</si>
  <si>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</si>
  <si>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</si>
  <si>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</si>
  <si>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</si>
  <si>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</si>
  <si>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</si>
  <si>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</si>
  <si>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</si>
  <si>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</si>
  <si>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</si>
  <si>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</si>
  <si>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</si>
  <si>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</si>
  <si>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</si>
  <si>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</si>
  <si>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</si>
  <si>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</si>
  <si>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</si>
  <si>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</si>
  <si>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</si>
  <si>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</si>
  <si>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</si>
  <si>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</si>
  <si>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</si>
  <si>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</si>
  <si>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</si>
  <si>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</si>
  <si>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</si>
  <si>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</si>
  <si>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</si>
  <si>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</si>
  <si>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</si>
  <si>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</si>
  <si>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</si>
  <si>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</si>
  <si>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</si>
  <si>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</si>
  <si>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</si>
  <si>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</si>
  <si>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</si>
  <si>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</si>
  <si>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</si>
  <si>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</si>
  <si>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</si>
  <si>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</si>
  <si>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</si>
  <si>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</si>
  <si>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</si>
  <si>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</si>
  <si>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</si>
  <si>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</si>
  <si>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</si>
  <si>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</si>
  <si>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</si>
  <si>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</si>
  <si>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</si>
  <si>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</si>
  <si>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</si>
  <si>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</si>
  <si>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</si>
  <si>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</si>
  <si>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</si>
  <si>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</si>
  <si>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</si>
  <si>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</si>
  <si>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</si>
  <si>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</si>
  <si>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</si>
  <si>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</si>
  <si>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</si>
  <si>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</si>
  <si>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</si>
  <si>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</si>
  <si>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</si>
  <si>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</si>
  <si>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</si>
  <si>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</si>
  <si>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</si>
  <si>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</si>
  <si>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</si>
  <si>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</si>
  <si>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</si>
  <si>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</si>
  <si>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</si>
  <si>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</si>
  <si>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</si>
  <si>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</si>
  <si>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</si>
  <si>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</si>
  <si>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</si>
  <si>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</si>
  <si>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</si>
  <si>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</si>
  <si>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</si>
  <si>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</si>
  <si>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</si>
  <si>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</si>
  <si>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</si>
  <si>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</si>
  <si>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</si>
  <si>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</si>
  <si>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</si>
  <si>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</si>
  <si>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</si>
  <si>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</si>
  <si>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</si>
  <si>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</si>
  <si>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</si>
  <si>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</si>
  <si>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</si>
  <si>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</si>
  <si>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</si>
  <si>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</si>
  <si>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</si>
  <si>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</si>
  <si>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</si>
  <si>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</si>
  <si>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</si>
  <si>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</si>
  <si>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</si>
  <si>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</si>
  <si>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</si>
  <si>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</si>
  <si>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</si>
  <si>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</si>
  <si>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</si>
  <si>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</si>
  <si>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</si>
  <si>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</si>
  <si>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</si>
  <si>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</si>
  <si>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</si>
  <si>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</si>
  <si>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</si>
  <si>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</si>
  <si>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</si>
  <si>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</si>
  <si>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</si>
  <si>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</si>
  <si>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</si>
  <si>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</si>
  <si>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</si>
  <si>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</si>
  <si>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</si>
  <si>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</si>
  <si>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</si>
  <si>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</si>
  <si>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</si>
  <si>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</si>
  <si>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</si>
  <si>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</si>
  <si>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</si>
  <si>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</si>
  <si>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</si>
  <si>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</si>
  <si>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</si>
  <si>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</si>
  <si>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</si>
  <si>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</si>
  <si>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</si>
  <si>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</si>
  <si>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</si>
  <si>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</si>
  <si>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</si>
  <si>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</si>
  <si>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</si>
  <si>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</si>
  <si>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</si>
  <si>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</si>
  <si>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</si>
  <si>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</si>
  <si>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</si>
  <si>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</si>
  <si>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</si>
  <si>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</si>
  <si>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</si>
  <si>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</si>
  <si>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</si>
  <si>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</si>
  <si>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</si>
  <si>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</si>
  <si>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</si>
  <si>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</si>
  <si>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</si>
  <si>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</si>
  <si>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</si>
  <si>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</si>
  <si>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</si>
  <si>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</si>
  <si>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</si>
  <si>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</si>
  <si>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</si>
  <si>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</si>
  <si>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</si>
  <si>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</si>
  <si>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</si>
  <si>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</si>
  <si>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</si>
  <si>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</si>
  <si>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</si>
  <si>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</si>
  <si>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</si>
  <si>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</si>
  <si>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</si>
  <si>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</si>
  <si>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</si>
  <si>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</si>
  <si>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</si>
  <si>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</si>
  <si>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</si>
  <si>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</si>
  <si>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</si>
  <si>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</si>
  <si>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</si>
  <si>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</si>
  <si>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</si>
  <si>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</si>
  <si>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</si>
  <si>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</si>
  <si>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</si>
  <si>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</si>
  <si>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</si>
  <si>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</si>
  <si>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</si>
  <si>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</si>
  <si>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</si>
  <si>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</si>
  <si>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</si>
  <si>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</si>
  <si>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</si>
  <si>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</si>
  <si>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</si>
  <si>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</si>
  <si>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</si>
  <si>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</si>
  <si>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</si>
  <si>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</si>
  <si>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</si>
  <si>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</si>
  <si>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</si>
  <si>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</si>
  <si>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</si>
  <si>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</si>
  <si>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</si>
  <si>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</si>
  <si>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</si>
  <si>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</si>
  <si>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</si>
  <si>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</si>
  <si>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</si>
  <si>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</si>
  <si>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</si>
  <si>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</si>
  <si>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</si>
  <si>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</si>
  <si>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</si>
  <si>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</si>
  <si>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</si>
  <si>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</si>
  <si>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</si>
  <si>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</si>
  <si>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</si>
  <si>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</si>
  <si>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</si>
  <si>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</si>
  <si>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</si>
  <si>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</si>
  <si>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</si>
  <si>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</si>
  <si>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</si>
  <si>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</si>
  <si>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</si>
  <si>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</si>
  <si>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</si>
  <si>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</si>
  <si>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</si>
  <si>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</si>
  <si>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</si>
  <si>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</si>
  <si>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</si>
  <si>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</si>
  <si>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</si>
  <si>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</si>
  <si>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</si>
  <si>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</si>
  <si>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</si>
  <si>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</si>
  <si>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</si>
  <si>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</si>
  <si>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</si>
  <si>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</si>
  <si>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</si>
  <si>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</si>
  <si>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</si>
  <si>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</si>
  <si>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</si>
  <si>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</si>
  <si>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</si>
  <si>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</si>
  <si>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</si>
  <si>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</si>
  <si>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</si>
  <si>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</si>
  <si>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</si>
  <si>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</si>
  <si>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</si>
  <si>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</si>
  <si>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</si>
  <si>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</si>
  <si>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</si>
  <si>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</si>
  <si>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</si>
  <si>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</si>
  <si>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</si>
  <si>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</si>
  <si>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</si>
  <si>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</si>
  <si>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</si>
  <si>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</si>
  <si>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</si>
  <si>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</si>
  <si>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</si>
  <si>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</si>
  <si>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</si>
  <si>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</si>
  <si>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</si>
  <si>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</si>
  <si>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</si>
  <si>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</si>
  <si>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</si>
  <si>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</si>
  <si>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</si>
  <si>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</si>
  <si>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</si>
  <si>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</si>
  <si>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</si>
  <si>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</si>
  <si>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</si>
  <si>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</si>
  <si>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</si>
  <si>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</si>
  <si>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</si>
  <si>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</si>
  <si>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</si>
  <si>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</si>
  <si>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</si>
  <si>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</si>
  <si>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</si>
  <si>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</si>
  <si>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</si>
  <si>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</si>
  <si>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</si>
  <si>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</si>
  <si>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</si>
  <si>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</si>
  <si>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</si>
  <si>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</si>
  <si>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</si>
  <si>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</si>
  <si>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</si>
  <si>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</si>
  <si>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</si>
  <si>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</si>
  <si>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</si>
  <si>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</si>
  <si>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</si>
  <si>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</si>
  <si>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</si>
  <si>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</si>
  <si>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</si>
  <si>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</si>
  <si>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</si>
  <si>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</si>
  <si>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</si>
  <si>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</si>
  <si>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</si>
  <si>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</si>
  <si>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</si>
  <si>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</si>
  <si>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</si>
  <si>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</si>
  <si>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</si>
  <si>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</si>
  <si>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</si>
  <si>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</si>
  <si>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</si>
  <si>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</si>
  <si>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</si>
  <si>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</si>
  <si>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</si>
  <si>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</si>
  <si>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</si>
  <si>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</si>
  <si>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</si>
  <si>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</si>
  <si>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</si>
  <si>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</si>
  <si>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</si>
  <si>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</si>
  <si>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</si>
  <si>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</si>
  <si>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</si>
  <si>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</si>
  <si>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</si>
  <si>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</si>
  <si>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</si>
  <si>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</si>
  <si>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</si>
  <si>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</si>
  <si>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</si>
  <si>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</si>
  <si>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</si>
  <si>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</si>
  <si>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</si>
  <si>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</si>
  <si>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</si>
  <si>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</si>
  <si>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</si>
  <si>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</si>
  <si>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</si>
  <si>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</si>
  <si>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</si>
  <si>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</si>
  <si>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</si>
  <si>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</si>
  <si>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</si>
  <si>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</si>
  <si>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</si>
  <si>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</si>
  <si>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</si>
  <si>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</si>
  <si>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</si>
  <si>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</si>
  <si>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</si>
  <si>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</si>
  <si>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</si>
  <si>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</si>
  <si>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</si>
  <si>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</si>
  <si>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</si>
  <si>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</si>
  <si>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</si>
  <si>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</si>
  <si>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</si>
  <si>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</si>
  <si>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</si>
  <si>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</si>
  <si>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</si>
  <si>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</si>
  <si>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</si>
  <si>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</si>
  <si>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</si>
  <si>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</si>
  <si>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</si>
  <si>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</si>
  <si>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</si>
  <si>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</si>
  <si>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</si>
  <si>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</si>
  <si>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</si>
  <si>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</si>
  <si>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</si>
  <si>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</si>
  <si>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</si>
  <si>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</si>
  <si>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</si>
  <si>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</si>
  <si>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</si>
  <si>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</si>
  <si>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</si>
  <si>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</si>
  <si>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</si>
  <si>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</si>
  <si>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</si>
  <si>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</si>
  <si>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</si>
  <si>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</si>
  <si>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</si>
  <si>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</si>
  <si>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</si>
  <si>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</si>
  <si>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</si>
  <si>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</si>
  <si>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</si>
  <si>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</si>
  <si>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</si>
  <si>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</si>
  <si>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</si>
  <si>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</si>
  <si>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</si>
  <si>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</si>
  <si>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</si>
  <si>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</si>
  <si>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</si>
  <si>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</si>
  <si>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</si>
  <si>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</si>
  <si>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</si>
  <si>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</si>
  <si>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</si>
  <si>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</si>
  <si>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</si>
  <si>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</si>
  <si>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</si>
  <si>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</si>
  <si>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</si>
  <si>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</si>
  <si>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</si>
  <si>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</si>
  <si>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</si>
  <si>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</si>
  <si>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</si>
  <si>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</si>
  <si>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</si>
  <si>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</si>
  <si>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</si>
  <si>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</si>
  <si>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</si>
  <si>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</si>
  <si>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</si>
  <si>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</si>
  <si>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</si>
  <si>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</si>
  <si>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</si>
  <si>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</si>
  <si>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</si>
  <si>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</si>
  <si>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</si>
  <si>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</si>
  <si>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</si>
  <si>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</si>
  <si>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</si>
  <si>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</si>
  <si>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</si>
  <si>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</si>
  <si>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</si>
  <si>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</si>
  <si>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</si>
  <si>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</si>
  <si>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</si>
  <si>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</si>
  <si>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</si>
  <si>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</si>
  <si>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</si>
  <si>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</si>
  <si>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</si>
  <si>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</si>
  <si>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</si>
  <si>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</si>
  <si>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</si>
  <si>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</si>
  <si>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</si>
  <si>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</si>
  <si>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</si>
  <si>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</si>
  <si>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</si>
  <si>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</si>
  <si>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</si>
  <si>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</si>
  <si>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</si>
  <si>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</si>
  <si>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</si>
  <si>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</si>
  <si>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</si>
  <si>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</si>
  <si>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</si>
  <si>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</si>
  <si>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</si>
  <si>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</si>
  <si>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</si>
  <si>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</si>
  <si>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</si>
  <si>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</si>
  <si>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</si>
  <si>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</si>
  <si>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</si>
  <si>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</si>
  <si>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</si>
  <si>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</si>
  <si>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</si>
  <si>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</si>
  <si>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</si>
  <si>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</si>
  <si>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</si>
  <si>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</si>
  <si>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</si>
  <si>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</si>
  <si>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</si>
  <si>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</si>
  <si>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</si>
  <si>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</si>
  <si>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</si>
  <si>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</si>
  <si>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</si>
  <si>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</si>
  <si>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</si>
  <si>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</si>
  <si>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</si>
  <si>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</si>
  <si>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</si>
  <si>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</si>
  <si>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</si>
  <si>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</si>
  <si>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</si>
  <si>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</si>
  <si>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</si>
  <si>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</si>
  <si>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</si>
  <si>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</si>
  <si>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</si>
  <si>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</si>
  <si>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</si>
  <si>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</si>
  <si>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</si>
  <si>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</si>
  <si>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</si>
  <si>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</si>
  <si>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</si>
  <si>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</si>
  <si>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</si>
  <si>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</si>
  <si>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</si>
  <si>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</si>
  <si>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</si>
  <si>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</si>
  <si>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</si>
  <si>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</si>
  <si>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</si>
  <si>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</si>
  <si>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</si>
  <si>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</si>
  <si>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</si>
  <si>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</si>
  <si>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</si>
  <si>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</si>
  <si>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</si>
  <si>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</si>
  <si>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</si>
  <si>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</si>
  <si>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</si>
  <si>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</si>
  <si>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</si>
  <si>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</si>
  <si>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</si>
  <si>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</si>
  <si>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</si>
  <si>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</si>
  <si>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</si>
  <si>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</si>
  <si>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</si>
  <si>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</si>
  <si>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</si>
  <si>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</si>
  <si>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</si>
  <si>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</si>
  <si>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</si>
  <si>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</si>
  <si>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</si>
  <si>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</si>
  <si>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</si>
  <si>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</si>
  <si>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</si>
  <si>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</si>
  <si>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</si>
  <si>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</si>
  <si>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</si>
  <si>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</si>
  <si>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</si>
  <si>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</si>
  <si>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</si>
  <si>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</si>
  <si>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</si>
  <si>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</si>
  <si>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</si>
  <si>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</si>
  <si>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</si>
  <si>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</si>
  <si>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</si>
  <si>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</si>
  <si>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</si>
  <si>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</si>
  <si>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</si>
  <si>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</si>
  <si>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</si>
  <si>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</si>
  <si>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</si>
  <si>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</si>
  <si>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</si>
  <si>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</si>
  <si>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</si>
  <si>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</si>
  <si>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</si>
  <si>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</si>
  <si>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</si>
  <si>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</si>
  <si>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</si>
  <si>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</si>
  <si>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</si>
  <si>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</si>
  <si>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</si>
  <si>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</si>
  <si>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</si>
  <si>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</si>
  <si>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</si>
  <si>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</si>
  <si>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</si>
  <si>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</si>
  <si>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</si>
  <si>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</si>
  <si>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</si>
  <si>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</si>
  <si>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</si>
  <si>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</si>
  <si>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</si>
  <si>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</si>
  <si>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</si>
  <si>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</si>
  <si>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</si>
  <si>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</si>
  <si>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</si>
  <si>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</si>
  <si>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</si>
  <si>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</si>
  <si>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</si>
  <si>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</si>
  <si>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</si>
  <si>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</si>
  <si>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</si>
  <si>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</si>
  <si>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</si>
  <si>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</si>
  <si>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</si>
  <si>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</si>
  <si>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</si>
  <si>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</si>
  <si>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</si>
  <si>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</si>
  <si>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</si>
  <si>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</si>
  <si>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</si>
  <si>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</si>
  <si>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</si>
  <si>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</si>
  <si>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</si>
  <si>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</si>
  <si>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</si>
  <si>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</si>
  <si>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</si>
  <si>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</si>
  <si>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</si>
  <si>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</si>
  <si>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</si>
  <si>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</si>
  <si>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</si>
  <si>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</si>
  <si>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</si>
  <si>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</si>
  <si>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</si>
  <si>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</si>
  <si>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</si>
  <si>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</si>
  <si>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</si>
  <si>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</si>
  <si>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</si>
  <si>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</si>
  <si>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</si>
  <si>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</si>
  <si>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</si>
  <si>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</si>
  <si>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</si>
  <si>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</si>
  <si>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</si>
  <si>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</si>
  <si>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</si>
  <si>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</si>
  <si>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</si>
  <si>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</si>
  <si>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</si>
  <si>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</si>
  <si>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</si>
  <si>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</si>
  <si>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</si>
  <si>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</si>
  <si>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</si>
  <si>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</si>
  <si>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</si>
  <si>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</si>
  <si>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</si>
  <si>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</si>
  <si>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</si>
  <si>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</si>
  <si>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</si>
  <si>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</si>
  <si>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</si>
  <si>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</si>
  <si>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</si>
  <si>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</si>
  <si>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</si>
  <si>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</si>
  <si>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</si>
  <si>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</si>
  <si>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</si>
  <si>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</si>
  <si>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</si>
  <si>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</si>
  <si>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</si>
  <si>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</si>
  <si>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</si>
  <si>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</si>
  <si>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</si>
  <si>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</si>
  <si>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</si>
  <si>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</si>
  <si>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</si>
  <si>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</si>
  <si>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</si>
  <si>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</si>
  <si>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</si>
  <si>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</si>
  <si>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</si>
  <si>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</si>
  <si>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</si>
  <si>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</si>
  <si>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</si>
  <si>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</si>
  <si>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</si>
  <si>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</si>
  <si>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</si>
  <si>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</si>
  <si>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</si>
  <si>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</si>
  <si>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</si>
  <si>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</si>
  <si>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</si>
  <si>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</si>
  <si>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</si>
  <si>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</si>
  <si>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</si>
  <si>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</si>
  <si>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</si>
  <si>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</si>
  <si>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</si>
  <si>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</si>
  <si>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</si>
  <si>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</si>
  <si>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</si>
  <si>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</si>
  <si>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</si>
  <si>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</si>
  <si>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</si>
  <si>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</si>
  <si>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</si>
  <si>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</si>
  <si>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</si>
  <si>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</si>
  <si>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</si>
  <si>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</si>
  <si>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</si>
  <si>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</si>
  <si>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</si>
  <si>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</si>
  <si>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</si>
  <si>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</si>
  <si>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</si>
  <si>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</si>
  <si>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</si>
  <si>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</si>
  <si>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</si>
  <si>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</si>
  <si>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</si>
  <si>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</si>
  <si>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</si>
  <si>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</si>
  <si>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</si>
  <si>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</si>
  <si>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</si>
  <si>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</si>
  <si>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</si>
  <si>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</si>
  <si>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</si>
  <si>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</si>
  <si>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</si>
  <si>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</si>
  <si>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</si>
  <si>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</si>
  <si>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</si>
  <si>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</si>
  <si>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</si>
  <si>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</si>
  <si>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</si>
  <si>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</si>
  <si>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</si>
  <si>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</si>
  <si>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</si>
  <si>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</si>
  <si>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</si>
  <si>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</si>
  <si>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</si>
  <si>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</si>
  <si>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</si>
  <si>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</si>
  <si>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</si>
  <si>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</si>
  <si>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</si>
  <si>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</si>
  <si>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</si>
  <si>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</si>
  <si>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</si>
  <si>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</si>
  <si>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</si>
  <si>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</si>
  <si>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</si>
  <si>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</si>
  <si>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</si>
  <si>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</si>
  <si>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</si>
  <si>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</si>
  <si>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</si>
  <si>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</si>
  <si>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</si>
  <si>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</si>
  <si>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</si>
  <si>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</si>
  <si>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</si>
  <si>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</si>
  <si>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</si>
  <si>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</si>
  <si>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</si>
  <si>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</si>
  <si>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</si>
  <si>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</si>
  <si>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</si>
  <si>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</si>
  <si>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</si>
  <si>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</si>
  <si>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</si>
  <si>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</si>
  <si>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</si>
  <si>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</si>
  <si>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</si>
  <si>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</si>
  <si>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</si>
  <si>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</si>
  <si>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</si>
  <si>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</si>
  <si>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</si>
  <si>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</si>
  <si>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</si>
  <si>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</si>
  <si>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</si>
  <si>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 xml:space="preserve"> </t>
  </si>
  <si>
    <t>Row Labels</t>
  </si>
  <si>
    <t>Grand Total</t>
  </si>
  <si>
    <t>Jan</t>
  </si>
  <si>
    <t>Feb</t>
  </si>
  <si>
    <t>Mar</t>
  </si>
  <si>
    <t>Apr</t>
  </si>
  <si>
    <t>May</t>
  </si>
  <si>
    <t>Jun</t>
  </si>
  <si>
    <t>Jul</t>
  </si>
  <si>
    <t>Aug</t>
  </si>
  <si>
    <t>Sep</t>
  </si>
  <si>
    <t>Oct</t>
  </si>
  <si>
    <t>Nov</t>
  </si>
  <si>
    <t>Dec</t>
  </si>
  <si>
    <t>Call Count2</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</si>
  <si>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</si>
  <si>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</si>
  <si>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</si>
  <si>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</si>
  <si>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</si>
  <si>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</si>
  <si>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</si>
  <si>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</si>
  <si>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</si>
  <si>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</si>
  <si>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</si>
  <si>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</si>
  <si>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</si>
  <si>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Wednesday</t>
  </si>
  <si>
    <t>1 to 2 hours</t>
  </si>
  <si>
    <t>More than 2 hours</t>
  </si>
  <si>
    <t>30 to 60 mins</t>
  </si>
  <si>
    <t>Thursday</t>
  </si>
  <si>
    <t>Saturday</t>
  </si>
  <si>
    <t>Monday</t>
  </si>
  <si>
    <t>Tuesday</t>
  </si>
  <si>
    <t>Friday</t>
  </si>
  <si>
    <t>Sunday</t>
  </si>
  <si>
    <t>Data returned for Call Count, Mar, R04 (First 1000 rows).</t>
  </si>
  <si>
    <t>For Graph</t>
  </si>
  <si>
    <t>Rep</t>
  </si>
  <si>
    <t>Calls</t>
  </si>
  <si>
    <t>Amount</t>
  </si>
  <si>
    <t>Sel.Calls</t>
  </si>
  <si>
    <t>Sel. Amount</t>
  </si>
  <si>
    <t>Selected Rep</t>
  </si>
  <si>
    <t>Column Labels</t>
  </si>
  <si>
    <t>Total</t>
  </si>
  <si>
    <t>Rep Summary</t>
  </si>
  <si>
    <t>% of calls</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</si>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</sst>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quot;₹&quot;\ #,###.0,&quot;k&quot;\ "/>
    <numFmt numFmtId="168" formatCode="&quot;₹&quot;\ #,##0;#,##0\ \-&quot;₹&quot;;&quot;₹&quot;\ #,##0"/>
    <numFmt numFmtId="169" formatCode="&quot;₹&quot;\ #,##0"/>
  </numFmts>
  <fonts count="7"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0"/>
      <color theme="1"/>
      <name val="Arial"/>
      <family val="2"/>
      <scheme val="minor"/>
    </font>
    <font>
      <b/>
      <sz val="10"/>
      <color theme="1"/>
      <name val="Arial"/>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4" fontId="0" fillId="0" borderId="0" xfId="0" applyNumberFormat="1"/>
    <xf numFmtId="167" fontId="0" fillId="0" borderId="0" xfId="0" applyNumberFormat="1"/>
    <xf numFmtId="168" fontId="0" fillId="0" borderId="0" xfId="0" applyNumberFormat="1"/>
    <xf numFmtId="0" fontId="0" fillId="0" borderId="0" xfId="0" applyNumberFormat="1"/>
    <xf numFmtId="0" fontId="0" fillId="0" borderId="0" xfId="0" applyAlignment="1">
      <alignment horizontal="left" indent="1"/>
    </xf>
    <xf numFmtId="0" fontId="0" fillId="3" borderId="0" xfId="0" applyFill="1" applyAlignment="1">
      <alignment horizontal="right"/>
    </xf>
    <xf numFmtId="0" fontId="0" fillId="4" borderId="10" xfId="0" applyFill="1" applyBorder="1"/>
    <xf numFmtId="0" fontId="5" fillId="4" borderId="0" xfId="0" applyFont="1" applyFill="1" applyBorder="1"/>
    <xf numFmtId="0" fontId="5" fillId="4" borderId="14" xfId="0" applyFont="1" applyFill="1" applyBorder="1"/>
    <xf numFmtId="169" fontId="5" fillId="4" borderId="0" xfId="0" applyNumberFormat="1" applyFont="1" applyFill="1" applyBorder="1"/>
    <xf numFmtId="0" fontId="5" fillId="4" borderId="15" xfId="0" applyFont="1" applyFill="1" applyBorder="1" applyAlignment="1">
      <alignment horizontal="center" vertical="center"/>
    </xf>
    <xf numFmtId="169" fontId="5" fillId="4" borderId="16" xfId="0" applyNumberFormat="1" applyFont="1" applyFill="1" applyBorder="1"/>
    <xf numFmtId="169" fontId="5" fillId="4" borderId="14" xfId="0" applyNumberFormat="1" applyFont="1" applyFill="1" applyBorder="1" applyAlignment="1">
      <alignment horizontal="center" vertical="center"/>
    </xf>
    <xf numFmtId="169" fontId="5" fillId="4" borderId="17" xfId="0" applyNumberFormat="1" applyFont="1" applyFill="1" applyBorder="1" applyAlignment="1">
      <alignment horizontal="center" vertical="center"/>
    </xf>
    <xf numFmtId="9" fontId="0" fillId="0" borderId="0" xfId="1" applyFont="1"/>
    <xf numFmtId="0" fontId="6" fillId="4" borderId="13" xfId="0" applyFont="1" applyFill="1" applyBorder="1"/>
    <xf numFmtId="0" fontId="6" fillId="4" borderId="13" xfId="0" applyFont="1" applyFill="1" applyBorder="1" applyAlignment="1">
      <alignment horizontal="center" vertical="center"/>
    </xf>
    <xf numFmtId="0" fontId="1" fillId="4" borderId="11" xfId="0" applyFont="1" applyFill="1" applyBorder="1"/>
    <xf numFmtId="0" fontId="1" fillId="4" borderId="12" xfId="0" applyFont="1" applyFill="1" applyBorder="1" applyAlignment="1">
      <alignment horizontal="center"/>
    </xf>
  </cellXfs>
  <cellStyles count="2">
    <cellStyle name="Normal" xfId="0" builtinId="0"/>
    <cellStyle name="Percent" xfId="1" builtinId="5"/>
  </cellStyles>
  <dxfs count="22">
    <dxf>
      <fill>
        <patternFill>
          <bgColor theme="9" tint="0.39994506668294322"/>
        </patternFill>
      </fill>
      <border>
        <left style="thin">
          <color rgb="FF5F5F5F"/>
        </left>
        <right style="thin">
          <color rgb="FF5F5F5F"/>
        </right>
        <vertical/>
        <horizontal/>
      </border>
    </dxf>
    <dxf>
      <fill>
        <patternFill>
          <bgColor theme="9" tint="0.59996337778862885"/>
        </patternFill>
      </fill>
      <border>
        <left style="thin">
          <color rgb="FF5F5F5F"/>
        </left>
        <right style="thin">
          <color rgb="FF5F5F5F"/>
        </right>
        <vertical/>
        <horizontal/>
      </border>
    </dxf>
    <dxf>
      <fill>
        <patternFill>
          <bgColor theme="9" tint="0.39994506668294322"/>
        </patternFill>
      </fill>
      <border>
        <left style="thin">
          <color rgb="FF5F5F5F"/>
        </left>
        <right style="thin">
          <color rgb="FF5F5F5F"/>
        </right>
        <vertical/>
        <horizontal/>
      </border>
    </dxf>
    <dxf>
      <fill>
        <patternFill>
          <bgColor theme="8" tint="0.39994506668294322"/>
        </patternFill>
      </fill>
      <border>
        <left style="thin">
          <color rgb="FF5F5F5F"/>
        </left>
        <right style="thin">
          <color rgb="FF5F5F5F"/>
        </right>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62229FE5-B334-417A-91F3-A5634A862A3E}">
      <tableStyleElement type="wholeTable" dxfId="5"/>
      <tableStyleElement type="headerRow" dxfId="4"/>
    </tableStyle>
  </tableStyles>
  <colors>
    <mruColors>
      <color rgb="FFF3593F"/>
      <color rgb="FFFF9A4F"/>
      <color rgb="FF5F5F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name val="Arial Black"/>
            <family val="2"/>
            <scheme val="major"/>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1.8026120982649583E-2"/>
          <c:y val="3.2867126231331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3665-43F1-82A4-36961B12165C}"/>
            </c:ext>
          </c:extLst>
        </c:ser>
        <c:dLbls>
          <c:showLegendKey val="0"/>
          <c:showVal val="0"/>
          <c:showCatName val="0"/>
          <c:showSerName val="0"/>
          <c:showPercent val="0"/>
          <c:showBubbleSize val="0"/>
        </c:dLbls>
        <c:axId val="379461696"/>
        <c:axId val="379461216"/>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3665-43F1-82A4-36961B12165C}"/>
            </c:ext>
          </c:extLst>
        </c:ser>
        <c:dLbls>
          <c:showLegendKey val="0"/>
          <c:showVal val="0"/>
          <c:showCatName val="0"/>
          <c:showSerName val="0"/>
          <c:showPercent val="0"/>
          <c:showBubbleSize val="0"/>
        </c:dLbls>
        <c:marker val="1"/>
        <c:smooth val="0"/>
        <c:axId val="379461696"/>
        <c:axId val="379461216"/>
      </c:lineChart>
      <c:catAx>
        <c:axId val="3794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61216"/>
        <c:crosses val="autoZero"/>
        <c:auto val="1"/>
        <c:lblAlgn val="ctr"/>
        <c:lblOffset val="100"/>
        <c:noMultiLvlLbl val="0"/>
      </c:catAx>
      <c:valAx>
        <c:axId val="379461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 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1571-4120-9A28-9D8EA18B0FCE}"/>
            </c:ext>
          </c:extLst>
        </c:ser>
        <c:dLbls>
          <c:dLblPos val="outEnd"/>
          <c:showLegendKey val="0"/>
          <c:showVal val="1"/>
          <c:showCatName val="0"/>
          <c:showSerName val="0"/>
          <c:showPercent val="0"/>
          <c:showBubbleSize val="0"/>
        </c:dLbls>
        <c:gapWidth val="25"/>
        <c:axId val="571442656"/>
        <c:axId val="571443136"/>
      </c:barChart>
      <c:catAx>
        <c:axId val="571442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443136"/>
        <c:crosses val="autoZero"/>
        <c:auto val="1"/>
        <c:lblAlgn val="ctr"/>
        <c:lblOffset val="100"/>
        <c:noMultiLvlLbl val="0"/>
      </c:catAx>
      <c:valAx>
        <c:axId val="571443136"/>
        <c:scaling>
          <c:orientation val="minMax"/>
        </c:scaling>
        <c:delete val="1"/>
        <c:axPos val="b"/>
        <c:numFmt formatCode="#,##0" sourceLinked="1"/>
        <c:majorTickMark val="out"/>
        <c:minorTickMark val="none"/>
        <c:tickLblPos val="nextTo"/>
        <c:crossAx val="57144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2000">
                <a:solidFill>
                  <a:schemeClr val="accent6"/>
                </a:solidFill>
                <a:latin typeface="Arial Black" panose="020B0A04020102020204" pitchFamily="34" charset="0"/>
              </a:rPr>
              <a:t>Amount</a:t>
            </a:r>
          </a:p>
        </c:rich>
      </c:tx>
      <c:layout>
        <c:manualLayout>
          <c:xMode val="edge"/>
          <c:yMode val="edge"/>
          <c:x val="5.2785520991822425E-2"/>
          <c:y val="2.23408260124616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Pivots!$H$54:$H$58</c:f>
              <c:numCache>
                <c:formatCode>"₹"\ #,###.0,"k"\ </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1F9-407E-B363-5D014F8233A5}"/>
            </c:ext>
          </c:extLst>
        </c:ser>
        <c:ser>
          <c:idx val="1"/>
          <c:order val="1"/>
          <c:tx>
            <c:strRef>
              <c:f>Pivots!$J$53</c:f>
              <c:strCache>
                <c:ptCount val="1"/>
                <c:pt idx="0">
                  <c:v>Sel. Amount</c:v>
                </c:pt>
              </c:strCache>
            </c:strRef>
          </c:tx>
          <c:spPr>
            <a:gradFill>
              <a:gsLst>
                <a:gs pos="0">
                  <a:schemeClr val="accent6">
                    <a:lumMod val="60000"/>
                    <a:lumOff val="40000"/>
                  </a:schemeClr>
                </a:gs>
                <a:gs pos="100000">
                  <a:schemeClr val="accent6"/>
                </a:gs>
              </a:gsLst>
              <a:lin ang="16200000" scaled="1"/>
            </a:gradFill>
            <a:ln>
              <a:noFill/>
            </a:ln>
            <a:effectLst/>
          </c:spPr>
          <c:invertIfNegative val="0"/>
          <c:dLbls>
            <c:delete val="1"/>
          </c:dLbls>
          <c:val>
            <c:numRef>
              <c:f>Pivots!$J$54:$J$58</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91F9-407E-B363-5D014F8233A5}"/>
            </c:ext>
          </c:extLst>
        </c:ser>
        <c:dLbls>
          <c:dLblPos val="outEnd"/>
          <c:showLegendKey val="0"/>
          <c:showVal val="1"/>
          <c:showCatName val="0"/>
          <c:showSerName val="0"/>
          <c:showPercent val="0"/>
          <c:showBubbleSize val="0"/>
        </c:dLbls>
        <c:gapWidth val="25"/>
        <c:overlap val="100"/>
        <c:axId val="644934816"/>
        <c:axId val="644937696"/>
      </c:barChart>
      <c:catAx>
        <c:axId val="644934816"/>
        <c:scaling>
          <c:orientation val="minMax"/>
        </c:scaling>
        <c:delete val="1"/>
        <c:axPos val="l"/>
        <c:numFmt formatCode="General" sourceLinked="1"/>
        <c:majorTickMark val="out"/>
        <c:minorTickMark val="none"/>
        <c:tickLblPos val="nextTo"/>
        <c:crossAx val="644937696"/>
        <c:crosses val="autoZero"/>
        <c:auto val="1"/>
        <c:lblAlgn val="ctr"/>
        <c:lblOffset val="100"/>
        <c:noMultiLvlLbl val="0"/>
      </c:catAx>
      <c:valAx>
        <c:axId val="644937696"/>
        <c:scaling>
          <c:orientation val="minMax"/>
        </c:scaling>
        <c:delete val="1"/>
        <c:axPos val="b"/>
        <c:numFmt formatCode="&quot;₹&quot;\ #,###.0,&quot;k&quot;\ " sourceLinked="1"/>
        <c:majorTickMark val="out"/>
        <c:minorTickMark val="none"/>
        <c:tickLblPos val="nextTo"/>
        <c:crossAx val="64493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2000">
                <a:solidFill>
                  <a:schemeClr val="accent5"/>
                </a:solidFill>
                <a:latin typeface="+mj-lt"/>
              </a:rPr>
              <a:t>Calls</a:t>
            </a:r>
          </a:p>
        </c:rich>
      </c:tx>
      <c:layout>
        <c:manualLayout>
          <c:xMode val="edge"/>
          <c:yMode val="edge"/>
          <c:x val="4.9153552561924115E-2"/>
          <c:y val="2.23408260124616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F8B-494D-AD13-A4B7AD63938A}"/>
            </c:ext>
          </c:extLst>
        </c:ser>
        <c:ser>
          <c:idx val="1"/>
          <c:order val="1"/>
          <c:tx>
            <c:strRef>
              <c:f>Pivots!$I$53</c:f>
              <c:strCache>
                <c:ptCount val="1"/>
                <c:pt idx="0">
                  <c:v>Sel.Calls</c:v>
                </c:pt>
              </c:strCache>
            </c:strRef>
          </c:tx>
          <c:spPr>
            <a:gradFill>
              <a:gsLst>
                <a:gs pos="0">
                  <a:schemeClr val="accent5">
                    <a:lumMod val="60000"/>
                    <a:lumOff val="40000"/>
                  </a:schemeClr>
                </a:gs>
                <a:gs pos="100000">
                  <a:schemeClr val="accent5"/>
                </a:gs>
              </a:gsLst>
              <a:lin ang="16200000" scaled="1"/>
            </a:gradFill>
            <a:ln>
              <a:noFill/>
            </a:ln>
            <a:effectLst/>
          </c:spPr>
          <c:invertIfNegative val="0"/>
          <c:val>
            <c:numRef>
              <c:f>Pivots!$I$54:$I$58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4F8B-494D-AD13-A4B7AD63938A}"/>
            </c:ext>
          </c:extLst>
        </c:ser>
        <c:dLbls>
          <c:showLegendKey val="0"/>
          <c:showVal val="0"/>
          <c:showCatName val="0"/>
          <c:showSerName val="0"/>
          <c:showPercent val="0"/>
          <c:showBubbleSize val="0"/>
        </c:dLbls>
        <c:gapWidth val="25"/>
        <c:overlap val="100"/>
        <c:axId val="644934816"/>
        <c:axId val="644937696"/>
      </c:barChart>
      <c:catAx>
        <c:axId val="644934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37696"/>
        <c:crosses val="autoZero"/>
        <c:auto val="1"/>
        <c:lblAlgn val="ctr"/>
        <c:lblOffset val="100"/>
        <c:noMultiLvlLbl val="0"/>
      </c:catAx>
      <c:valAx>
        <c:axId val="644937696"/>
        <c:scaling>
          <c:orientation val="minMax"/>
          <c:min val="0"/>
        </c:scaling>
        <c:delete val="1"/>
        <c:axPos val="b"/>
        <c:numFmt formatCode="General" sourceLinked="1"/>
        <c:majorTickMark val="out"/>
        <c:minorTickMark val="none"/>
        <c:tickLblPos val="nextTo"/>
        <c:crossAx val="64493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c:name>
    <c:fmtId val="3"/>
  </c:pivotSource>
  <c:chart>
    <c:title>
      <c:tx>
        <c:rich>
          <a:bodyPr rot="0" spcFirstLastPara="1" vertOverflow="ellipsis" vert="horz" wrap="square" anchor="ctr" anchorCtr="1"/>
          <a:lstStyle/>
          <a:p>
            <a:pPr algn="l">
              <a:defRPr sz="1400" b="0" i="0" u="none" strike="noStrike" kern="1200" spc="0" baseline="0">
                <a:solidFill>
                  <a:schemeClr val="accent5"/>
                </a:solidFill>
                <a:latin typeface="+mj-lt"/>
                <a:ea typeface="+mn-ea"/>
                <a:cs typeface="+mn-cs"/>
              </a:defRPr>
            </a:pPr>
            <a:r>
              <a:rPr lang="en-IN">
                <a:solidFill>
                  <a:schemeClr val="accent5"/>
                </a:solidFill>
                <a:latin typeface="+mj-lt"/>
              </a:rPr>
              <a:t>Female</a:t>
            </a:r>
            <a:r>
              <a:rPr lang="en-IN" baseline="0">
                <a:solidFill>
                  <a:schemeClr val="accent5"/>
                </a:solidFill>
                <a:latin typeface="+mj-lt"/>
              </a:rPr>
              <a:t> </a:t>
            </a:r>
            <a:r>
              <a:rPr lang="en-IN" baseline="0">
                <a:solidFill>
                  <a:schemeClr val="tx1"/>
                </a:solidFill>
                <a:latin typeface="+mj-lt"/>
              </a:rPr>
              <a:t>vs</a:t>
            </a:r>
            <a:r>
              <a:rPr lang="en-IN" baseline="0">
                <a:solidFill>
                  <a:schemeClr val="accent5"/>
                </a:solidFill>
                <a:latin typeface="+mj-lt"/>
              </a:rPr>
              <a:t> </a:t>
            </a:r>
            <a:r>
              <a:rPr lang="en-IN" baseline="0">
                <a:solidFill>
                  <a:schemeClr val="accent6"/>
                </a:solidFill>
                <a:latin typeface="+mj-lt"/>
              </a:rPr>
              <a:t>Male</a:t>
            </a:r>
            <a:r>
              <a:rPr lang="en-IN" baseline="0">
                <a:solidFill>
                  <a:schemeClr val="accent5"/>
                </a:solidFill>
                <a:latin typeface="+mj-lt"/>
              </a:rPr>
              <a:t> </a:t>
            </a:r>
            <a:r>
              <a:rPr lang="en-IN" baseline="0">
                <a:solidFill>
                  <a:schemeClr val="tx1"/>
                </a:solidFill>
                <a:latin typeface="+mj-lt"/>
              </a:rPr>
              <a:t>Callers</a:t>
            </a:r>
            <a:endParaRPr lang="en-IN">
              <a:solidFill>
                <a:schemeClr val="tx1"/>
              </a:solidFill>
              <a:latin typeface="+mj-lt"/>
            </a:endParaRPr>
          </a:p>
        </c:rich>
      </c:tx>
      <c:layout>
        <c:manualLayout>
          <c:xMode val="edge"/>
          <c:yMode val="edge"/>
          <c:x val="2.2810051691562632E-3"/>
          <c:y val="5.1282556673765342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accent5"/>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A4F"/>
          </a:solidFill>
          <a:ln>
            <a:noFill/>
          </a:ln>
          <a:effectLst/>
        </c:spPr>
        <c:marker>
          <c:symbol val="none"/>
        </c:marker>
        <c:dLbl>
          <c:idx val="0"/>
          <c:spPr>
            <a:solidFill>
              <a:schemeClr val="bg1">
                <a:lumMod val="95000"/>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F3593F"/>
          </a:solidFill>
          <a:ln>
            <a:noFill/>
          </a:ln>
          <a:effectLst/>
        </c:spPr>
        <c:marker>
          <c:symbol val="none"/>
        </c:marker>
        <c:dLbl>
          <c:idx val="0"/>
          <c:spPr>
            <a:solidFill>
              <a:schemeClr val="bg1">
                <a:lumMod val="95000"/>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FF9A4F"/>
          </a:solidFill>
          <a:ln>
            <a:noFill/>
          </a:ln>
          <a:effectLst/>
        </c:spPr>
        <c:dLbl>
          <c:idx val="0"/>
          <c:spPr>
            <a:solidFill>
              <a:schemeClr val="bg1">
                <a:alpha val="50000"/>
              </a:schemeClr>
            </a:solidFill>
            <a:ln>
              <a:solidFill>
                <a:schemeClr val="accent1">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rgbClr val="FF9A4F"/>
          </a:solidFill>
          <a:ln>
            <a:noFill/>
          </a:ln>
          <a:effectLst/>
        </c:spPr>
        <c:dLbl>
          <c:idx val="0"/>
          <c:spPr>
            <a:solidFill>
              <a:schemeClr val="bg1">
                <a:alpha val="50000"/>
              </a:schemeClr>
            </a:solidFill>
            <a:ln>
              <a:solidFill>
                <a:schemeClr val="accent1">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rgbClr val="FF9A4F"/>
          </a:solidFill>
          <a:ln>
            <a:noFill/>
          </a:ln>
          <a:effectLst/>
        </c:spPr>
        <c:dLbl>
          <c:idx val="0"/>
          <c:spPr>
            <a:solidFill>
              <a:schemeClr val="bg1">
                <a:alpha val="50000"/>
              </a:schemeClr>
            </a:solidFill>
            <a:ln>
              <a:solidFill>
                <a:schemeClr val="accent1">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rgbClr val="F3593F"/>
          </a:solidFill>
          <a:ln>
            <a:noFill/>
          </a:ln>
          <a:effectLst/>
        </c:spPr>
      </c:pivotFmt>
    </c:pivotFmts>
    <c:plotArea>
      <c:layout/>
      <c:barChart>
        <c:barDir val="col"/>
        <c:grouping val="percentStacked"/>
        <c:varyColors val="0"/>
        <c:ser>
          <c:idx val="0"/>
          <c:order val="0"/>
          <c:tx>
            <c:strRef>
              <c:f>Pivots!$B$75:$B$76</c:f>
              <c:strCache>
                <c:ptCount val="1"/>
                <c:pt idx="0">
                  <c:v>Female</c:v>
                </c:pt>
              </c:strCache>
            </c:strRef>
          </c:tx>
          <c:spPr>
            <a:solidFill>
              <a:srgbClr val="FF9A4F"/>
            </a:solidFill>
            <a:ln>
              <a:noFill/>
            </a:ln>
            <a:effectLst/>
          </c:spPr>
          <c:invertIfNegative val="0"/>
          <c:dLbls>
            <c:spPr>
              <a:solidFill>
                <a:schemeClr val="bg1">
                  <a:lumMod val="95000"/>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Pivots!$B$77:$B$80</c:f>
              <c:numCache>
                <c:formatCode>#,##0</c:formatCode>
                <c:ptCount val="3"/>
                <c:pt idx="0">
                  <c:v>144</c:v>
                </c:pt>
                <c:pt idx="1">
                  <c:v>326</c:v>
                </c:pt>
                <c:pt idx="2">
                  <c:v>129</c:v>
                </c:pt>
              </c:numCache>
            </c:numRef>
          </c:val>
          <c:extLst>
            <c:ext xmlns:c16="http://schemas.microsoft.com/office/drawing/2014/chart" uri="{C3380CC4-5D6E-409C-BE32-E72D297353CC}">
              <c16:uniqueId val="{00000000-D528-41CF-9516-429D1D18686A}"/>
            </c:ext>
          </c:extLst>
        </c:ser>
        <c:ser>
          <c:idx val="1"/>
          <c:order val="1"/>
          <c:tx>
            <c:strRef>
              <c:f>Pivots!$C$75:$C$76</c:f>
              <c:strCache>
                <c:ptCount val="1"/>
                <c:pt idx="0">
                  <c:v>Male</c:v>
                </c:pt>
              </c:strCache>
            </c:strRef>
          </c:tx>
          <c:spPr>
            <a:solidFill>
              <a:srgbClr val="F3593F"/>
            </a:solidFill>
            <a:ln>
              <a:noFill/>
            </a:ln>
            <a:effectLst/>
          </c:spPr>
          <c:invertIfNegative val="0"/>
          <c:dLbls>
            <c:spPr>
              <a:solidFill>
                <a:schemeClr val="bg1">
                  <a:lumMod val="95000"/>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Pivots!$C$77:$C$80</c:f>
              <c:numCache>
                <c:formatCode>#,##0</c:formatCode>
                <c:ptCount val="3"/>
                <c:pt idx="0">
                  <c:v>132</c:v>
                </c:pt>
                <c:pt idx="1">
                  <c:v>63</c:v>
                </c:pt>
                <c:pt idx="2">
                  <c:v>206</c:v>
                </c:pt>
              </c:numCache>
            </c:numRef>
          </c:val>
          <c:extLst>
            <c:ext xmlns:c16="http://schemas.microsoft.com/office/drawing/2014/chart" uri="{C3380CC4-5D6E-409C-BE32-E72D297353CC}">
              <c16:uniqueId val="{00000001-D528-41CF-9516-429D1D18686A}"/>
            </c:ext>
          </c:extLst>
        </c:ser>
        <c:dLbls>
          <c:showLegendKey val="0"/>
          <c:showVal val="0"/>
          <c:showCatName val="0"/>
          <c:showSerName val="0"/>
          <c:showPercent val="0"/>
          <c:showBubbleSize val="0"/>
        </c:dLbls>
        <c:gapWidth val="25"/>
        <c:overlap val="100"/>
        <c:axId val="105973295"/>
        <c:axId val="105973775"/>
      </c:barChart>
      <c:catAx>
        <c:axId val="1059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3775"/>
        <c:crosses val="autoZero"/>
        <c:auto val="1"/>
        <c:lblAlgn val="ctr"/>
        <c:lblOffset val="100"/>
        <c:noMultiLvlLbl val="0"/>
      </c:catAx>
      <c:valAx>
        <c:axId val="105973775"/>
        <c:scaling>
          <c:orientation val="minMax"/>
        </c:scaling>
        <c:delete val="1"/>
        <c:axPos val="l"/>
        <c:numFmt formatCode="0%" sourceLinked="1"/>
        <c:majorTickMark val="out"/>
        <c:minorTickMark val="none"/>
        <c:tickLblPos val="nextTo"/>
        <c:crossAx val="10597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solidFill>
                  <a:schemeClr val="accent5"/>
                </a:solidFill>
                <a:latin typeface="+mj-lt"/>
              </a:rPr>
              <a:t>Rating</a:t>
            </a:r>
          </a:p>
        </c:rich>
      </c:tx>
      <c:layout>
        <c:manualLayout>
          <c:xMode val="edge"/>
          <c:yMode val="edge"/>
          <c:x val="2.5779063137484608E-2"/>
          <c:y val="3.9823718451238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0000"/>
                  <a:lumOff val="40000"/>
                </a:schemeClr>
              </a:gs>
              <a:gs pos="100000">
                <a:schemeClr val="accent5">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Pivots!$B$86</c:f>
              <c:strCache>
                <c:ptCount val="1"/>
                <c:pt idx="0">
                  <c:v>Total</c:v>
                </c:pt>
              </c:strCache>
            </c:strRef>
          </c:tx>
          <c:spPr>
            <a:gradFill>
              <a:gsLst>
                <a:gs pos="0">
                  <a:schemeClr val="accent5">
                    <a:lumMod val="60000"/>
                    <a:lumOff val="40000"/>
                  </a:schemeClr>
                </a:gs>
                <a:gs pos="100000">
                  <a:schemeClr val="accent5">
                    <a:lumMod val="75000"/>
                  </a:schemeClr>
                </a:gs>
              </a:gsLst>
              <a:lin ang="16200000" scaled="1"/>
            </a:gradFill>
            <a:ln>
              <a:noFill/>
            </a:ln>
            <a:effectLst/>
          </c:spPr>
          <c:invertIfNegative val="0"/>
          <c:cat>
            <c:strRef>
              <c:f>Pivots!$A$87:$A$91</c:f>
              <c:strCache>
                <c:ptCount val="4"/>
                <c:pt idx="0">
                  <c:v>2</c:v>
                </c:pt>
                <c:pt idx="1">
                  <c:v>3</c:v>
                </c:pt>
                <c:pt idx="2">
                  <c:v>4</c:v>
                </c:pt>
                <c:pt idx="3">
                  <c:v>5</c:v>
                </c:pt>
              </c:strCache>
            </c:strRef>
          </c:cat>
          <c:val>
            <c:numRef>
              <c:f>Pivots!$B$87:$B$91</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7367-4DB3-8FE1-4DB4C411A4C9}"/>
            </c:ext>
          </c:extLst>
        </c:ser>
        <c:dLbls>
          <c:showLegendKey val="0"/>
          <c:showVal val="0"/>
          <c:showCatName val="0"/>
          <c:showSerName val="0"/>
          <c:showPercent val="0"/>
          <c:showBubbleSize val="0"/>
        </c:dLbls>
        <c:gapWidth val="10"/>
        <c:axId val="1479120431"/>
        <c:axId val="1479123791"/>
      </c:barChart>
      <c:catAx>
        <c:axId val="1479120431"/>
        <c:scaling>
          <c:orientation val="minMax"/>
        </c:scaling>
        <c:delete val="1"/>
        <c:axPos val="b"/>
        <c:numFmt formatCode="General" sourceLinked="1"/>
        <c:majorTickMark val="out"/>
        <c:minorTickMark val="none"/>
        <c:tickLblPos val="nextTo"/>
        <c:crossAx val="1479123791"/>
        <c:crosses val="autoZero"/>
        <c:auto val="1"/>
        <c:lblAlgn val="ctr"/>
        <c:lblOffset val="100"/>
        <c:noMultiLvlLbl val="0"/>
      </c:catAx>
      <c:valAx>
        <c:axId val="1479123791"/>
        <c:scaling>
          <c:orientation val="minMax"/>
        </c:scaling>
        <c:delete val="1"/>
        <c:axPos val="l"/>
        <c:numFmt formatCode="#,##0" sourceLinked="1"/>
        <c:majorTickMark val="out"/>
        <c:minorTickMark val="none"/>
        <c:tickLblPos val="nextTo"/>
        <c:crossAx val="147912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22860</xdr:colOff>
      <xdr:row>2</xdr:row>
      <xdr:rowOff>167640</xdr:rowOff>
    </xdr:from>
    <xdr:to>
      <xdr:col>4</xdr:col>
      <xdr:colOff>0</xdr:colOff>
      <xdr:row>8</xdr:row>
      <xdr:rowOff>0</xdr:rowOff>
    </xdr:to>
    <xdr:sp macro="" textlink="Pivots!A4">
      <xdr:nvSpPr>
        <xdr:cNvPr id="2" name="Rectangle 1">
          <a:extLst>
            <a:ext uri="{FF2B5EF4-FFF2-40B4-BE49-F238E27FC236}">
              <a16:creationId xmlns:a16="http://schemas.microsoft.com/office/drawing/2014/main" id="{79D271E9-99C3-9F41-460A-5E8EF7681081}"/>
            </a:ext>
          </a:extLst>
        </xdr:cNvPr>
        <xdr:cNvSpPr/>
      </xdr:nvSpPr>
      <xdr:spPr>
        <a:xfrm>
          <a:off x="259080" y="518160"/>
          <a:ext cx="131826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2A5952-DB2B-4FA8-AB1C-E4DCE06B3756}" type="TxLink">
            <a:rPr lang="en-US" sz="2800" b="0" i="0" u="none" strike="noStrike">
              <a:solidFill>
                <a:schemeClr val="bg1"/>
              </a:solidFill>
              <a:latin typeface="Arial Black" panose="020B0A04020102020204" pitchFamily="34" charset="0"/>
              <a:cs typeface="Arial"/>
            </a:rPr>
            <a:pPr algn="ctr"/>
            <a:t>1,000</a:t>
          </a:fld>
          <a:endParaRPr lang="en-IN" sz="2800">
            <a:solidFill>
              <a:schemeClr val="bg1"/>
            </a:solidFill>
            <a:latin typeface="Arial Black" panose="020B0A04020102020204" pitchFamily="34" charset="0"/>
          </a:endParaRPr>
        </a:p>
      </xdr:txBody>
    </xdr:sp>
    <xdr:clientData/>
  </xdr:twoCellAnchor>
  <xdr:twoCellAnchor>
    <xdr:from>
      <xdr:col>2</xdr:col>
      <xdr:colOff>144780</xdr:colOff>
      <xdr:row>3</xdr:row>
      <xdr:rowOff>83820</xdr:rowOff>
    </xdr:from>
    <xdr:to>
      <xdr:col>3</xdr:col>
      <xdr:colOff>533400</xdr:colOff>
      <xdr:row>4</xdr:row>
      <xdr:rowOff>68580</xdr:rowOff>
    </xdr:to>
    <xdr:sp macro="" textlink="">
      <xdr:nvSpPr>
        <xdr:cNvPr id="3" name="TextBox 2">
          <a:extLst>
            <a:ext uri="{FF2B5EF4-FFF2-40B4-BE49-F238E27FC236}">
              <a16:creationId xmlns:a16="http://schemas.microsoft.com/office/drawing/2014/main" id="{D6FB9D7F-11C1-28C4-C9AE-9B86B46EC8D7}"/>
            </a:ext>
          </a:extLst>
        </xdr:cNvPr>
        <xdr:cNvSpPr txBox="1"/>
      </xdr:nvSpPr>
      <xdr:spPr>
        <a:xfrm>
          <a:off x="381000" y="609600"/>
          <a:ext cx="10591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Calls</a:t>
          </a:r>
        </a:p>
      </xdr:txBody>
    </xdr:sp>
    <xdr:clientData/>
  </xdr:twoCellAnchor>
  <xdr:twoCellAnchor editAs="oneCell">
    <xdr:from>
      <xdr:col>2</xdr:col>
      <xdr:colOff>86075</xdr:colOff>
      <xdr:row>3</xdr:row>
      <xdr:rowOff>47169</xdr:rowOff>
    </xdr:from>
    <xdr:to>
      <xdr:col>2</xdr:col>
      <xdr:colOff>288729</xdr:colOff>
      <xdr:row>4</xdr:row>
      <xdr:rowOff>69646</xdr:rowOff>
    </xdr:to>
    <xdr:pic>
      <xdr:nvPicPr>
        <xdr:cNvPr id="4" name="Graphic 3" descr="Receiver with solid fill">
          <a:extLst>
            <a:ext uri="{FF2B5EF4-FFF2-40B4-BE49-F238E27FC236}">
              <a16:creationId xmlns:a16="http://schemas.microsoft.com/office/drawing/2014/main" id="{8FF8722A-CEC5-4668-B7C0-289409083F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81748">
          <a:off x="322295" y="572949"/>
          <a:ext cx="202654" cy="197737"/>
        </a:xfrm>
        <a:prstGeom prst="rect">
          <a:avLst/>
        </a:prstGeom>
      </xdr:spPr>
    </xdr:pic>
    <xdr:clientData/>
  </xdr:twoCellAnchor>
  <xdr:twoCellAnchor>
    <xdr:from>
      <xdr:col>2</xdr:col>
      <xdr:colOff>228600</xdr:colOff>
      <xdr:row>6</xdr:row>
      <xdr:rowOff>144780</xdr:rowOff>
    </xdr:from>
    <xdr:to>
      <xdr:col>3</xdr:col>
      <xdr:colOff>449580</xdr:colOff>
      <xdr:row>7</xdr:row>
      <xdr:rowOff>121920</xdr:rowOff>
    </xdr:to>
    <xdr:sp macro="" textlink="Pivots!A10">
      <xdr:nvSpPr>
        <xdr:cNvPr id="6" name="TextBox 5">
          <a:extLst>
            <a:ext uri="{FF2B5EF4-FFF2-40B4-BE49-F238E27FC236}">
              <a16:creationId xmlns:a16="http://schemas.microsoft.com/office/drawing/2014/main" id="{8E8D7AA1-2474-72AE-FE4D-F40A0B38A3F1}"/>
            </a:ext>
          </a:extLst>
        </xdr:cNvPr>
        <xdr:cNvSpPr txBox="1"/>
      </xdr:nvSpPr>
      <xdr:spPr>
        <a:xfrm>
          <a:off x="464820" y="1196340"/>
          <a:ext cx="8915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0C3832-28FC-4343-92F2-0C522DAB3897}" type="TxLink">
            <a:rPr lang="en-US" sz="1200" b="0" i="0" u="none" strike="noStrike">
              <a:solidFill>
                <a:schemeClr val="accent6">
                  <a:lumMod val="20000"/>
                  <a:lumOff val="80000"/>
                </a:schemeClr>
              </a:solidFill>
              <a:latin typeface="+mn-lt"/>
              <a:cs typeface="Arial"/>
            </a:rPr>
            <a:pPr algn="ctr"/>
            <a:t>200</a:t>
          </a:fld>
          <a:endParaRPr lang="en-IN" sz="1200">
            <a:solidFill>
              <a:schemeClr val="accent6">
                <a:lumMod val="20000"/>
                <a:lumOff val="80000"/>
              </a:schemeClr>
            </a:solidFill>
            <a:latin typeface="+mn-lt"/>
          </a:endParaRPr>
        </a:p>
      </xdr:txBody>
    </xdr:sp>
    <xdr:clientData/>
  </xdr:twoCellAnchor>
  <xdr:twoCellAnchor>
    <xdr:from>
      <xdr:col>2</xdr:col>
      <xdr:colOff>0</xdr:colOff>
      <xdr:row>10</xdr:row>
      <xdr:rowOff>0</xdr:rowOff>
    </xdr:from>
    <xdr:to>
      <xdr:col>3</xdr:col>
      <xdr:colOff>647700</xdr:colOff>
      <xdr:row>15</xdr:row>
      <xdr:rowOff>7620</xdr:rowOff>
    </xdr:to>
    <xdr:sp macro="" textlink="Pivots!B4">
      <xdr:nvSpPr>
        <xdr:cNvPr id="7" name="Rectangle 6">
          <a:extLst>
            <a:ext uri="{FF2B5EF4-FFF2-40B4-BE49-F238E27FC236}">
              <a16:creationId xmlns:a16="http://schemas.microsoft.com/office/drawing/2014/main" id="{866A55AD-60C7-4B8D-BC9C-DB213ECA7DF9}"/>
            </a:ext>
          </a:extLst>
        </xdr:cNvPr>
        <xdr:cNvSpPr/>
      </xdr:nvSpPr>
      <xdr:spPr>
        <a:xfrm>
          <a:off x="236220" y="1752600"/>
          <a:ext cx="131826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EAADBA-314C-47F1-AA26-1BEC1979FB44}" type="TxLink">
            <a:rPr lang="en-US" sz="1800" b="0" i="0" u="none" strike="noStrike">
              <a:solidFill>
                <a:schemeClr val="bg1"/>
              </a:solidFill>
              <a:latin typeface="+mj-lt"/>
              <a:cs typeface="Arial"/>
            </a:rPr>
            <a:pPr algn="ctr"/>
            <a:t>₹ 96,623</a:t>
          </a:fld>
          <a:endParaRPr lang="en-IN" sz="1800">
            <a:solidFill>
              <a:schemeClr val="bg1"/>
            </a:solidFill>
            <a:latin typeface="+mj-lt"/>
          </a:endParaRPr>
        </a:p>
      </xdr:txBody>
    </xdr:sp>
    <xdr:clientData/>
  </xdr:twoCellAnchor>
  <xdr:twoCellAnchor>
    <xdr:from>
      <xdr:col>2</xdr:col>
      <xdr:colOff>121920</xdr:colOff>
      <xdr:row>10</xdr:row>
      <xdr:rowOff>91440</xdr:rowOff>
    </xdr:from>
    <xdr:to>
      <xdr:col>3</xdr:col>
      <xdr:colOff>510540</xdr:colOff>
      <xdr:row>11</xdr:row>
      <xdr:rowOff>76200</xdr:rowOff>
    </xdr:to>
    <xdr:sp macro="" textlink="">
      <xdr:nvSpPr>
        <xdr:cNvPr id="8" name="TextBox 7">
          <a:extLst>
            <a:ext uri="{FF2B5EF4-FFF2-40B4-BE49-F238E27FC236}">
              <a16:creationId xmlns:a16="http://schemas.microsoft.com/office/drawing/2014/main" id="{6715C5F7-7EF1-4345-8821-32996FA7A9CE}"/>
            </a:ext>
          </a:extLst>
        </xdr:cNvPr>
        <xdr:cNvSpPr txBox="1"/>
      </xdr:nvSpPr>
      <xdr:spPr>
        <a:xfrm>
          <a:off x="358140" y="1844040"/>
          <a:ext cx="10591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Amount</a:t>
          </a:r>
        </a:p>
      </xdr:txBody>
    </xdr:sp>
    <xdr:clientData/>
  </xdr:twoCellAnchor>
  <xdr:twoCellAnchor editAs="oneCell">
    <xdr:from>
      <xdr:col>2</xdr:col>
      <xdr:colOff>88533</xdr:colOff>
      <xdr:row>10</xdr:row>
      <xdr:rowOff>92889</xdr:rowOff>
    </xdr:from>
    <xdr:to>
      <xdr:col>2</xdr:col>
      <xdr:colOff>286270</xdr:colOff>
      <xdr:row>11</xdr:row>
      <xdr:rowOff>115366</xdr:rowOff>
    </xdr:to>
    <xdr:pic>
      <xdr:nvPicPr>
        <xdr:cNvPr id="9" name="Graphic 8">
          <a:extLst>
            <a:ext uri="{FF2B5EF4-FFF2-40B4-BE49-F238E27FC236}">
              <a16:creationId xmlns:a16="http://schemas.microsoft.com/office/drawing/2014/main" id="{7D110335-E346-4633-A16C-E70E076782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4753" y="1845489"/>
          <a:ext cx="197737" cy="197737"/>
        </a:xfrm>
        <a:prstGeom prst="rect">
          <a:avLst/>
        </a:prstGeom>
      </xdr:spPr>
    </xdr:pic>
    <xdr:clientData/>
  </xdr:twoCellAnchor>
  <xdr:twoCellAnchor>
    <xdr:from>
      <xdr:col>2</xdr:col>
      <xdr:colOff>198120</xdr:colOff>
      <xdr:row>13</xdr:row>
      <xdr:rowOff>152400</xdr:rowOff>
    </xdr:from>
    <xdr:to>
      <xdr:col>3</xdr:col>
      <xdr:colOff>419100</xdr:colOff>
      <xdr:row>14</xdr:row>
      <xdr:rowOff>129540</xdr:rowOff>
    </xdr:to>
    <xdr:sp macro="" textlink="Pivots!B10">
      <xdr:nvSpPr>
        <xdr:cNvPr id="10" name="TextBox 9">
          <a:extLst>
            <a:ext uri="{FF2B5EF4-FFF2-40B4-BE49-F238E27FC236}">
              <a16:creationId xmlns:a16="http://schemas.microsoft.com/office/drawing/2014/main" id="{881E55C2-8AFB-4E66-BFFD-E26C63EC44AF}"/>
            </a:ext>
          </a:extLst>
        </xdr:cNvPr>
        <xdr:cNvSpPr txBox="1"/>
      </xdr:nvSpPr>
      <xdr:spPr>
        <a:xfrm>
          <a:off x="434340" y="2430780"/>
          <a:ext cx="8915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7A058D-95DB-40EC-980B-E0C887CB7539}" type="TxLink">
            <a:rPr lang="en-US" sz="1200" b="0" i="0" u="none" strike="noStrike">
              <a:solidFill>
                <a:schemeClr val="accent6">
                  <a:lumMod val="20000"/>
                  <a:lumOff val="80000"/>
                </a:schemeClr>
              </a:solidFill>
              <a:latin typeface="Arial"/>
              <a:cs typeface="Arial"/>
            </a:rPr>
            <a:pPr algn="ctr"/>
            <a:t>₹ 20,104</a:t>
          </a:fld>
          <a:endParaRPr lang="en-IN" sz="1200">
            <a:solidFill>
              <a:schemeClr val="accent6">
                <a:lumMod val="20000"/>
                <a:lumOff val="80000"/>
              </a:schemeClr>
            </a:solidFill>
            <a:latin typeface="+mn-lt"/>
          </a:endParaRPr>
        </a:p>
      </xdr:txBody>
    </xdr:sp>
    <xdr:clientData/>
  </xdr:twoCellAnchor>
  <xdr:twoCellAnchor>
    <xdr:from>
      <xdr:col>2</xdr:col>
      <xdr:colOff>0</xdr:colOff>
      <xdr:row>17</xdr:row>
      <xdr:rowOff>0</xdr:rowOff>
    </xdr:from>
    <xdr:to>
      <xdr:col>3</xdr:col>
      <xdr:colOff>647700</xdr:colOff>
      <xdr:row>22</xdr:row>
      <xdr:rowOff>7620</xdr:rowOff>
    </xdr:to>
    <xdr:sp macro="" textlink="Pivots!C4">
      <xdr:nvSpPr>
        <xdr:cNvPr id="11" name="Rectangle 10">
          <a:extLst>
            <a:ext uri="{FF2B5EF4-FFF2-40B4-BE49-F238E27FC236}">
              <a16:creationId xmlns:a16="http://schemas.microsoft.com/office/drawing/2014/main" id="{B49D68BB-78D6-4DFA-847C-81B3F815278D}"/>
            </a:ext>
          </a:extLst>
        </xdr:cNvPr>
        <xdr:cNvSpPr/>
      </xdr:nvSpPr>
      <xdr:spPr>
        <a:xfrm>
          <a:off x="236220" y="2979420"/>
          <a:ext cx="131826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436925-95A5-4299-9780-3338B9810705}" type="TxLink">
            <a:rPr lang="en-US" sz="2400" b="0" i="0" u="none" strike="noStrike">
              <a:solidFill>
                <a:schemeClr val="bg1"/>
              </a:solidFill>
              <a:latin typeface="+mj-lt"/>
              <a:cs typeface="Arial"/>
            </a:rPr>
            <a:pPr algn="ctr"/>
            <a:t>89,850</a:t>
          </a:fld>
          <a:endParaRPr lang="en-IN" sz="2400">
            <a:solidFill>
              <a:schemeClr val="bg1"/>
            </a:solidFill>
            <a:latin typeface="+mj-lt"/>
          </a:endParaRPr>
        </a:p>
      </xdr:txBody>
    </xdr:sp>
    <xdr:clientData/>
  </xdr:twoCellAnchor>
  <xdr:twoCellAnchor>
    <xdr:from>
      <xdr:col>2</xdr:col>
      <xdr:colOff>121920</xdr:colOff>
      <xdr:row>17</xdr:row>
      <xdr:rowOff>91440</xdr:rowOff>
    </xdr:from>
    <xdr:to>
      <xdr:col>3</xdr:col>
      <xdr:colOff>510540</xdr:colOff>
      <xdr:row>18</xdr:row>
      <xdr:rowOff>76200</xdr:rowOff>
    </xdr:to>
    <xdr:sp macro="" textlink="">
      <xdr:nvSpPr>
        <xdr:cNvPr id="12" name="TextBox 11">
          <a:extLst>
            <a:ext uri="{FF2B5EF4-FFF2-40B4-BE49-F238E27FC236}">
              <a16:creationId xmlns:a16="http://schemas.microsoft.com/office/drawing/2014/main" id="{A852ED07-981D-4DB9-9760-77716ECFE1EE}"/>
            </a:ext>
          </a:extLst>
        </xdr:cNvPr>
        <xdr:cNvSpPr txBox="1"/>
      </xdr:nvSpPr>
      <xdr:spPr>
        <a:xfrm>
          <a:off x="358140" y="3070860"/>
          <a:ext cx="10591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Duration</a:t>
          </a:r>
        </a:p>
      </xdr:txBody>
    </xdr:sp>
    <xdr:clientData/>
  </xdr:twoCellAnchor>
  <xdr:twoCellAnchor editAs="oneCell">
    <xdr:from>
      <xdr:col>2</xdr:col>
      <xdr:colOff>73293</xdr:colOff>
      <xdr:row>17</xdr:row>
      <xdr:rowOff>77649</xdr:rowOff>
    </xdr:from>
    <xdr:to>
      <xdr:col>2</xdr:col>
      <xdr:colOff>271030</xdr:colOff>
      <xdr:row>18</xdr:row>
      <xdr:rowOff>100126</xdr:rowOff>
    </xdr:to>
    <xdr:pic>
      <xdr:nvPicPr>
        <xdr:cNvPr id="13" name="Graphic 12">
          <a:extLst>
            <a:ext uri="{FF2B5EF4-FFF2-40B4-BE49-F238E27FC236}">
              <a16:creationId xmlns:a16="http://schemas.microsoft.com/office/drawing/2014/main" id="{992CC5BE-B786-491F-A786-D67C168AB4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757252">
          <a:off x="309513" y="3057069"/>
          <a:ext cx="197737" cy="197737"/>
        </a:xfrm>
        <a:prstGeom prst="rect">
          <a:avLst/>
        </a:prstGeom>
      </xdr:spPr>
    </xdr:pic>
    <xdr:clientData/>
  </xdr:twoCellAnchor>
  <xdr:twoCellAnchor>
    <xdr:from>
      <xdr:col>2</xdr:col>
      <xdr:colOff>205740</xdr:colOff>
      <xdr:row>20</xdr:row>
      <xdr:rowOff>152400</xdr:rowOff>
    </xdr:from>
    <xdr:to>
      <xdr:col>3</xdr:col>
      <xdr:colOff>426720</xdr:colOff>
      <xdr:row>21</xdr:row>
      <xdr:rowOff>129540</xdr:rowOff>
    </xdr:to>
    <xdr:sp macro="" textlink="Pivots!C10">
      <xdr:nvSpPr>
        <xdr:cNvPr id="14" name="TextBox 13">
          <a:extLst>
            <a:ext uri="{FF2B5EF4-FFF2-40B4-BE49-F238E27FC236}">
              <a16:creationId xmlns:a16="http://schemas.microsoft.com/office/drawing/2014/main" id="{0DFA34E1-B18E-4E40-9496-EF8E96FC81F5}"/>
            </a:ext>
          </a:extLst>
        </xdr:cNvPr>
        <xdr:cNvSpPr txBox="1"/>
      </xdr:nvSpPr>
      <xdr:spPr>
        <a:xfrm>
          <a:off x="441960" y="3657600"/>
          <a:ext cx="8915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193F75-9E39-4BF8-A4A3-F6FC002D921B}" type="TxLink">
            <a:rPr lang="en-US" sz="1200" b="0" i="0" u="none" strike="noStrike">
              <a:solidFill>
                <a:schemeClr val="accent6">
                  <a:lumMod val="20000"/>
                  <a:lumOff val="80000"/>
                </a:schemeClr>
              </a:solidFill>
              <a:latin typeface="Arial"/>
              <a:cs typeface="Arial"/>
            </a:rPr>
            <a:pPr algn="ctr"/>
            <a:t>18,209</a:t>
          </a:fld>
          <a:endParaRPr lang="en-IN" sz="1200">
            <a:solidFill>
              <a:schemeClr val="accent6">
                <a:lumMod val="20000"/>
                <a:lumOff val="80000"/>
              </a:schemeClr>
            </a:solidFill>
            <a:latin typeface="+mn-lt"/>
          </a:endParaRPr>
        </a:p>
      </xdr:txBody>
    </xdr:sp>
    <xdr:clientData/>
  </xdr:twoCellAnchor>
  <xdr:twoCellAnchor>
    <xdr:from>
      <xdr:col>2</xdr:col>
      <xdr:colOff>0</xdr:colOff>
      <xdr:row>24</xdr:row>
      <xdr:rowOff>0</xdr:rowOff>
    </xdr:from>
    <xdr:to>
      <xdr:col>3</xdr:col>
      <xdr:colOff>647700</xdr:colOff>
      <xdr:row>29</xdr:row>
      <xdr:rowOff>7620</xdr:rowOff>
    </xdr:to>
    <xdr:sp macro="" textlink="Pivots!D4">
      <xdr:nvSpPr>
        <xdr:cNvPr id="15" name="Rectangle 14">
          <a:extLst>
            <a:ext uri="{FF2B5EF4-FFF2-40B4-BE49-F238E27FC236}">
              <a16:creationId xmlns:a16="http://schemas.microsoft.com/office/drawing/2014/main" id="{7D70A800-C115-4C8A-9DB8-62369A72473C}"/>
            </a:ext>
          </a:extLst>
        </xdr:cNvPr>
        <xdr:cNvSpPr/>
      </xdr:nvSpPr>
      <xdr:spPr>
        <a:xfrm>
          <a:off x="236220" y="4206240"/>
          <a:ext cx="131826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91FB15-5BBA-4552-9B1B-6FFA626BDD71}" type="TxLink">
            <a:rPr lang="en-US" sz="2400" b="0" i="0" u="none" strike="noStrike">
              <a:solidFill>
                <a:schemeClr val="bg1"/>
              </a:solidFill>
              <a:latin typeface="Arial Black" panose="020B0A04020102020204" pitchFamily="34" charset="0"/>
              <a:cs typeface="Arial"/>
            </a:rPr>
            <a:pPr algn="ctr"/>
            <a:t>3.9</a:t>
          </a:fld>
          <a:endParaRPr lang="en-IN" sz="2400">
            <a:solidFill>
              <a:schemeClr val="bg1"/>
            </a:solidFill>
            <a:latin typeface="Arial Black" panose="020B0A04020102020204" pitchFamily="34" charset="0"/>
          </a:endParaRPr>
        </a:p>
      </xdr:txBody>
    </xdr:sp>
    <xdr:clientData/>
  </xdr:twoCellAnchor>
  <xdr:twoCellAnchor>
    <xdr:from>
      <xdr:col>2</xdr:col>
      <xdr:colOff>121920</xdr:colOff>
      <xdr:row>24</xdr:row>
      <xdr:rowOff>91440</xdr:rowOff>
    </xdr:from>
    <xdr:to>
      <xdr:col>3</xdr:col>
      <xdr:colOff>510540</xdr:colOff>
      <xdr:row>25</xdr:row>
      <xdr:rowOff>76200</xdr:rowOff>
    </xdr:to>
    <xdr:sp macro="" textlink="">
      <xdr:nvSpPr>
        <xdr:cNvPr id="16" name="TextBox 15">
          <a:extLst>
            <a:ext uri="{FF2B5EF4-FFF2-40B4-BE49-F238E27FC236}">
              <a16:creationId xmlns:a16="http://schemas.microsoft.com/office/drawing/2014/main" id="{C6103718-23FC-47C8-B97A-24AE37443F3C}"/>
            </a:ext>
          </a:extLst>
        </xdr:cNvPr>
        <xdr:cNvSpPr txBox="1"/>
      </xdr:nvSpPr>
      <xdr:spPr>
        <a:xfrm>
          <a:off x="358140" y="4297680"/>
          <a:ext cx="10591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Avg.</a:t>
          </a:r>
          <a:r>
            <a:rPr lang="en-IN" sz="1100" baseline="0">
              <a:solidFill>
                <a:schemeClr val="bg1">
                  <a:lumMod val="95000"/>
                </a:schemeClr>
              </a:solidFill>
            </a:rPr>
            <a:t> Rating</a:t>
          </a:r>
          <a:endParaRPr lang="en-IN" sz="1100">
            <a:solidFill>
              <a:schemeClr val="bg1">
                <a:lumMod val="95000"/>
              </a:schemeClr>
            </a:solidFill>
          </a:endParaRPr>
        </a:p>
      </xdr:txBody>
    </xdr:sp>
    <xdr:clientData/>
  </xdr:twoCellAnchor>
  <xdr:twoCellAnchor editAs="oneCell">
    <xdr:from>
      <xdr:col>2</xdr:col>
      <xdr:colOff>73293</xdr:colOff>
      <xdr:row>24</xdr:row>
      <xdr:rowOff>70029</xdr:rowOff>
    </xdr:from>
    <xdr:to>
      <xdr:col>2</xdr:col>
      <xdr:colOff>271030</xdr:colOff>
      <xdr:row>25</xdr:row>
      <xdr:rowOff>92506</xdr:rowOff>
    </xdr:to>
    <xdr:pic>
      <xdr:nvPicPr>
        <xdr:cNvPr id="17" name="Graphic 16">
          <a:extLst>
            <a:ext uri="{FF2B5EF4-FFF2-40B4-BE49-F238E27FC236}">
              <a16:creationId xmlns:a16="http://schemas.microsoft.com/office/drawing/2014/main" id="{237A1440-DE7D-44DF-8D82-517BD40927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09513" y="4276269"/>
          <a:ext cx="197737" cy="197737"/>
        </a:xfrm>
        <a:prstGeom prst="rect">
          <a:avLst/>
        </a:prstGeom>
      </xdr:spPr>
    </xdr:pic>
    <xdr:clientData/>
  </xdr:twoCellAnchor>
  <xdr:twoCellAnchor>
    <xdr:from>
      <xdr:col>2</xdr:col>
      <xdr:colOff>213360</xdr:colOff>
      <xdr:row>27</xdr:row>
      <xdr:rowOff>152400</xdr:rowOff>
    </xdr:from>
    <xdr:to>
      <xdr:col>3</xdr:col>
      <xdr:colOff>434340</xdr:colOff>
      <xdr:row>28</xdr:row>
      <xdr:rowOff>129540</xdr:rowOff>
    </xdr:to>
    <xdr:sp macro="" textlink="Pivots!D10">
      <xdr:nvSpPr>
        <xdr:cNvPr id="18" name="TextBox 17">
          <a:extLst>
            <a:ext uri="{FF2B5EF4-FFF2-40B4-BE49-F238E27FC236}">
              <a16:creationId xmlns:a16="http://schemas.microsoft.com/office/drawing/2014/main" id="{9E50C9CD-C8F2-481F-98FC-15211BBCE108}"/>
            </a:ext>
          </a:extLst>
        </xdr:cNvPr>
        <xdr:cNvSpPr txBox="1"/>
      </xdr:nvSpPr>
      <xdr:spPr>
        <a:xfrm>
          <a:off x="449580" y="4884420"/>
          <a:ext cx="8915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7A693D-C590-40A4-9CE6-805DF03C123A}" type="TxLink">
            <a:rPr lang="en-US" sz="1200" b="0" i="0" u="none" strike="noStrike">
              <a:solidFill>
                <a:schemeClr val="accent6">
                  <a:lumMod val="20000"/>
                  <a:lumOff val="80000"/>
                </a:schemeClr>
              </a:solidFill>
              <a:latin typeface="Arial"/>
              <a:cs typeface="Arial"/>
            </a:rPr>
            <a:pPr algn="ctr"/>
            <a:t>3.9</a:t>
          </a:fld>
          <a:endParaRPr lang="en-IN" sz="1200">
            <a:solidFill>
              <a:schemeClr val="accent6">
                <a:lumMod val="20000"/>
                <a:lumOff val="80000"/>
              </a:schemeClr>
            </a:solidFill>
            <a:latin typeface="+mn-lt"/>
          </a:endParaRPr>
        </a:p>
      </xdr:txBody>
    </xdr:sp>
    <xdr:clientData/>
  </xdr:twoCellAnchor>
  <xdr:twoCellAnchor>
    <xdr:from>
      <xdr:col>2</xdr:col>
      <xdr:colOff>0</xdr:colOff>
      <xdr:row>31</xdr:row>
      <xdr:rowOff>0</xdr:rowOff>
    </xdr:from>
    <xdr:to>
      <xdr:col>3</xdr:col>
      <xdr:colOff>647700</xdr:colOff>
      <xdr:row>36</xdr:row>
      <xdr:rowOff>7620</xdr:rowOff>
    </xdr:to>
    <xdr:sp macro="" textlink="Pivots!E4">
      <xdr:nvSpPr>
        <xdr:cNvPr id="19" name="Rectangle 18">
          <a:extLst>
            <a:ext uri="{FF2B5EF4-FFF2-40B4-BE49-F238E27FC236}">
              <a16:creationId xmlns:a16="http://schemas.microsoft.com/office/drawing/2014/main" id="{FB8BBF6D-4D2C-416B-83F9-8856811C817E}"/>
            </a:ext>
          </a:extLst>
        </xdr:cNvPr>
        <xdr:cNvSpPr/>
      </xdr:nvSpPr>
      <xdr:spPr>
        <a:xfrm>
          <a:off x="236220" y="5433060"/>
          <a:ext cx="131826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E5E84B-9134-409D-900D-CC9BB55876B1}" type="TxLink">
            <a:rPr lang="en-US" sz="2400" b="0" i="0" u="none" strike="noStrike">
              <a:solidFill>
                <a:schemeClr val="bg1"/>
              </a:solidFill>
              <a:latin typeface="Arial Black" panose="020B0A04020102020204" pitchFamily="34" charset="0"/>
              <a:cs typeface="Arial"/>
            </a:rPr>
            <a:pPr algn="ctr"/>
            <a:t>307</a:t>
          </a:fld>
          <a:endParaRPr lang="en-IN" sz="2400">
            <a:solidFill>
              <a:schemeClr val="bg1"/>
            </a:solidFill>
            <a:latin typeface="Arial Black" panose="020B0A04020102020204" pitchFamily="34" charset="0"/>
          </a:endParaRPr>
        </a:p>
      </xdr:txBody>
    </xdr:sp>
    <xdr:clientData/>
  </xdr:twoCellAnchor>
  <xdr:twoCellAnchor>
    <xdr:from>
      <xdr:col>2</xdr:col>
      <xdr:colOff>121920</xdr:colOff>
      <xdr:row>31</xdr:row>
      <xdr:rowOff>99060</xdr:rowOff>
    </xdr:from>
    <xdr:to>
      <xdr:col>3</xdr:col>
      <xdr:colOff>640080</xdr:colOff>
      <xdr:row>32</xdr:row>
      <xdr:rowOff>76200</xdr:rowOff>
    </xdr:to>
    <xdr:sp macro="" textlink="">
      <xdr:nvSpPr>
        <xdr:cNvPr id="20" name="TextBox 19">
          <a:extLst>
            <a:ext uri="{FF2B5EF4-FFF2-40B4-BE49-F238E27FC236}">
              <a16:creationId xmlns:a16="http://schemas.microsoft.com/office/drawing/2014/main" id="{DA64F2F1-87B2-4B22-9348-441E5F836ABC}"/>
            </a:ext>
          </a:extLst>
        </xdr:cNvPr>
        <xdr:cNvSpPr txBox="1"/>
      </xdr:nvSpPr>
      <xdr:spPr>
        <a:xfrm>
          <a:off x="358140" y="5532120"/>
          <a:ext cx="118872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Happy</a:t>
          </a:r>
          <a:r>
            <a:rPr lang="en-IN" sz="1100" baseline="0">
              <a:solidFill>
                <a:schemeClr val="bg1">
                  <a:lumMod val="95000"/>
                </a:schemeClr>
              </a:solidFill>
            </a:rPr>
            <a:t> Callers</a:t>
          </a:r>
          <a:endParaRPr lang="en-IN" sz="1100">
            <a:solidFill>
              <a:schemeClr val="bg1">
                <a:lumMod val="95000"/>
              </a:schemeClr>
            </a:solidFill>
          </a:endParaRPr>
        </a:p>
      </xdr:txBody>
    </xdr:sp>
    <xdr:clientData/>
  </xdr:twoCellAnchor>
  <xdr:twoCellAnchor editAs="oneCell">
    <xdr:from>
      <xdr:col>2</xdr:col>
      <xdr:colOff>65673</xdr:colOff>
      <xdr:row>31</xdr:row>
      <xdr:rowOff>85269</xdr:rowOff>
    </xdr:from>
    <xdr:to>
      <xdr:col>2</xdr:col>
      <xdr:colOff>263410</xdr:colOff>
      <xdr:row>32</xdr:row>
      <xdr:rowOff>107746</xdr:rowOff>
    </xdr:to>
    <xdr:pic>
      <xdr:nvPicPr>
        <xdr:cNvPr id="21" name="Graphic 20">
          <a:extLst>
            <a:ext uri="{FF2B5EF4-FFF2-40B4-BE49-F238E27FC236}">
              <a16:creationId xmlns:a16="http://schemas.microsoft.com/office/drawing/2014/main" id="{5A978340-BF37-4979-A129-CDE672292C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01893" y="5518329"/>
          <a:ext cx="197737" cy="197737"/>
        </a:xfrm>
        <a:prstGeom prst="rect">
          <a:avLst/>
        </a:prstGeom>
      </xdr:spPr>
    </xdr:pic>
    <xdr:clientData/>
  </xdr:twoCellAnchor>
  <xdr:twoCellAnchor>
    <xdr:from>
      <xdr:col>2</xdr:col>
      <xdr:colOff>205740</xdr:colOff>
      <xdr:row>34</xdr:row>
      <xdr:rowOff>152400</xdr:rowOff>
    </xdr:from>
    <xdr:to>
      <xdr:col>3</xdr:col>
      <xdr:colOff>426720</xdr:colOff>
      <xdr:row>35</xdr:row>
      <xdr:rowOff>129540</xdr:rowOff>
    </xdr:to>
    <xdr:sp macro="" textlink="Pivots!E10">
      <xdr:nvSpPr>
        <xdr:cNvPr id="22" name="TextBox 21">
          <a:extLst>
            <a:ext uri="{FF2B5EF4-FFF2-40B4-BE49-F238E27FC236}">
              <a16:creationId xmlns:a16="http://schemas.microsoft.com/office/drawing/2014/main" id="{0BEAF15B-7654-4AF1-A237-A6E00E593694}"/>
            </a:ext>
          </a:extLst>
        </xdr:cNvPr>
        <xdr:cNvSpPr txBox="1"/>
      </xdr:nvSpPr>
      <xdr:spPr>
        <a:xfrm>
          <a:off x="441960" y="6111240"/>
          <a:ext cx="8915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C6AA78-C402-42C6-8ADE-22603B678220}" type="TxLink">
            <a:rPr lang="en-US" sz="1200" b="0" i="0" u="none" strike="noStrike">
              <a:solidFill>
                <a:schemeClr val="accent6">
                  <a:lumMod val="20000"/>
                  <a:lumOff val="80000"/>
                </a:schemeClr>
              </a:solidFill>
              <a:latin typeface="Arial"/>
              <a:cs typeface="Arial"/>
            </a:rPr>
            <a:pPr algn="ctr"/>
            <a:t>51</a:t>
          </a:fld>
          <a:endParaRPr lang="en-IN" sz="1200">
            <a:solidFill>
              <a:schemeClr val="accent6">
                <a:lumMod val="20000"/>
                <a:lumOff val="80000"/>
              </a:schemeClr>
            </a:solidFill>
            <a:latin typeface="+mn-lt"/>
          </a:endParaRPr>
        </a:p>
      </xdr:txBody>
    </xdr:sp>
    <xdr:clientData/>
  </xdr:twoCellAnchor>
  <xdr:twoCellAnchor>
    <xdr:from>
      <xdr:col>5</xdr:col>
      <xdr:colOff>1</xdr:colOff>
      <xdr:row>3</xdr:row>
      <xdr:rowOff>0</xdr:rowOff>
    </xdr:from>
    <xdr:to>
      <xdr:col>11</xdr:col>
      <xdr:colOff>518810</xdr:colOff>
      <xdr:row>16</xdr:row>
      <xdr:rowOff>0</xdr:rowOff>
    </xdr:to>
    <xdr:graphicFrame macro="">
      <xdr:nvGraphicFramePr>
        <xdr:cNvPr id="29" name="Chart 28">
          <a:extLst>
            <a:ext uri="{FF2B5EF4-FFF2-40B4-BE49-F238E27FC236}">
              <a16:creationId xmlns:a16="http://schemas.microsoft.com/office/drawing/2014/main" id="{A79452D1-EB53-455E-9923-14604FCDE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453957</xdr:colOff>
      <xdr:row>4</xdr:row>
      <xdr:rowOff>121595</xdr:rowOff>
    </xdr:from>
    <xdr:to>
      <xdr:col>14</xdr:col>
      <xdr:colOff>616086</xdr:colOff>
      <xdr:row>14</xdr:row>
      <xdr:rowOff>24319</xdr:rowOff>
    </xdr:to>
    <xdr:graphicFrame macro="">
      <xdr:nvGraphicFramePr>
        <xdr:cNvPr id="30" name="Chart 29">
          <a:extLst>
            <a:ext uri="{FF2B5EF4-FFF2-40B4-BE49-F238E27FC236}">
              <a16:creationId xmlns:a16="http://schemas.microsoft.com/office/drawing/2014/main" id="{E69500A3-027C-4F69-871F-19FCBB6EF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633429</xdr:colOff>
      <xdr:row>20</xdr:row>
      <xdr:rowOff>90380</xdr:rowOff>
    </xdr:from>
    <xdr:to>
      <xdr:col>14</xdr:col>
      <xdr:colOff>655606</xdr:colOff>
      <xdr:row>30</xdr:row>
      <xdr:rowOff>133550</xdr:rowOff>
    </xdr:to>
    <mc:AlternateContent xmlns:mc="http://schemas.openxmlformats.org/markup-compatibility/2006">
      <mc:Choice xmlns:a14="http://schemas.microsoft.com/office/drawing/2010/main" Requires="a14">
        <xdr:graphicFrame macro="">
          <xdr:nvGraphicFramePr>
            <xdr:cNvPr id="31" name="Representative">
              <a:extLst>
                <a:ext uri="{FF2B5EF4-FFF2-40B4-BE49-F238E27FC236}">
                  <a16:creationId xmlns:a16="http://schemas.microsoft.com/office/drawing/2014/main" id="{EA205575-CD41-423D-A3E3-9C398E32AC1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259112" y="3621600"/>
              <a:ext cx="1360323" cy="180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647277</xdr:colOff>
      <xdr:row>17</xdr:row>
      <xdr:rowOff>0</xdr:rowOff>
    </xdr:from>
    <xdr:to>
      <xdr:col>13</xdr:col>
      <xdr:colOff>14817</xdr:colOff>
      <xdr:row>35</xdr:row>
      <xdr:rowOff>172296</xdr:rowOff>
    </xdr:to>
    <xdr:graphicFrame macro="">
      <xdr:nvGraphicFramePr>
        <xdr:cNvPr id="32" name="Chart 31">
          <a:extLst>
            <a:ext uri="{FF2B5EF4-FFF2-40B4-BE49-F238E27FC236}">
              <a16:creationId xmlns:a16="http://schemas.microsoft.com/office/drawing/2014/main" id="{7796AE6F-6A06-480A-875A-EA481B9F9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1</xdr:rowOff>
    </xdr:from>
    <xdr:to>
      <xdr:col>9</xdr:col>
      <xdr:colOff>34290</xdr:colOff>
      <xdr:row>35</xdr:row>
      <xdr:rowOff>172297</xdr:rowOff>
    </xdr:to>
    <xdr:graphicFrame macro="">
      <xdr:nvGraphicFramePr>
        <xdr:cNvPr id="33" name="Chart 32">
          <a:extLst>
            <a:ext uri="{FF2B5EF4-FFF2-40B4-BE49-F238E27FC236}">
              <a16:creationId xmlns:a16="http://schemas.microsoft.com/office/drawing/2014/main" id="{8350E317-9F00-4D8C-B84B-B2743F3B7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3</xdr:row>
      <xdr:rowOff>0</xdr:rowOff>
    </xdr:from>
    <xdr:to>
      <xdr:col>18</xdr:col>
      <xdr:colOff>794657</xdr:colOff>
      <xdr:row>16</xdr:row>
      <xdr:rowOff>0</xdr:rowOff>
    </xdr:to>
    <xdr:graphicFrame macro="">
      <xdr:nvGraphicFramePr>
        <xdr:cNvPr id="5" name="Chart 4">
          <a:extLst>
            <a:ext uri="{FF2B5EF4-FFF2-40B4-BE49-F238E27FC236}">
              <a16:creationId xmlns:a16="http://schemas.microsoft.com/office/drawing/2014/main" id="{84EA52A5-91AC-4C89-A152-6C2EC8C1C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873962</xdr:colOff>
      <xdr:row>3</xdr:row>
      <xdr:rowOff>10886</xdr:rowOff>
    </xdr:from>
    <xdr:to>
      <xdr:col>22</xdr:col>
      <xdr:colOff>97971</xdr:colOff>
      <xdr:row>16</xdr:row>
      <xdr:rowOff>10886</xdr:rowOff>
    </xdr:to>
    <xdr:graphicFrame macro="">
      <xdr:nvGraphicFramePr>
        <xdr:cNvPr id="23" name="Chart 22">
          <a:extLst>
            <a:ext uri="{FF2B5EF4-FFF2-40B4-BE49-F238E27FC236}">
              <a16:creationId xmlns:a16="http://schemas.microsoft.com/office/drawing/2014/main" id="{D3BED1E4-507D-4517-BB10-4DB833BD0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294968</xdr:colOff>
      <xdr:row>20</xdr:row>
      <xdr:rowOff>144214</xdr:rowOff>
    </xdr:from>
    <xdr:to>
      <xdr:col>8</xdr:col>
      <xdr:colOff>65094</xdr:colOff>
      <xdr:row>27</xdr:row>
      <xdr:rowOff>13854</xdr:rowOff>
    </xdr:to>
    <xdr:pic>
      <xdr:nvPicPr>
        <xdr:cNvPr id="9" name="Picture 8" descr="Businesswoman thumbs up">
          <a:extLst>
            <a:ext uri="{FF2B5EF4-FFF2-40B4-BE49-F238E27FC236}">
              <a16:creationId xmlns:a16="http://schemas.microsoft.com/office/drawing/2014/main" id="{3295BFA5-458E-5E54-34BF-CEBACD1AC3B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1206" t="-853" r="12400" b="77835"/>
        <a:stretch>
          <a:fillRect/>
        </a:stretch>
      </xdr:blipFill>
      <xdr:spPr>
        <a:xfrm>
          <a:off x="4756132" y="4439123"/>
          <a:ext cx="1100162" cy="1130404"/>
        </a:xfrm>
        <a:prstGeom prst="ellipse">
          <a:avLst/>
        </a:prstGeom>
      </xdr:spPr>
    </xdr:pic>
    <xdr:clientData/>
  </xdr:twoCellAnchor>
  <xdr:twoCellAnchor editAs="oneCell">
    <xdr:from>
      <xdr:col>4</xdr:col>
      <xdr:colOff>792788</xdr:colOff>
      <xdr:row>19</xdr:row>
      <xdr:rowOff>146242</xdr:rowOff>
    </xdr:from>
    <xdr:to>
      <xdr:col>5</xdr:col>
      <xdr:colOff>631176</xdr:colOff>
      <xdr:row>23</xdr:row>
      <xdr:rowOff>2364</xdr:rowOff>
    </xdr:to>
    <xdr:pic>
      <xdr:nvPicPr>
        <xdr:cNvPr id="22" name="Picture 21" descr="Businessman hands behind back">
          <a:extLst>
            <a:ext uri="{FF2B5EF4-FFF2-40B4-BE49-F238E27FC236}">
              <a16:creationId xmlns:a16="http://schemas.microsoft.com/office/drawing/2014/main" id="{6F76696D-75D8-4942-B323-BC8D1028E228}"/>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8767" t="-682" r="4825" b="80083"/>
        <a:stretch>
          <a:fillRect/>
        </a:stretch>
      </xdr:blipFill>
      <xdr:spPr>
        <a:xfrm>
          <a:off x="3471333" y="4241030"/>
          <a:ext cx="669661" cy="564243"/>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4.966686458334" backgroundQuery="1" createdVersion="8" refreshedVersion="8" minRefreshableVersion="3" recordCount="0" supportSubquery="1" supportAdvancedDrill="1" xr:uid="{0B7A4C5A-2232-4FB5-B817-89A41055CD86}">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4.926435763889" backgroundQuery="1" createdVersion="8" refreshedVersion="8" minRefreshableVersion="3" recordCount="0" supportSubquery="1" supportAdvancedDrill="1" xr:uid="{9D974E31-70ED-4354-9627-AF7104FA87FD}">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426799884262" backgroundQuery="1" createdVersion="8" refreshedVersion="8" minRefreshableVersion="3" recordCount="0" supportSubquery="1" supportAdvancedDrill="1" xr:uid="{A703429A-CB02-45A5-80EE-968BFB9ABE7B}">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501921990741" backgroundQuery="1" createdVersion="8" refreshedVersion="8" minRefreshableVersion="3" recordCount="0" supportSubquery="1" supportAdvancedDrill="1" xr:uid="{0716CF03-96B1-45DD-92E4-795F3DE522B4}">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62926238426" backgroundQuery="1" createdVersion="8" refreshedVersion="8" minRefreshableVersion="3" recordCount="0" supportSubquery="1" supportAdvancedDrill="1" xr:uid="{DACD63E7-3DED-4C45-B2C5-84A77BBD0801}">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629262847222" backgroundQuery="1" createdVersion="8" refreshedVersion="8" minRefreshableVersion="3" recordCount="0" supportSubquery="1" supportAdvancedDrill="1" xr:uid="{1A6901BB-187D-49C0-A7B6-33803D496D91}">
  <cacheSource type="external" connectionId="2"/>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629263310184" backgroundQuery="1" createdVersion="8" refreshedVersion="8" minRefreshableVersion="3" recordCount="0" supportSubquery="1" supportAdvancedDrill="1" xr:uid="{CF5A99D2-6744-4759-B1BF-72E214074B97}">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629263888892" backgroundQuery="1" createdVersion="8" refreshedVersion="8" minRefreshableVersion="3" recordCount="0" supportSubquery="1" supportAdvancedDrill="1" xr:uid="{F80F40A7-569C-4BA2-91DE-898041B3D74A}">
  <cacheSource type="external" connectionId="2"/>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5.629264236108" backgroundQuery="1" createdVersion="8" refreshedVersion="8" minRefreshableVersion="3" recordCount="0" supportSubquery="1" supportAdvancedDrill="1" xr:uid="{F93E2B29-183D-48D5-9049-995B3D3985FA}">
  <cacheSource type="external" connectionId="2"/>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VS Thakur" refreshedDate="46194.926427662038" backgroundQuery="1" createdVersion="3" refreshedVersion="8" minRefreshableVersion="3" recordCount="0" supportSubquery="1" supportAdvancedDrill="1" xr:uid="{8E1F730A-491E-4A90-B975-80FD0C98E6DB}">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96669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1A2085-70D6-4196-A603-F5DE28C5B138}" name="latest pivot" cacheId="211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99:G11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DE1BA-71EC-424B-944C-27265901C0E0}" name="rep satisfaction" cacheId="3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6:B9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53FE42-8CD3-4B73-8D9D-D27C3B0AB178}" name="PivotTable1" cacheId="4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5:D8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0"/>
          </reference>
          <reference field="1" count="1" selected="0">
            <x v="0"/>
          </reference>
        </references>
      </pivotArea>
    </chartFormat>
    <chartFormat chart="3" format="7">
      <pivotArea type="data" outline="0" fieldPosition="0">
        <references count="3">
          <reference field="4294967294" count="1" selected="0">
            <x v="0"/>
          </reference>
          <reference field="0" count="1" selected="0">
            <x v="2"/>
          </reference>
          <reference field="1" count="1" selected="0">
            <x v="0"/>
          </reference>
        </references>
      </pivotArea>
    </chartFormat>
    <chartFormat chart="3" format="8">
      <pivotArea type="data" outline="0" fieldPosition="0">
        <references count="3">
          <reference field="4294967294" count="1" selected="0">
            <x v="0"/>
          </reference>
          <reference field="0" count="1" selected="0">
            <x v="1"/>
          </reference>
          <reference field="1"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19E862-BF3F-4F24-924D-076A3F45A194}" name="selected rep" cacheId="310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66:F6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1EDA1-C1B5-403F-A7A2-0D5C8FD06A75}" name="reps pivot" cacheId="4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C6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E6B2E-D865-47FA-A3D7-3664F956BFFA}" name="Week Day Trend" cacheId="31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0"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4E36A2-FD03-4248-96B8-2EA842CA1EC2}" name="Monthly Trend" cacheId="30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4:C37"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100055-8793-40AF-8086-56911EF3FF1E}" name="Rep Pivot" cacheId="30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6CD373-1B60-48C2-A7C1-A76F360CDB6A}" name="Summary Pivot" cacheId="4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0F3154B-9A3F-4C00-9A0B-F71CA69770E1}"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4DAAAF0-5B6E-4019-B868-6A1B4A2565B9}" sourceName="[calls].[Representative]">
  <pivotTables>
    <pivotTable tabId="6" name="Rep Pivot"/>
    <pivotTable tabId="6" name="Monthly Trend"/>
    <pivotTable tabId="6" name="Week Day Trend"/>
    <pivotTable tabId="6" name="selected rep"/>
    <pivotTable tabId="6" name="rep satisfaction"/>
  </pivotTables>
  <data>
    <olap pivotCacheId="97966696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F8E47F5-5AF3-47F1-B288-FA8154707958}" cache="Slicer_Representative" caption="Representative" level="1" style="SlicerStyleDark5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39BB6-0C48-4965-95DE-88737805AA2B}" name="Table_ExternalData_1" displayName="Table_ExternalData_1" ref="A3:M33" tableType="queryTable" totalsRowShown="0">
  <autoFilter ref="A3:M33" xr:uid="{22D39BB6-0C48-4965-95DE-88737805AA2B}"/>
  <tableColumns count="13">
    <tableColumn id="1" xr3:uid="{7B81729E-95C4-41E2-A981-E48A206931FB}" uniqueName="1" name="calls[Call number]" queryTableFieldId="1"/>
    <tableColumn id="2" xr3:uid="{B65BF05D-16B5-4272-844C-7DF9EC6EE7FE}" uniqueName="2" name="calls[Customer ID]" queryTableFieldId="2"/>
    <tableColumn id="3" xr3:uid="{20A3F164-0418-4189-8B9B-D3DF983D2867}" uniqueName="3" name="calls[Duration]" queryTableFieldId="3"/>
    <tableColumn id="4" xr3:uid="{B939AD78-DB66-49CD-A6FD-EECF7A908D99}" uniqueName="4" name="calls[Representative]" queryTableFieldId="4"/>
    <tableColumn id="5" xr3:uid="{16B430E4-C464-4464-84E8-B980125B8BD4}" uniqueName="5" name="calls[Date of Call]" queryTableFieldId="5" dataDxfId="20"/>
    <tableColumn id="6" xr3:uid="{601852EA-38B7-42DE-89FE-682548CAC78E}" uniqueName="6" name="calls[Purchase Amount]" queryTableFieldId="6"/>
    <tableColumn id="7" xr3:uid="{7FFCA09D-4EE4-44DC-893F-B76A88080758}" uniqueName="7" name="calls[Satisfaction Rating]" queryTableFieldId="7"/>
    <tableColumn id="8" xr3:uid="{4FEB019F-20D5-49B5-B534-D503E84D8E19}" uniqueName="8" name="calls[FY]" queryTableFieldId="8"/>
    <tableColumn id="9" xr3:uid="{E6EBED27-B66C-4B70-8709-25CB65B8F7ED}" uniqueName="9" name="calls[Day of week]" queryTableFieldId="9"/>
    <tableColumn id="10" xr3:uid="{0A67A8F3-E4A3-427E-B9E4-D92B14D74808}" uniqueName="10" name="calls[Duration Bucket]" queryTableFieldId="10"/>
    <tableColumn id="11" xr3:uid="{D32874BB-13CE-4230-BFEA-A1ACD9B9ABBC}" uniqueName="11" name="calls[Rating rounded]" queryTableFieldId="11"/>
    <tableColumn id="12" xr3:uid="{44932165-4C7C-47CE-A7E0-31AFE206DCDC}" uniqueName="12" name="calls[Date of Call (Month)]" queryTableFieldId="12"/>
    <tableColumn id="13" xr3:uid="{33EDB957-A506-4AAA-ABAD-E389DD987CC4}"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3" headerRowBorderDxfId="12" tableBorderDxfId="11" totalsRowBorderDxfId="10">
  <autoFilter ref="Q3:T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Black"/>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7B28-AC34-40EC-AE58-111C170C7C61}">
  <dimension ref="A1:M33"/>
  <sheetViews>
    <sheetView workbookViewId="0"/>
  </sheetViews>
  <sheetFormatPr defaultRowHeight="13.8" x14ac:dyDescent="0.25"/>
  <cols>
    <col min="1" max="1" width="18.796875" bestFit="1" customWidth="1"/>
    <col min="2" max="2" width="19.19921875" bestFit="1" customWidth="1"/>
    <col min="3" max="3" width="15.59765625" bestFit="1" customWidth="1"/>
    <col min="4" max="4" width="21.69921875" bestFit="1" customWidth="1"/>
    <col min="5" max="5" width="18.19921875" bestFit="1" customWidth="1"/>
    <col min="6" max="6" width="24" bestFit="1" customWidth="1"/>
    <col min="7" max="7" width="24.69921875" bestFit="1" customWidth="1"/>
    <col min="8" max="8" width="10.5" bestFit="1" customWidth="1"/>
    <col min="9" max="9" width="19.09765625" bestFit="1" customWidth="1"/>
    <col min="10" max="10" width="22.296875" bestFit="1" customWidth="1"/>
    <col min="11" max="11" width="21.69921875" bestFit="1" customWidth="1"/>
    <col min="12" max="12" width="25.5" bestFit="1" customWidth="1"/>
    <col min="13" max="13" width="31" bestFit="1" customWidth="1"/>
  </cols>
  <sheetData>
    <row r="1" spans="1:13" x14ac:dyDescent="0.25">
      <c r="A1" s="14" t="s">
        <v>1086</v>
      </c>
    </row>
    <row r="3" spans="1:13" x14ac:dyDescent="0.25">
      <c r="A3" t="s">
        <v>1063</v>
      </c>
      <c r="B3" t="s">
        <v>1064</v>
      </c>
      <c r="C3" t="s">
        <v>1065</v>
      </c>
      <c r="D3" t="s">
        <v>1066</v>
      </c>
      <c r="E3" t="s">
        <v>1067</v>
      </c>
      <c r="F3" t="s">
        <v>1068</v>
      </c>
      <c r="G3" t="s">
        <v>1069</v>
      </c>
      <c r="H3" t="s">
        <v>1070</v>
      </c>
      <c r="I3" t="s">
        <v>1071</v>
      </c>
      <c r="J3" t="s">
        <v>1072</v>
      </c>
      <c r="K3" t="s">
        <v>1073</v>
      </c>
      <c r="L3" t="s">
        <v>1074</v>
      </c>
      <c r="M3" t="s">
        <v>1075</v>
      </c>
    </row>
    <row r="4" spans="1:13" x14ac:dyDescent="0.25">
      <c r="A4" t="s">
        <v>172</v>
      </c>
      <c r="B4" t="s">
        <v>8</v>
      </c>
      <c r="C4">
        <v>90</v>
      </c>
      <c r="D4" t="s">
        <v>13</v>
      </c>
      <c r="E4" s="26">
        <v>44986</v>
      </c>
      <c r="F4">
        <v>170</v>
      </c>
      <c r="G4">
        <v>3.7</v>
      </c>
      <c r="H4">
        <v>2023</v>
      </c>
      <c r="I4" t="s">
        <v>1076</v>
      </c>
      <c r="J4" t="s">
        <v>1077</v>
      </c>
      <c r="K4">
        <v>4</v>
      </c>
      <c r="L4" t="s">
        <v>1052</v>
      </c>
      <c r="M4">
        <v>3</v>
      </c>
    </row>
    <row r="5" spans="1:13" x14ac:dyDescent="0.25">
      <c r="A5" t="s">
        <v>176</v>
      </c>
      <c r="B5" t="s">
        <v>24</v>
      </c>
      <c r="C5">
        <v>137</v>
      </c>
      <c r="D5" t="s">
        <v>13</v>
      </c>
      <c r="E5" s="26">
        <v>44986</v>
      </c>
      <c r="F5">
        <v>114</v>
      </c>
      <c r="G5">
        <v>3.2</v>
      </c>
      <c r="H5">
        <v>2023</v>
      </c>
      <c r="I5" t="s">
        <v>1076</v>
      </c>
      <c r="J5" t="s">
        <v>1078</v>
      </c>
      <c r="K5">
        <v>3</v>
      </c>
      <c r="L5" t="s">
        <v>1052</v>
      </c>
      <c r="M5">
        <v>3</v>
      </c>
    </row>
    <row r="6" spans="1:13" x14ac:dyDescent="0.25">
      <c r="A6" t="s">
        <v>177</v>
      </c>
      <c r="B6" t="s">
        <v>24</v>
      </c>
      <c r="C6">
        <v>43</v>
      </c>
      <c r="D6" t="s">
        <v>13</v>
      </c>
      <c r="E6" s="26">
        <v>44986</v>
      </c>
      <c r="F6">
        <v>99</v>
      </c>
      <c r="G6">
        <v>4.7</v>
      </c>
      <c r="H6">
        <v>2023</v>
      </c>
      <c r="I6" t="s">
        <v>1076</v>
      </c>
      <c r="J6" t="s">
        <v>1079</v>
      </c>
      <c r="K6">
        <v>5</v>
      </c>
      <c r="L6" t="s">
        <v>1052</v>
      </c>
      <c r="M6">
        <v>3</v>
      </c>
    </row>
    <row r="7" spans="1:13" x14ac:dyDescent="0.25">
      <c r="A7" t="s">
        <v>178</v>
      </c>
      <c r="B7" t="s">
        <v>18</v>
      </c>
      <c r="C7">
        <v>114</v>
      </c>
      <c r="D7" t="s">
        <v>13</v>
      </c>
      <c r="E7" s="26">
        <v>44987</v>
      </c>
      <c r="F7">
        <v>23</v>
      </c>
      <c r="G7">
        <v>4.8</v>
      </c>
      <c r="H7">
        <v>2023</v>
      </c>
      <c r="I7" t="s">
        <v>1080</v>
      </c>
      <c r="J7" t="s">
        <v>1077</v>
      </c>
      <c r="K7">
        <v>5</v>
      </c>
      <c r="L7" t="s">
        <v>1052</v>
      </c>
      <c r="M7">
        <v>3</v>
      </c>
    </row>
    <row r="8" spans="1:13" x14ac:dyDescent="0.25">
      <c r="A8" t="s">
        <v>196</v>
      </c>
      <c r="B8" t="s">
        <v>23</v>
      </c>
      <c r="C8">
        <v>75</v>
      </c>
      <c r="D8" t="s">
        <v>13</v>
      </c>
      <c r="E8" s="26">
        <v>44989</v>
      </c>
      <c r="F8">
        <v>40</v>
      </c>
      <c r="G8">
        <v>3.4</v>
      </c>
      <c r="H8">
        <v>2023</v>
      </c>
      <c r="I8" t="s">
        <v>1081</v>
      </c>
      <c r="J8" t="s">
        <v>1077</v>
      </c>
      <c r="K8">
        <v>3</v>
      </c>
      <c r="L8" t="s">
        <v>1052</v>
      </c>
      <c r="M8">
        <v>3</v>
      </c>
    </row>
    <row r="9" spans="1:13" x14ac:dyDescent="0.25">
      <c r="A9" t="s">
        <v>205</v>
      </c>
      <c r="B9" t="s">
        <v>16</v>
      </c>
      <c r="C9">
        <v>73</v>
      </c>
      <c r="D9" t="s">
        <v>13</v>
      </c>
      <c r="E9" s="26">
        <v>44991</v>
      </c>
      <c r="F9">
        <v>215</v>
      </c>
      <c r="G9">
        <v>3.6</v>
      </c>
      <c r="H9">
        <v>2023</v>
      </c>
      <c r="I9" t="s">
        <v>1082</v>
      </c>
      <c r="J9" t="s">
        <v>1077</v>
      </c>
      <c r="K9">
        <v>4</v>
      </c>
      <c r="L9" t="s">
        <v>1052</v>
      </c>
      <c r="M9">
        <v>3</v>
      </c>
    </row>
    <row r="10" spans="1:13" x14ac:dyDescent="0.25">
      <c r="A10" t="s">
        <v>206</v>
      </c>
      <c r="B10" t="s">
        <v>22</v>
      </c>
      <c r="C10">
        <v>62</v>
      </c>
      <c r="D10" t="s">
        <v>13</v>
      </c>
      <c r="E10" s="26">
        <v>44991</v>
      </c>
      <c r="F10">
        <v>32</v>
      </c>
      <c r="G10">
        <v>0.7</v>
      </c>
      <c r="H10">
        <v>2023</v>
      </c>
      <c r="I10" t="s">
        <v>1082</v>
      </c>
      <c r="J10" t="s">
        <v>1077</v>
      </c>
      <c r="K10">
        <v>1</v>
      </c>
      <c r="L10" t="s">
        <v>1052</v>
      </c>
      <c r="M10">
        <v>3</v>
      </c>
    </row>
    <row r="11" spans="1:13" x14ac:dyDescent="0.25">
      <c r="A11" t="s">
        <v>212</v>
      </c>
      <c r="B11" t="s">
        <v>14</v>
      </c>
      <c r="C11">
        <v>41</v>
      </c>
      <c r="D11" t="s">
        <v>13</v>
      </c>
      <c r="E11" s="26">
        <v>44992</v>
      </c>
      <c r="F11">
        <v>68</v>
      </c>
      <c r="G11">
        <v>4</v>
      </c>
      <c r="H11">
        <v>2023</v>
      </c>
      <c r="I11" t="s">
        <v>1083</v>
      </c>
      <c r="J11" t="s">
        <v>1079</v>
      </c>
      <c r="K11">
        <v>4</v>
      </c>
      <c r="L11" t="s">
        <v>1052</v>
      </c>
      <c r="M11">
        <v>3</v>
      </c>
    </row>
    <row r="12" spans="1:13" x14ac:dyDescent="0.25">
      <c r="A12" t="s">
        <v>219</v>
      </c>
      <c r="B12" t="s">
        <v>15</v>
      </c>
      <c r="C12">
        <v>85</v>
      </c>
      <c r="D12" t="s">
        <v>13</v>
      </c>
      <c r="E12" s="26">
        <v>44995</v>
      </c>
      <c r="F12">
        <v>46</v>
      </c>
      <c r="G12">
        <v>4.9000000000000004</v>
      </c>
      <c r="H12">
        <v>2023</v>
      </c>
      <c r="I12" t="s">
        <v>1084</v>
      </c>
      <c r="J12" t="s">
        <v>1077</v>
      </c>
      <c r="K12">
        <v>5</v>
      </c>
      <c r="L12" t="s">
        <v>1052</v>
      </c>
      <c r="M12">
        <v>3</v>
      </c>
    </row>
    <row r="13" spans="1:13" x14ac:dyDescent="0.25">
      <c r="A13" t="s">
        <v>221</v>
      </c>
      <c r="B13" t="s">
        <v>15</v>
      </c>
      <c r="C13">
        <v>63</v>
      </c>
      <c r="D13" t="s">
        <v>13</v>
      </c>
      <c r="E13" s="26">
        <v>44995</v>
      </c>
      <c r="F13">
        <v>48</v>
      </c>
      <c r="G13">
        <v>5</v>
      </c>
      <c r="H13">
        <v>2023</v>
      </c>
      <c r="I13" t="s">
        <v>1084</v>
      </c>
      <c r="J13" t="s">
        <v>1077</v>
      </c>
      <c r="K13">
        <v>5</v>
      </c>
      <c r="L13" t="s">
        <v>1052</v>
      </c>
      <c r="M13">
        <v>3</v>
      </c>
    </row>
    <row r="14" spans="1:13" x14ac:dyDescent="0.25">
      <c r="A14" t="s">
        <v>223</v>
      </c>
      <c r="B14" t="s">
        <v>15</v>
      </c>
      <c r="C14">
        <v>71</v>
      </c>
      <c r="D14" t="s">
        <v>13</v>
      </c>
      <c r="E14" s="26">
        <v>44995</v>
      </c>
      <c r="F14">
        <v>105</v>
      </c>
      <c r="G14">
        <v>4</v>
      </c>
      <c r="H14">
        <v>2023</v>
      </c>
      <c r="I14" t="s">
        <v>1084</v>
      </c>
      <c r="J14" t="s">
        <v>1077</v>
      </c>
      <c r="K14">
        <v>4</v>
      </c>
      <c r="L14" t="s">
        <v>1052</v>
      </c>
      <c r="M14">
        <v>3</v>
      </c>
    </row>
    <row r="15" spans="1:13" x14ac:dyDescent="0.25">
      <c r="A15" t="s">
        <v>224</v>
      </c>
      <c r="B15" t="s">
        <v>12</v>
      </c>
      <c r="C15">
        <v>100</v>
      </c>
      <c r="D15" t="s">
        <v>13</v>
      </c>
      <c r="E15" s="26">
        <v>44996</v>
      </c>
      <c r="F15">
        <v>44</v>
      </c>
      <c r="G15">
        <v>3.6</v>
      </c>
      <c r="H15">
        <v>2023</v>
      </c>
      <c r="I15" t="s">
        <v>1081</v>
      </c>
      <c r="J15" t="s">
        <v>1077</v>
      </c>
      <c r="K15">
        <v>4</v>
      </c>
      <c r="L15" t="s">
        <v>1052</v>
      </c>
      <c r="M15">
        <v>3</v>
      </c>
    </row>
    <row r="16" spans="1:13" x14ac:dyDescent="0.25">
      <c r="A16" t="s">
        <v>228</v>
      </c>
      <c r="B16" t="s">
        <v>17</v>
      </c>
      <c r="C16">
        <v>63</v>
      </c>
      <c r="D16" t="s">
        <v>13</v>
      </c>
      <c r="E16" s="26">
        <v>44996</v>
      </c>
      <c r="F16">
        <v>42</v>
      </c>
      <c r="G16">
        <v>4</v>
      </c>
      <c r="H16">
        <v>2023</v>
      </c>
      <c r="I16" t="s">
        <v>1081</v>
      </c>
      <c r="J16" t="s">
        <v>1077</v>
      </c>
      <c r="K16">
        <v>4</v>
      </c>
      <c r="L16" t="s">
        <v>1052</v>
      </c>
      <c r="M16">
        <v>3</v>
      </c>
    </row>
    <row r="17" spans="1:13" x14ac:dyDescent="0.25">
      <c r="A17" t="s">
        <v>229</v>
      </c>
      <c r="B17" t="s">
        <v>22</v>
      </c>
      <c r="C17">
        <v>83</v>
      </c>
      <c r="D17" t="s">
        <v>13</v>
      </c>
      <c r="E17" s="26">
        <v>44996</v>
      </c>
      <c r="F17">
        <v>42</v>
      </c>
      <c r="G17">
        <v>4.2</v>
      </c>
      <c r="H17">
        <v>2023</v>
      </c>
      <c r="I17" t="s">
        <v>1081</v>
      </c>
      <c r="J17" t="s">
        <v>1077</v>
      </c>
      <c r="K17">
        <v>4</v>
      </c>
      <c r="L17" t="s">
        <v>1052</v>
      </c>
      <c r="M17">
        <v>3</v>
      </c>
    </row>
    <row r="18" spans="1:13" x14ac:dyDescent="0.25">
      <c r="A18" t="s">
        <v>231</v>
      </c>
      <c r="B18" t="s">
        <v>8</v>
      </c>
      <c r="C18">
        <v>73</v>
      </c>
      <c r="D18" t="s">
        <v>13</v>
      </c>
      <c r="E18" s="26">
        <v>44997</v>
      </c>
      <c r="F18">
        <v>34</v>
      </c>
      <c r="G18">
        <v>4.8</v>
      </c>
      <c r="H18">
        <v>2023</v>
      </c>
      <c r="I18" t="s">
        <v>1085</v>
      </c>
      <c r="J18" t="s">
        <v>1077</v>
      </c>
      <c r="K18">
        <v>5</v>
      </c>
      <c r="L18" t="s">
        <v>1052</v>
      </c>
      <c r="M18">
        <v>3</v>
      </c>
    </row>
    <row r="19" spans="1:13" x14ac:dyDescent="0.25">
      <c r="A19" t="s">
        <v>234</v>
      </c>
      <c r="B19" t="s">
        <v>5</v>
      </c>
      <c r="C19">
        <v>121</v>
      </c>
      <c r="D19" t="s">
        <v>13</v>
      </c>
      <c r="E19" s="26">
        <v>44998</v>
      </c>
      <c r="F19">
        <v>32</v>
      </c>
      <c r="G19">
        <v>3.7</v>
      </c>
      <c r="H19">
        <v>2023</v>
      </c>
      <c r="I19" t="s">
        <v>1082</v>
      </c>
      <c r="J19" t="s">
        <v>1078</v>
      </c>
      <c r="K19">
        <v>4</v>
      </c>
      <c r="L19" t="s">
        <v>1052</v>
      </c>
      <c r="M19">
        <v>3</v>
      </c>
    </row>
    <row r="20" spans="1:13" x14ac:dyDescent="0.25">
      <c r="A20" t="s">
        <v>240</v>
      </c>
      <c r="B20" t="s">
        <v>20</v>
      </c>
      <c r="C20">
        <v>142</v>
      </c>
      <c r="D20" t="s">
        <v>13</v>
      </c>
      <c r="E20" s="26">
        <v>44999</v>
      </c>
      <c r="F20">
        <v>44</v>
      </c>
      <c r="G20">
        <v>3.5</v>
      </c>
      <c r="H20">
        <v>2023</v>
      </c>
      <c r="I20" t="s">
        <v>1083</v>
      </c>
      <c r="J20" t="s">
        <v>1078</v>
      </c>
      <c r="K20">
        <v>4</v>
      </c>
      <c r="L20" t="s">
        <v>1052</v>
      </c>
      <c r="M20">
        <v>3</v>
      </c>
    </row>
    <row r="21" spans="1:13" x14ac:dyDescent="0.25">
      <c r="A21" t="s">
        <v>242</v>
      </c>
      <c r="B21" t="s">
        <v>14</v>
      </c>
      <c r="C21">
        <v>119</v>
      </c>
      <c r="D21" t="s">
        <v>13</v>
      </c>
      <c r="E21" s="26">
        <v>44999</v>
      </c>
      <c r="F21">
        <v>20</v>
      </c>
      <c r="G21">
        <v>3.9</v>
      </c>
      <c r="H21">
        <v>2023</v>
      </c>
      <c r="I21" t="s">
        <v>1083</v>
      </c>
      <c r="J21" t="s">
        <v>1077</v>
      </c>
      <c r="K21">
        <v>4</v>
      </c>
      <c r="L21" t="s">
        <v>1052</v>
      </c>
      <c r="M21">
        <v>3</v>
      </c>
    </row>
    <row r="22" spans="1:13" x14ac:dyDescent="0.25">
      <c r="A22" t="s">
        <v>247</v>
      </c>
      <c r="B22" t="s">
        <v>12</v>
      </c>
      <c r="C22">
        <v>139</v>
      </c>
      <c r="D22" t="s">
        <v>13</v>
      </c>
      <c r="E22" s="26">
        <v>45000</v>
      </c>
      <c r="F22">
        <v>48</v>
      </c>
      <c r="G22">
        <v>4.7</v>
      </c>
      <c r="H22">
        <v>2023</v>
      </c>
      <c r="I22" t="s">
        <v>1076</v>
      </c>
      <c r="J22" t="s">
        <v>1078</v>
      </c>
      <c r="K22">
        <v>5</v>
      </c>
      <c r="L22" t="s">
        <v>1052</v>
      </c>
      <c r="M22">
        <v>3</v>
      </c>
    </row>
    <row r="23" spans="1:13" x14ac:dyDescent="0.25">
      <c r="A23" t="s">
        <v>248</v>
      </c>
      <c r="B23" t="s">
        <v>14</v>
      </c>
      <c r="C23">
        <v>59</v>
      </c>
      <c r="D23" t="s">
        <v>13</v>
      </c>
      <c r="E23" s="26">
        <v>45000</v>
      </c>
      <c r="F23">
        <v>64</v>
      </c>
      <c r="G23">
        <v>4</v>
      </c>
      <c r="H23">
        <v>2023</v>
      </c>
      <c r="I23" t="s">
        <v>1076</v>
      </c>
      <c r="J23" t="s">
        <v>1079</v>
      </c>
      <c r="K23">
        <v>4</v>
      </c>
      <c r="L23" t="s">
        <v>1052</v>
      </c>
      <c r="M23">
        <v>3</v>
      </c>
    </row>
    <row r="24" spans="1:13" x14ac:dyDescent="0.25">
      <c r="A24" t="s">
        <v>254</v>
      </c>
      <c r="B24" t="s">
        <v>22</v>
      </c>
      <c r="C24">
        <v>90</v>
      </c>
      <c r="D24" t="s">
        <v>13</v>
      </c>
      <c r="E24" s="26">
        <v>45001</v>
      </c>
      <c r="F24">
        <v>72</v>
      </c>
      <c r="G24">
        <v>4.7</v>
      </c>
      <c r="H24">
        <v>2023</v>
      </c>
      <c r="I24" t="s">
        <v>1080</v>
      </c>
      <c r="J24" t="s">
        <v>1077</v>
      </c>
      <c r="K24">
        <v>5</v>
      </c>
      <c r="L24" t="s">
        <v>1052</v>
      </c>
      <c r="M24">
        <v>3</v>
      </c>
    </row>
    <row r="25" spans="1:13" x14ac:dyDescent="0.25">
      <c r="A25" t="s">
        <v>264</v>
      </c>
      <c r="B25" t="s">
        <v>23</v>
      </c>
      <c r="C25">
        <v>89</v>
      </c>
      <c r="D25" t="s">
        <v>13</v>
      </c>
      <c r="E25" s="26">
        <v>45003</v>
      </c>
      <c r="F25">
        <v>70</v>
      </c>
      <c r="G25">
        <v>4.9000000000000004</v>
      </c>
      <c r="H25">
        <v>2023</v>
      </c>
      <c r="I25" t="s">
        <v>1081</v>
      </c>
      <c r="J25" t="s">
        <v>1077</v>
      </c>
      <c r="K25">
        <v>5</v>
      </c>
      <c r="L25" t="s">
        <v>1052</v>
      </c>
      <c r="M25">
        <v>3</v>
      </c>
    </row>
    <row r="26" spans="1:13" x14ac:dyDescent="0.25">
      <c r="A26" t="s">
        <v>283</v>
      </c>
      <c r="B26" t="s">
        <v>7</v>
      </c>
      <c r="C26">
        <v>113</v>
      </c>
      <c r="D26" t="s">
        <v>13</v>
      </c>
      <c r="E26" s="26">
        <v>45006</v>
      </c>
      <c r="F26">
        <v>168</v>
      </c>
      <c r="G26">
        <v>4.0999999999999996</v>
      </c>
      <c r="H26">
        <v>2023</v>
      </c>
      <c r="I26" t="s">
        <v>1083</v>
      </c>
      <c r="J26" t="s">
        <v>1077</v>
      </c>
      <c r="K26">
        <v>4</v>
      </c>
      <c r="L26" t="s">
        <v>1052</v>
      </c>
      <c r="M26">
        <v>3</v>
      </c>
    </row>
    <row r="27" spans="1:13" x14ac:dyDescent="0.25">
      <c r="A27" t="s">
        <v>289</v>
      </c>
      <c r="B27" t="s">
        <v>24</v>
      </c>
      <c r="C27">
        <v>101</v>
      </c>
      <c r="D27" t="s">
        <v>13</v>
      </c>
      <c r="E27" s="26">
        <v>45007</v>
      </c>
      <c r="F27">
        <v>130</v>
      </c>
      <c r="G27">
        <v>4.8</v>
      </c>
      <c r="H27">
        <v>2023</v>
      </c>
      <c r="I27" t="s">
        <v>1076</v>
      </c>
      <c r="J27" t="s">
        <v>1077</v>
      </c>
      <c r="K27">
        <v>5</v>
      </c>
      <c r="L27" t="s">
        <v>1052</v>
      </c>
      <c r="M27">
        <v>3</v>
      </c>
    </row>
    <row r="28" spans="1:13" x14ac:dyDescent="0.25">
      <c r="A28" t="s">
        <v>292</v>
      </c>
      <c r="B28" t="s">
        <v>15</v>
      </c>
      <c r="C28">
        <v>111</v>
      </c>
      <c r="D28" t="s">
        <v>13</v>
      </c>
      <c r="E28" s="26">
        <v>45008</v>
      </c>
      <c r="F28">
        <v>86</v>
      </c>
      <c r="G28">
        <v>4.0999999999999996</v>
      </c>
      <c r="H28">
        <v>2023</v>
      </c>
      <c r="I28" t="s">
        <v>1080</v>
      </c>
      <c r="J28" t="s">
        <v>1077</v>
      </c>
      <c r="K28">
        <v>4</v>
      </c>
      <c r="L28" t="s">
        <v>1052</v>
      </c>
      <c r="M28">
        <v>3</v>
      </c>
    </row>
    <row r="29" spans="1:13" x14ac:dyDescent="0.25">
      <c r="A29" t="s">
        <v>293</v>
      </c>
      <c r="B29" t="s">
        <v>16</v>
      </c>
      <c r="C29">
        <v>142</v>
      </c>
      <c r="D29" t="s">
        <v>13</v>
      </c>
      <c r="E29" s="26">
        <v>45009</v>
      </c>
      <c r="F29">
        <v>31</v>
      </c>
      <c r="G29">
        <v>4.4000000000000004</v>
      </c>
      <c r="H29">
        <v>2023</v>
      </c>
      <c r="I29" t="s">
        <v>1084</v>
      </c>
      <c r="J29" t="s">
        <v>1078</v>
      </c>
      <c r="K29">
        <v>4</v>
      </c>
      <c r="L29" t="s">
        <v>1052</v>
      </c>
      <c r="M29">
        <v>3</v>
      </c>
    </row>
    <row r="30" spans="1:13" x14ac:dyDescent="0.25">
      <c r="A30" t="s">
        <v>304</v>
      </c>
      <c r="B30" t="s">
        <v>14</v>
      </c>
      <c r="C30">
        <v>118</v>
      </c>
      <c r="D30" t="s">
        <v>13</v>
      </c>
      <c r="E30" s="26">
        <v>45011</v>
      </c>
      <c r="F30">
        <v>99</v>
      </c>
      <c r="G30">
        <v>5</v>
      </c>
      <c r="H30">
        <v>2023</v>
      </c>
      <c r="I30" t="s">
        <v>1085</v>
      </c>
      <c r="J30" t="s">
        <v>1077</v>
      </c>
      <c r="K30">
        <v>5</v>
      </c>
      <c r="L30" t="s">
        <v>1052</v>
      </c>
      <c r="M30">
        <v>3</v>
      </c>
    </row>
    <row r="31" spans="1:13" x14ac:dyDescent="0.25">
      <c r="A31" t="s">
        <v>307</v>
      </c>
      <c r="B31" t="s">
        <v>7</v>
      </c>
      <c r="C31">
        <v>116</v>
      </c>
      <c r="D31" t="s">
        <v>13</v>
      </c>
      <c r="E31" s="26">
        <v>45012</v>
      </c>
      <c r="F31">
        <v>63</v>
      </c>
      <c r="G31">
        <v>3.4</v>
      </c>
      <c r="H31">
        <v>2023</v>
      </c>
      <c r="I31" t="s">
        <v>1082</v>
      </c>
      <c r="J31" t="s">
        <v>1077</v>
      </c>
      <c r="K31">
        <v>3</v>
      </c>
      <c r="L31" t="s">
        <v>1052</v>
      </c>
      <c r="M31">
        <v>3</v>
      </c>
    </row>
    <row r="32" spans="1:13" x14ac:dyDescent="0.25">
      <c r="A32" t="s">
        <v>311</v>
      </c>
      <c r="B32" t="s">
        <v>8</v>
      </c>
      <c r="C32">
        <v>95</v>
      </c>
      <c r="D32" t="s">
        <v>13</v>
      </c>
      <c r="E32" s="26">
        <v>45012</v>
      </c>
      <c r="F32">
        <v>28</v>
      </c>
      <c r="G32">
        <v>2.7</v>
      </c>
      <c r="H32">
        <v>2023</v>
      </c>
      <c r="I32" t="s">
        <v>1082</v>
      </c>
      <c r="J32" t="s">
        <v>1077</v>
      </c>
      <c r="K32">
        <v>3</v>
      </c>
      <c r="L32" t="s">
        <v>1052</v>
      </c>
      <c r="M32">
        <v>3</v>
      </c>
    </row>
    <row r="33" spans="1:13" x14ac:dyDescent="0.25">
      <c r="A33" t="s">
        <v>320</v>
      </c>
      <c r="B33" t="s">
        <v>23</v>
      </c>
      <c r="C33">
        <v>56</v>
      </c>
      <c r="D33" t="s">
        <v>13</v>
      </c>
      <c r="E33" s="26">
        <v>45014</v>
      </c>
      <c r="F33">
        <v>88</v>
      </c>
      <c r="G33">
        <v>4.0999999999999996</v>
      </c>
      <c r="H33">
        <v>2023</v>
      </c>
      <c r="I33" t="s">
        <v>1076</v>
      </c>
      <c r="J33" t="s">
        <v>1079</v>
      </c>
      <c r="K33">
        <v>4</v>
      </c>
      <c r="L33" t="s">
        <v>1052</v>
      </c>
      <c r="M33">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7A58-FE72-401D-B744-9B9F3CBD19F2}">
  <dimension ref="A3:J118"/>
  <sheetViews>
    <sheetView topLeftCell="C54" zoomScale="107" workbookViewId="0">
      <selection activeCell="J78" sqref="J78"/>
    </sheetView>
  </sheetViews>
  <sheetFormatPr defaultRowHeight="13.8" x14ac:dyDescent="0.25"/>
  <cols>
    <col min="1" max="1" width="13.09765625" bestFit="1" customWidth="1"/>
    <col min="2" max="2" width="10" bestFit="1" customWidth="1"/>
    <col min="3" max="3" width="11" bestFit="1" customWidth="1"/>
    <col min="4" max="4" width="10.5" bestFit="1" customWidth="1"/>
    <col min="5" max="5" width="7.19921875" bestFit="1" customWidth="1"/>
    <col min="6" max="7" width="13.09765625" bestFit="1" customWidth="1"/>
    <col min="8" max="8" width="10" bestFit="1" customWidth="1"/>
    <col min="9" max="9" width="11.8984375" customWidth="1"/>
    <col min="10" max="10" width="13.8984375" customWidth="1"/>
  </cols>
  <sheetData>
    <row r="3" spans="1:5" x14ac:dyDescent="0.25">
      <c r="A3" t="s">
        <v>1042</v>
      </c>
      <c r="B3" t="s">
        <v>1043</v>
      </c>
      <c r="C3" t="s">
        <v>1044</v>
      </c>
      <c r="D3" t="s">
        <v>1045</v>
      </c>
      <c r="E3" t="s">
        <v>1046</v>
      </c>
    </row>
    <row r="4" spans="1:5" x14ac:dyDescent="0.25">
      <c r="A4" s="20">
        <v>1000</v>
      </c>
      <c r="B4" s="21">
        <v>96623</v>
      </c>
      <c r="C4" s="20">
        <v>89850</v>
      </c>
      <c r="D4" s="22">
        <v>3.8854000000000033</v>
      </c>
      <c r="E4" s="20">
        <v>307</v>
      </c>
    </row>
    <row r="9" spans="1:5" x14ac:dyDescent="0.25">
      <c r="A9" t="s">
        <v>1042</v>
      </c>
      <c r="B9" t="s">
        <v>1043</v>
      </c>
      <c r="C9" t="s">
        <v>1044</v>
      </c>
      <c r="D9" t="s">
        <v>1045</v>
      </c>
      <c r="E9" t="s">
        <v>1046</v>
      </c>
    </row>
    <row r="10" spans="1:5" x14ac:dyDescent="0.25">
      <c r="A10" s="20">
        <v>200</v>
      </c>
      <c r="B10" s="28">
        <v>20104</v>
      </c>
      <c r="C10" s="20">
        <v>18209</v>
      </c>
      <c r="D10" s="22">
        <v>3.8824999999999998</v>
      </c>
      <c r="E10" s="20">
        <v>51</v>
      </c>
    </row>
    <row r="24" spans="1:8" x14ac:dyDescent="0.25">
      <c r="A24" s="23" t="s">
        <v>1048</v>
      </c>
      <c r="B24" t="s">
        <v>1042</v>
      </c>
      <c r="C24" t="s">
        <v>1062</v>
      </c>
      <c r="G24" s="23" t="s">
        <v>1048</v>
      </c>
      <c r="H24" t="s">
        <v>1042</v>
      </c>
    </row>
    <row r="25" spans="1:8" x14ac:dyDescent="0.25">
      <c r="A25" s="25" t="s">
        <v>1050</v>
      </c>
      <c r="B25" s="20">
        <v>21</v>
      </c>
      <c r="C25" s="20">
        <v>21</v>
      </c>
      <c r="G25" s="25" t="s">
        <v>1085</v>
      </c>
      <c r="H25" s="20">
        <v>27</v>
      </c>
    </row>
    <row r="26" spans="1:8" x14ac:dyDescent="0.25">
      <c r="A26" s="25" t="s">
        <v>1051</v>
      </c>
      <c r="B26" s="20">
        <v>18</v>
      </c>
      <c r="C26" s="20">
        <v>18</v>
      </c>
      <c r="G26" s="25" t="s">
        <v>1082</v>
      </c>
      <c r="H26" s="20">
        <v>22</v>
      </c>
    </row>
    <row r="27" spans="1:8" x14ac:dyDescent="0.25">
      <c r="A27" s="25" t="s">
        <v>1052</v>
      </c>
      <c r="B27" s="20">
        <v>31</v>
      </c>
      <c r="C27" s="20">
        <v>31</v>
      </c>
      <c r="G27" s="25" t="s">
        <v>1083</v>
      </c>
      <c r="H27" s="20">
        <v>27</v>
      </c>
    </row>
    <row r="28" spans="1:8" x14ac:dyDescent="0.25">
      <c r="A28" s="25" t="s">
        <v>1053</v>
      </c>
      <c r="B28" s="20">
        <v>20</v>
      </c>
      <c r="C28" s="20">
        <v>20</v>
      </c>
      <c r="G28" s="25" t="s">
        <v>1076</v>
      </c>
      <c r="H28" s="20">
        <v>27</v>
      </c>
    </row>
    <row r="29" spans="1:8" x14ac:dyDescent="0.25">
      <c r="A29" s="25" t="s">
        <v>1054</v>
      </c>
      <c r="B29" s="20">
        <v>8</v>
      </c>
      <c r="C29" s="20">
        <v>8</v>
      </c>
      <c r="G29" s="25" t="s">
        <v>1080</v>
      </c>
      <c r="H29" s="20">
        <v>27</v>
      </c>
    </row>
    <row r="30" spans="1:8" x14ac:dyDescent="0.25">
      <c r="A30" s="25" t="s">
        <v>1055</v>
      </c>
      <c r="B30" s="20">
        <v>12</v>
      </c>
      <c r="C30" s="20">
        <v>12</v>
      </c>
      <c r="G30" s="25" t="s">
        <v>1084</v>
      </c>
      <c r="H30" s="20">
        <v>32</v>
      </c>
    </row>
    <row r="31" spans="1:8" x14ac:dyDescent="0.25">
      <c r="A31" s="25" t="s">
        <v>1056</v>
      </c>
      <c r="B31" s="20">
        <v>12</v>
      </c>
      <c r="C31" s="20">
        <v>12</v>
      </c>
      <c r="G31" s="25" t="s">
        <v>1081</v>
      </c>
      <c r="H31" s="20">
        <v>38</v>
      </c>
    </row>
    <row r="32" spans="1:8" x14ac:dyDescent="0.25">
      <c r="A32" s="25" t="s">
        <v>1057</v>
      </c>
      <c r="B32" s="20">
        <v>7</v>
      </c>
      <c r="C32" s="20">
        <v>7</v>
      </c>
      <c r="G32" s="25" t="s">
        <v>1049</v>
      </c>
      <c r="H32" s="20">
        <v>200</v>
      </c>
    </row>
    <row r="33" spans="1:3" x14ac:dyDescent="0.25">
      <c r="A33" s="25" t="s">
        <v>1058</v>
      </c>
      <c r="B33" s="20">
        <v>20</v>
      </c>
      <c r="C33" s="20">
        <v>20</v>
      </c>
    </row>
    <row r="34" spans="1:3" x14ac:dyDescent="0.25">
      <c r="A34" s="25" t="s">
        <v>1059</v>
      </c>
      <c r="B34" s="20">
        <v>24</v>
      </c>
      <c r="C34" s="20">
        <v>24</v>
      </c>
    </row>
    <row r="35" spans="1:3" x14ac:dyDescent="0.25">
      <c r="A35" s="25" t="s">
        <v>1060</v>
      </c>
      <c r="B35" s="20">
        <v>12</v>
      </c>
      <c r="C35" s="20">
        <v>12</v>
      </c>
    </row>
    <row r="36" spans="1:3" x14ac:dyDescent="0.25">
      <c r="A36" s="25" t="s">
        <v>1061</v>
      </c>
      <c r="B36" s="20">
        <v>15</v>
      </c>
      <c r="C36" s="20">
        <v>15</v>
      </c>
    </row>
    <row r="37" spans="1:3" x14ac:dyDescent="0.25">
      <c r="A37" s="25" t="s">
        <v>1049</v>
      </c>
      <c r="B37" s="20">
        <v>200</v>
      </c>
      <c r="C37" s="20">
        <v>200</v>
      </c>
    </row>
    <row r="52" spans="1:10" x14ac:dyDescent="0.25">
      <c r="F52" t="s">
        <v>1087</v>
      </c>
      <c r="I52" t="s">
        <v>1093</v>
      </c>
      <c r="J52" t="str">
        <f>F67</f>
        <v>R05</v>
      </c>
    </row>
    <row r="53" spans="1:10" x14ac:dyDescent="0.25">
      <c r="F53" t="s">
        <v>1088</v>
      </c>
      <c r="G53" t="s">
        <v>1089</v>
      </c>
      <c r="H53" t="s">
        <v>1090</v>
      </c>
      <c r="I53" t="s">
        <v>1091</v>
      </c>
      <c r="J53" t="s">
        <v>1092</v>
      </c>
    </row>
    <row r="54" spans="1:10" x14ac:dyDescent="0.25">
      <c r="A54" s="23" t="s">
        <v>1048</v>
      </c>
      <c r="B54" t="s">
        <v>1042</v>
      </c>
      <c r="C54" t="s">
        <v>1043</v>
      </c>
      <c r="F54" t="str" cm="1">
        <f t="array" ref="F54:H58">A55:C59</f>
        <v>R01</v>
      </c>
      <c r="G54">
        <v>189</v>
      </c>
      <c r="H54" s="27">
        <v>18415</v>
      </c>
      <c r="I54" t="e">
        <f>IF(F54=$J$52,G54,NA())</f>
        <v>#N/A</v>
      </c>
      <c r="J54" t="e">
        <f>IF(F54=$J$52,H54,NA())</f>
        <v>#N/A</v>
      </c>
    </row>
    <row r="55" spans="1:10" x14ac:dyDescent="0.25">
      <c r="A55" s="25" t="s">
        <v>11</v>
      </c>
      <c r="B55" s="20">
        <v>189</v>
      </c>
      <c r="C55" s="21">
        <v>18415</v>
      </c>
      <c r="F55" t="str">
        <v>R02</v>
      </c>
      <c r="G55">
        <v>218</v>
      </c>
      <c r="H55" s="27">
        <v>20581</v>
      </c>
      <c r="I55" t="e">
        <f t="shared" ref="I55:I58" si="0">IF(F55=$J$52,G55,NA())</f>
        <v>#N/A</v>
      </c>
      <c r="J55" t="e">
        <f t="shared" ref="J55:J58" si="1">IF(F55=$J$52,H55,NA())</f>
        <v>#N/A</v>
      </c>
    </row>
    <row r="56" spans="1:10" x14ac:dyDescent="0.25">
      <c r="A56" s="25" t="s">
        <v>9</v>
      </c>
      <c r="B56" s="20">
        <v>218</v>
      </c>
      <c r="C56" s="21">
        <v>20581</v>
      </c>
      <c r="F56" t="str">
        <v>R03</v>
      </c>
      <c r="G56">
        <v>207</v>
      </c>
      <c r="H56" s="27">
        <v>20872</v>
      </c>
      <c r="I56" t="e">
        <f t="shared" si="0"/>
        <v>#N/A</v>
      </c>
      <c r="J56" t="e">
        <f t="shared" si="1"/>
        <v>#N/A</v>
      </c>
    </row>
    <row r="57" spans="1:10" x14ac:dyDescent="0.25">
      <c r="A57" s="25" t="s">
        <v>6</v>
      </c>
      <c r="B57" s="20">
        <v>207</v>
      </c>
      <c r="C57" s="21">
        <v>20872</v>
      </c>
      <c r="F57" t="str">
        <v>R04</v>
      </c>
      <c r="G57">
        <v>186</v>
      </c>
      <c r="H57" s="27">
        <v>16651</v>
      </c>
      <c r="I57" t="e">
        <f t="shared" si="0"/>
        <v>#N/A</v>
      </c>
      <c r="J57" t="e">
        <f t="shared" si="1"/>
        <v>#N/A</v>
      </c>
    </row>
    <row r="58" spans="1:10" x14ac:dyDescent="0.25">
      <c r="A58" s="25" t="s">
        <v>13</v>
      </c>
      <c r="B58" s="20">
        <v>186</v>
      </c>
      <c r="C58" s="21">
        <v>16651</v>
      </c>
      <c r="F58" t="str">
        <v>R05</v>
      </c>
      <c r="G58">
        <v>200</v>
      </c>
      <c r="H58" s="27">
        <v>20104</v>
      </c>
      <c r="I58">
        <f t="shared" si="0"/>
        <v>200</v>
      </c>
      <c r="J58">
        <f t="shared" si="1"/>
        <v>20104</v>
      </c>
    </row>
    <row r="59" spans="1:10" x14ac:dyDescent="0.25">
      <c r="A59" s="25" t="s">
        <v>10</v>
      </c>
      <c r="B59" s="20">
        <v>200</v>
      </c>
      <c r="C59" s="21">
        <v>20104</v>
      </c>
    </row>
    <row r="60" spans="1:10" x14ac:dyDescent="0.25">
      <c r="A60" s="25" t="s">
        <v>1049</v>
      </c>
      <c r="B60" s="20">
        <v>1000</v>
      </c>
      <c r="C60" s="21">
        <v>96623</v>
      </c>
    </row>
    <row r="64" spans="1:10" x14ac:dyDescent="0.25">
      <c r="I64" s="14" t="s">
        <v>1096</v>
      </c>
    </row>
    <row r="65" spans="1:10" x14ac:dyDescent="0.25">
      <c r="I65" t="s">
        <v>1097</v>
      </c>
      <c r="J65" s="40">
        <f>A10/A4</f>
        <v>0.2</v>
      </c>
    </row>
    <row r="66" spans="1:10" x14ac:dyDescent="0.25">
      <c r="F66" s="23" t="s">
        <v>1048</v>
      </c>
      <c r="I66" t="s">
        <v>1089</v>
      </c>
      <c r="J66">
        <f>_xlfn.XLOOKUP(F67,F54:F58,G54:G58)</f>
        <v>200</v>
      </c>
    </row>
    <row r="67" spans="1:10" x14ac:dyDescent="0.25">
      <c r="F67" s="25" t="s">
        <v>10</v>
      </c>
      <c r="I67" t="s">
        <v>1090</v>
      </c>
      <c r="J67">
        <f>_xlfn.XLOOKUP(F67,F54:F58,H54:H58)</f>
        <v>20104</v>
      </c>
    </row>
    <row r="69" spans="1:10" x14ac:dyDescent="0.25">
      <c r="I69" t="s">
        <v>1098</v>
      </c>
      <c r="J69">
        <f>_xlfn.RANK.AVG(J66,G54:G58)</f>
        <v>3</v>
      </c>
    </row>
    <row r="70" spans="1:10" x14ac:dyDescent="0.25">
      <c r="I70" t="s">
        <v>1099</v>
      </c>
      <c r="J70">
        <f>_xlfn.RANK.AVG(J67,H54:H58)</f>
        <v>3</v>
      </c>
    </row>
    <row r="72" spans="1:10" x14ac:dyDescent="0.25">
      <c r="I72" t="s">
        <v>1100</v>
      </c>
    </row>
    <row r="73" spans="1:10" x14ac:dyDescent="0.25">
      <c r="J73" t="str">
        <f>"% of calls: " &amp; TEXT(J65,"0%")</f>
        <v>% of calls: 20%</v>
      </c>
    </row>
    <row r="74" spans="1:10" x14ac:dyDescent="0.25">
      <c r="I74" t="s">
        <v>1047</v>
      </c>
      <c r="J74" t="str">
        <f>"Call Rank: "&amp;J69</f>
        <v>Call Rank: 3</v>
      </c>
    </row>
    <row r="75" spans="1:10" x14ac:dyDescent="0.25">
      <c r="A75" s="23" t="s">
        <v>1042</v>
      </c>
      <c r="B75" s="23" t="s">
        <v>1094</v>
      </c>
      <c r="J75" t="str">
        <f>"Amount Rank: " &amp; J70</f>
        <v>Amount Rank: 3</v>
      </c>
    </row>
    <row r="76" spans="1:10" x14ac:dyDescent="0.25">
      <c r="A76" s="23" t="s">
        <v>1048</v>
      </c>
      <c r="B76" t="s">
        <v>999</v>
      </c>
      <c r="C76" t="s">
        <v>998</v>
      </c>
      <c r="D76" t="s">
        <v>1049</v>
      </c>
    </row>
    <row r="77" spans="1:10" x14ac:dyDescent="0.25">
      <c r="A77" s="25" t="s">
        <v>1002</v>
      </c>
      <c r="B77" s="20">
        <v>144</v>
      </c>
      <c r="C77" s="20">
        <v>132</v>
      </c>
      <c r="D77" s="20">
        <v>276</v>
      </c>
    </row>
    <row r="78" spans="1:10" x14ac:dyDescent="0.25">
      <c r="A78" s="25" t="s">
        <v>1001</v>
      </c>
      <c r="B78" s="20">
        <v>326</v>
      </c>
      <c r="C78" s="20">
        <v>63</v>
      </c>
      <c r="D78" s="20">
        <v>389</v>
      </c>
      <c r="I78" t="s">
        <v>1101</v>
      </c>
      <c r="J78">
        <f>_xlfn.XLOOKUP(F67,Assets!$E$14:$E$18,Assets!$F$14:$F$18)</f>
        <v>0</v>
      </c>
    </row>
    <row r="79" spans="1:10" x14ac:dyDescent="0.25">
      <c r="A79" s="25" t="s">
        <v>1000</v>
      </c>
      <c r="B79" s="20">
        <v>129</v>
      </c>
      <c r="C79" s="20">
        <v>206</v>
      </c>
      <c r="D79" s="20">
        <v>335</v>
      </c>
    </row>
    <row r="80" spans="1:10" x14ac:dyDescent="0.25">
      <c r="A80" s="25" t="s">
        <v>1049</v>
      </c>
      <c r="B80" s="20">
        <v>599</v>
      </c>
      <c r="C80" s="20">
        <v>401</v>
      </c>
      <c r="D80" s="20">
        <v>1000</v>
      </c>
    </row>
    <row r="86" spans="1:2" x14ac:dyDescent="0.25">
      <c r="A86" s="23" t="s">
        <v>1048</v>
      </c>
      <c r="B86" t="s">
        <v>1042</v>
      </c>
    </row>
    <row r="87" spans="1:2" x14ac:dyDescent="0.25">
      <c r="A87" s="25">
        <v>2</v>
      </c>
      <c r="B87" s="20">
        <v>10</v>
      </c>
    </row>
    <row r="88" spans="1:2" x14ac:dyDescent="0.25">
      <c r="A88" s="25">
        <v>3</v>
      </c>
      <c r="B88" s="20">
        <v>44</v>
      </c>
    </row>
    <row r="89" spans="1:2" x14ac:dyDescent="0.25">
      <c r="A89" s="25">
        <v>4</v>
      </c>
      <c r="B89" s="20">
        <v>95</v>
      </c>
    </row>
    <row r="90" spans="1:2" x14ac:dyDescent="0.25">
      <c r="A90" s="25">
        <v>5</v>
      </c>
      <c r="B90" s="20">
        <v>51</v>
      </c>
    </row>
    <row r="91" spans="1:2" x14ac:dyDescent="0.25">
      <c r="A91" s="25" t="s">
        <v>1049</v>
      </c>
      <c r="B91" s="20">
        <v>200</v>
      </c>
    </row>
    <row r="99" spans="1:7" x14ac:dyDescent="0.25">
      <c r="A99" s="23" t="s">
        <v>1043</v>
      </c>
      <c r="B99" s="23" t="s">
        <v>1094</v>
      </c>
    </row>
    <row r="100" spans="1:7" x14ac:dyDescent="0.25">
      <c r="A100" s="23" t="s">
        <v>1048</v>
      </c>
      <c r="B100" t="s">
        <v>11</v>
      </c>
      <c r="C100" t="s">
        <v>9</v>
      </c>
      <c r="D100" t="s">
        <v>6</v>
      </c>
      <c r="E100" t="s">
        <v>13</v>
      </c>
      <c r="F100" t="s">
        <v>10</v>
      </c>
      <c r="G100" t="s">
        <v>1049</v>
      </c>
    </row>
    <row r="101" spans="1:7" x14ac:dyDescent="0.25">
      <c r="A101" s="25" t="s">
        <v>1002</v>
      </c>
      <c r="B101" s="29"/>
      <c r="C101" s="29"/>
      <c r="D101" s="29"/>
      <c r="E101" s="29"/>
      <c r="F101" s="29"/>
      <c r="G101" s="29"/>
    </row>
    <row r="102" spans="1:7" x14ac:dyDescent="0.25">
      <c r="A102" s="30" t="s">
        <v>20</v>
      </c>
      <c r="B102" s="28">
        <v>891</v>
      </c>
      <c r="C102" s="28">
        <v>1332</v>
      </c>
      <c r="D102" s="28">
        <v>1282</v>
      </c>
      <c r="E102" s="28">
        <v>739</v>
      </c>
      <c r="F102" s="28">
        <v>560</v>
      </c>
      <c r="G102" s="28">
        <v>4804</v>
      </c>
    </row>
    <row r="103" spans="1:7" x14ac:dyDescent="0.25">
      <c r="A103" s="30" t="s">
        <v>12</v>
      </c>
      <c r="B103" s="28">
        <v>1991</v>
      </c>
      <c r="C103" s="28">
        <v>1886</v>
      </c>
      <c r="D103" s="28">
        <v>1206</v>
      </c>
      <c r="E103" s="28">
        <v>884</v>
      </c>
      <c r="F103" s="28">
        <v>1722</v>
      </c>
      <c r="G103" s="28">
        <v>7689</v>
      </c>
    </row>
    <row r="104" spans="1:7" x14ac:dyDescent="0.25">
      <c r="A104" s="30" t="s">
        <v>8</v>
      </c>
      <c r="B104" s="28">
        <v>1163</v>
      </c>
      <c r="C104" s="28">
        <v>1180</v>
      </c>
      <c r="D104" s="28">
        <v>1616</v>
      </c>
      <c r="E104" s="28">
        <v>1043</v>
      </c>
      <c r="F104" s="28">
        <v>1747</v>
      </c>
      <c r="G104" s="28">
        <v>6749</v>
      </c>
    </row>
    <row r="105" spans="1:7" x14ac:dyDescent="0.25">
      <c r="A105" s="30" t="s">
        <v>16</v>
      </c>
      <c r="B105" s="28">
        <v>1438</v>
      </c>
      <c r="C105" s="28">
        <v>1616</v>
      </c>
      <c r="D105" s="28">
        <v>866</v>
      </c>
      <c r="E105" s="28">
        <v>829</v>
      </c>
      <c r="F105" s="28">
        <v>2070</v>
      </c>
      <c r="G105" s="28">
        <v>6819</v>
      </c>
    </row>
    <row r="106" spans="1:7" x14ac:dyDescent="0.25">
      <c r="A106" s="25" t="s">
        <v>1001</v>
      </c>
      <c r="B106" s="29"/>
      <c r="C106" s="29"/>
      <c r="D106" s="29"/>
      <c r="E106" s="29"/>
      <c r="F106" s="29"/>
      <c r="G106" s="29"/>
    </row>
    <row r="107" spans="1:7" x14ac:dyDescent="0.25">
      <c r="A107" s="30" t="s">
        <v>24</v>
      </c>
      <c r="B107" s="28">
        <v>1233</v>
      </c>
      <c r="C107" s="28">
        <v>223</v>
      </c>
      <c r="D107" s="28">
        <v>1680</v>
      </c>
      <c r="E107" s="28">
        <v>990</v>
      </c>
      <c r="F107" s="28">
        <v>1508</v>
      </c>
      <c r="G107" s="28">
        <v>5634</v>
      </c>
    </row>
    <row r="108" spans="1:7" x14ac:dyDescent="0.25">
      <c r="A108" s="30" t="s">
        <v>15</v>
      </c>
      <c r="B108" s="28">
        <v>1598</v>
      </c>
      <c r="C108" s="28">
        <v>1907</v>
      </c>
      <c r="D108" s="28">
        <v>869</v>
      </c>
      <c r="E108" s="28">
        <v>1426</v>
      </c>
      <c r="F108" s="28">
        <v>1416</v>
      </c>
      <c r="G108" s="28">
        <v>7216</v>
      </c>
    </row>
    <row r="109" spans="1:7" x14ac:dyDescent="0.25">
      <c r="A109" s="30" t="s">
        <v>5</v>
      </c>
      <c r="B109" s="28">
        <v>900</v>
      </c>
      <c r="C109" s="28">
        <v>1016</v>
      </c>
      <c r="D109" s="28">
        <v>960</v>
      </c>
      <c r="E109" s="28">
        <v>940</v>
      </c>
      <c r="F109" s="28">
        <v>1193</v>
      </c>
      <c r="G109" s="28">
        <v>5009</v>
      </c>
    </row>
    <row r="110" spans="1:7" x14ac:dyDescent="0.25">
      <c r="A110" s="30" t="s">
        <v>18</v>
      </c>
      <c r="B110" s="28">
        <v>900</v>
      </c>
      <c r="C110" s="28">
        <v>1470</v>
      </c>
      <c r="D110" s="28">
        <v>1617</v>
      </c>
      <c r="E110" s="28">
        <v>1314</v>
      </c>
      <c r="F110" s="28">
        <v>941</v>
      </c>
      <c r="G110" s="28">
        <v>6242</v>
      </c>
    </row>
    <row r="111" spans="1:7" x14ac:dyDescent="0.25">
      <c r="A111" s="30" t="s">
        <v>14</v>
      </c>
      <c r="B111" s="28">
        <v>1255</v>
      </c>
      <c r="C111" s="28">
        <v>516</v>
      </c>
      <c r="D111" s="28">
        <v>1874</v>
      </c>
      <c r="E111" s="28">
        <v>1863</v>
      </c>
      <c r="F111" s="28">
        <v>1722</v>
      </c>
      <c r="G111" s="28">
        <v>7230</v>
      </c>
    </row>
    <row r="112" spans="1:7" x14ac:dyDescent="0.25">
      <c r="A112" s="30" t="s">
        <v>19</v>
      </c>
      <c r="B112" s="28">
        <v>1138</v>
      </c>
      <c r="C112" s="28">
        <v>1898</v>
      </c>
      <c r="D112" s="28">
        <v>1482</v>
      </c>
      <c r="E112" s="28">
        <v>846</v>
      </c>
      <c r="F112" s="28">
        <v>1154</v>
      </c>
      <c r="G112" s="28">
        <v>6518</v>
      </c>
    </row>
    <row r="113" spans="1:7" x14ac:dyDescent="0.25">
      <c r="A113" s="25" t="s">
        <v>1000</v>
      </c>
      <c r="B113" s="29"/>
      <c r="C113" s="29"/>
      <c r="D113" s="29"/>
      <c r="E113" s="29"/>
      <c r="F113" s="29"/>
      <c r="G113" s="29"/>
    </row>
    <row r="114" spans="1:7" x14ac:dyDescent="0.25">
      <c r="A114" s="30" t="s">
        <v>17</v>
      </c>
      <c r="B114" s="28">
        <v>1655</v>
      </c>
      <c r="C114" s="28">
        <v>805</v>
      </c>
      <c r="D114" s="28">
        <v>2263</v>
      </c>
      <c r="E114" s="28">
        <v>987</v>
      </c>
      <c r="F114" s="28">
        <v>1075</v>
      </c>
      <c r="G114" s="28">
        <v>6785</v>
      </c>
    </row>
    <row r="115" spans="1:7" x14ac:dyDescent="0.25">
      <c r="A115" s="30" t="s">
        <v>23</v>
      </c>
      <c r="B115" s="28">
        <v>1104</v>
      </c>
      <c r="C115" s="28">
        <v>2280</v>
      </c>
      <c r="D115" s="28">
        <v>1445</v>
      </c>
      <c r="E115" s="28">
        <v>1722</v>
      </c>
      <c r="F115" s="28">
        <v>1196</v>
      </c>
      <c r="G115" s="28">
        <v>7747</v>
      </c>
    </row>
    <row r="116" spans="1:7" x14ac:dyDescent="0.25">
      <c r="A116" s="30" t="s">
        <v>7</v>
      </c>
      <c r="B116" s="28">
        <v>372</v>
      </c>
      <c r="C116" s="28">
        <v>1818</v>
      </c>
      <c r="D116" s="28">
        <v>1346</v>
      </c>
      <c r="E116" s="28">
        <v>1156</v>
      </c>
      <c r="F116" s="28">
        <v>1484</v>
      </c>
      <c r="G116" s="28">
        <v>6176</v>
      </c>
    </row>
    <row r="117" spans="1:7" x14ac:dyDescent="0.25">
      <c r="A117" s="30" t="s">
        <v>22</v>
      </c>
      <c r="B117" s="28">
        <v>1415</v>
      </c>
      <c r="C117" s="28">
        <v>1271</v>
      </c>
      <c r="D117" s="28">
        <v>1214</v>
      </c>
      <c r="E117" s="28">
        <v>1135</v>
      </c>
      <c r="F117" s="28">
        <v>1566</v>
      </c>
      <c r="G117" s="28">
        <v>6601</v>
      </c>
    </row>
    <row r="118" spans="1:7" x14ac:dyDescent="0.25">
      <c r="A118" s="30" t="s">
        <v>21</v>
      </c>
      <c r="B118" s="28">
        <v>1362</v>
      </c>
      <c r="C118" s="28">
        <v>1363</v>
      </c>
      <c r="D118" s="28">
        <v>1152</v>
      </c>
      <c r="E118" s="28">
        <v>777</v>
      </c>
      <c r="F118" s="28">
        <v>750</v>
      </c>
      <c r="G118" s="28">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E2" zoomScale="76" zoomScaleNormal="76" workbookViewId="0">
      <selection activeCell="Q27" sqref="Q27"/>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78AA-F0CA-44B9-99A2-5A661000B821}">
  <dimension ref="F10:AA38"/>
  <sheetViews>
    <sheetView tabSelected="1" topLeftCell="A3" zoomScale="82" zoomScaleNormal="82" workbookViewId="0">
      <selection activeCell="I3" sqref="I3"/>
    </sheetView>
  </sheetViews>
  <sheetFormatPr defaultRowHeight="13.8" x14ac:dyDescent="0.25"/>
  <cols>
    <col min="1" max="1" width="1.59765625" style="24" customWidth="1"/>
    <col min="2" max="2" width="1.5" style="24" customWidth="1"/>
    <col min="3" max="4" width="8.796875" style="24"/>
    <col min="5" max="5" width="4.8984375" style="24" customWidth="1"/>
    <col min="6" max="15" width="8.796875" style="24"/>
    <col min="16" max="16" width="12.09765625" style="24" customWidth="1"/>
    <col min="17" max="17" width="14.19921875" style="24" customWidth="1"/>
    <col min="18" max="18" width="14.296875" style="24" customWidth="1"/>
    <col min="19" max="19" width="13.296875" style="24" customWidth="1"/>
    <col min="20" max="20" width="13.5" style="24" customWidth="1"/>
    <col min="21" max="21" width="11.796875" style="24" customWidth="1"/>
    <col min="22" max="22" width="13.69921875" style="24" customWidth="1"/>
    <col min="23" max="23" width="3.59765625" style="24" customWidth="1"/>
    <col min="24" max="16384" width="8.796875" style="24"/>
  </cols>
  <sheetData>
    <row r="10" spans="6:6" x14ac:dyDescent="0.25">
      <c r="F10" s="24" t="s">
        <v>1047</v>
      </c>
    </row>
    <row r="20" spans="16:27" x14ac:dyDescent="0.25">
      <c r="P20" s="32"/>
      <c r="Q20" s="43" t="str">
        <f>Pivots!B100</f>
        <v>R01</v>
      </c>
      <c r="R20" s="43" t="str">
        <f>Pivots!C100</f>
        <v>R02</v>
      </c>
      <c r="S20" s="43" t="str">
        <f>Pivots!D100</f>
        <v>R03</v>
      </c>
      <c r="T20" s="43" t="str">
        <f>Pivots!E100</f>
        <v>R04</v>
      </c>
      <c r="U20" s="43" t="str">
        <f>Pivots!F100</f>
        <v>R05</v>
      </c>
      <c r="V20" s="44" t="s">
        <v>1095</v>
      </c>
    </row>
    <row r="21" spans="16:27" x14ac:dyDescent="0.25">
      <c r="P21" s="41" t="str">
        <f>IF(Pivots!A101="","",Pivots!A101)</f>
        <v>Cincinnati</v>
      </c>
      <c r="Q21" s="33" t="str">
        <f>IF(Pivots!B101="","",Pivots!B101)</f>
        <v/>
      </c>
      <c r="R21" s="33" t="str">
        <f>IF(Pivots!C101="","",Pivots!C101)</f>
        <v/>
      </c>
      <c r="S21" s="33" t="str">
        <f>IF(Pivots!D101="","",Pivots!D101)</f>
        <v/>
      </c>
      <c r="T21" s="33" t="str">
        <f>IF(Pivots!E101="","",Pivots!E101)</f>
        <v/>
      </c>
      <c r="U21" s="33" t="str">
        <f>IF(Pivots!F101="","",Pivots!F101)</f>
        <v/>
      </c>
      <c r="V21" s="34" t="str">
        <f>IF(Pivots!G101="","",Pivots!G101)</f>
        <v/>
      </c>
    </row>
    <row r="22" spans="16:27" x14ac:dyDescent="0.25">
      <c r="P22" s="42" t="str">
        <f>IF(Pivots!A102="","",Pivots!A102)</f>
        <v>C0003</v>
      </c>
      <c r="Q22" s="35">
        <f>IF(Pivots!B102="","",Pivots!B102)</f>
        <v>891</v>
      </c>
      <c r="R22" s="35">
        <f>IF(Pivots!C102="","",Pivots!C102)</f>
        <v>1332</v>
      </c>
      <c r="S22" s="35">
        <f>IF(Pivots!D102="","",Pivots!D102)</f>
        <v>1282</v>
      </c>
      <c r="T22" s="35">
        <f>IF(Pivots!E102="","",Pivots!E102)</f>
        <v>739</v>
      </c>
      <c r="U22" s="35">
        <f>IF(Pivots!F102="","",Pivots!F102)</f>
        <v>560</v>
      </c>
      <c r="V22" s="38">
        <f>IF(Pivots!G102="","",Pivots!G102)</f>
        <v>4804</v>
      </c>
    </row>
    <row r="23" spans="16:27" x14ac:dyDescent="0.25">
      <c r="P23" s="42" t="str">
        <f>IF(Pivots!A103="","",Pivots!A103)</f>
        <v>C0004</v>
      </c>
      <c r="Q23" s="35">
        <f>IF(Pivots!B103="","",Pivots!B103)</f>
        <v>1991</v>
      </c>
      <c r="R23" s="35">
        <f>IF(Pivots!C103="","",Pivots!C103)</f>
        <v>1886</v>
      </c>
      <c r="S23" s="35">
        <f>IF(Pivots!D103="","",Pivots!D103)</f>
        <v>1206</v>
      </c>
      <c r="T23" s="35">
        <f>IF(Pivots!E103="","",Pivots!E103)</f>
        <v>884</v>
      </c>
      <c r="U23" s="35">
        <f>IF(Pivots!F103="","",Pivots!F103)</f>
        <v>1722</v>
      </c>
      <c r="V23" s="38">
        <f>IF(Pivots!G103="","",Pivots!G103)</f>
        <v>7689</v>
      </c>
    </row>
    <row r="24" spans="16:27" x14ac:dyDescent="0.25">
      <c r="P24" s="42" t="str">
        <f>IF(Pivots!A104="","",Pivots!A104)</f>
        <v>C0011</v>
      </c>
      <c r="Q24" s="35">
        <f>IF(Pivots!B104="","",Pivots!B104)</f>
        <v>1163</v>
      </c>
      <c r="R24" s="35">
        <f>IF(Pivots!C104="","",Pivots!C104)</f>
        <v>1180</v>
      </c>
      <c r="S24" s="35">
        <f>IF(Pivots!D104="","",Pivots!D104)</f>
        <v>1616</v>
      </c>
      <c r="T24" s="35">
        <f>IF(Pivots!E104="","",Pivots!E104)</f>
        <v>1043</v>
      </c>
      <c r="U24" s="35">
        <f>IF(Pivots!F104="","",Pivots!F104)</f>
        <v>1747</v>
      </c>
      <c r="V24" s="38">
        <f>IF(Pivots!G104="","",Pivots!G104)</f>
        <v>6749</v>
      </c>
    </row>
    <row r="25" spans="16:27" x14ac:dyDescent="0.25">
      <c r="P25" s="42" t="str">
        <f>IF(Pivots!A105="","",Pivots!A105)</f>
        <v>C0012</v>
      </c>
      <c r="Q25" s="35">
        <f>IF(Pivots!B105="","",Pivots!B105)</f>
        <v>1438</v>
      </c>
      <c r="R25" s="35">
        <f>IF(Pivots!C105="","",Pivots!C105)</f>
        <v>1616</v>
      </c>
      <c r="S25" s="35">
        <f>IF(Pivots!D105="","",Pivots!D105)</f>
        <v>866</v>
      </c>
      <c r="T25" s="35">
        <f>IF(Pivots!E105="","",Pivots!E105)</f>
        <v>829</v>
      </c>
      <c r="U25" s="35">
        <f>IF(Pivots!F105="","",Pivots!F105)</f>
        <v>2070</v>
      </c>
      <c r="V25" s="38">
        <f>IF(Pivots!G105="","",Pivots!G105)</f>
        <v>6819</v>
      </c>
    </row>
    <row r="26" spans="16:27" x14ac:dyDescent="0.25">
      <c r="P26" s="41" t="str">
        <f>IF(Pivots!A106="","",Pivots!A106)</f>
        <v>Cleveland</v>
      </c>
      <c r="Q26" s="35" t="str">
        <f>IF(Pivots!B106="","",Pivots!B106)</f>
        <v/>
      </c>
      <c r="R26" s="35" t="str">
        <f>IF(Pivots!C106="","",Pivots!C106)</f>
        <v/>
      </c>
      <c r="S26" s="35" t="str">
        <f>IF(Pivots!D106="","",Pivots!D106)</f>
        <v/>
      </c>
      <c r="T26" s="35" t="str">
        <f>IF(Pivots!E106="","",Pivots!E106)</f>
        <v/>
      </c>
      <c r="U26" s="35" t="str">
        <f>IF(Pivots!F106="","",Pivots!F106)</f>
        <v/>
      </c>
      <c r="V26" s="38" t="str">
        <f>IF(Pivots!G106="","",Pivots!G106)</f>
        <v/>
      </c>
    </row>
    <row r="27" spans="16:27" x14ac:dyDescent="0.25">
      <c r="P27" s="42" t="str">
        <f>IF(Pivots!A107="","",Pivots!A107)</f>
        <v>C0002</v>
      </c>
      <c r="Q27" s="35">
        <f>IF(Pivots!B107="","",Pivots!B107)</f>
        <v>1233</v>
      </c>
      <c r="R27" s="35">
        <f>IF(Pivots!C107="","",Pivots!C107)</f>
        <v>223</v>
      </c>
      <c r="S27" s="35">
        <f>IF(Pivots!D107="","",Pivots!D107)</f>
        <v>1680</v>
      </c>
      <c r="T27" s="35">
        <f>IF(Pivots!E107="","",Pivots!E107)</f>
        <v>990</v>
      </c>
      <c r="U27" s="35">
        <f>IF(Pivots!F107="","",Pivots!F107)</f>
        <v>1508</v>
      </c>
      <c r="V27" s="38">
        <f>IF(Pivots!G107="","",Pivots!G107)</f>
        <v>5634</v>
      </c>
    </row>
    <row r="28" spans="16:27" x14ac:dyDescent="0.25">
      <c r="P28" s="42" t="str">
        <f>IF(Pivots!A108="","",Pivots!A108)</f>
        <v>C0007</v>
      </c>
      <c r="Q28" s="35">
        <f>IF(Pivots!B108="","",Pivots!B108)</f>
        <v>1598</v>
      </c>
      <c r="R28" s="35">
        <f>IF(Pivots!C108="","",Pivots!C108)</f>
        <v>1907</v>
      </c>
      <c r="S28" s="35">
        <f>IF(Pivots!D108="","",Pivots!D108)</f>
        <v>869</v>
      </c>
      <c r="T28" s="35">
        <f>IF(Pivots!E108="","",Pivots!E108)</f>
        <v>1426</v>
      </c>
      <c r="U28" s="35">
        <f>IF(Pivots!F108="","",Pivots!F108)</f>
        <v>1416</v>
      </c>
      <c r="V28" s="38">
        <f>IF(Pivots!G108="","",Pivots!G108)</f>
        <v>7216</v>
      </c>
    </row>
    <row r="29" spans="16:27" x14ac:dyDescent="0.25">
      <c r="P29" s="42" t="str">
        <f>IF(Pivots!A109="","",Pivots!A109)</f>
        <v>C0008</v>
      </c>
      <c r="Q29" s="35">
        <f>IF(Pivots!B109="","",Pivots!B109)</f>
        <v>900</v>
      </c>
      <c r="R29" s="35">
        <f>IF(Pivots!C109="","",Pivots!C109)</f>
        <v>1016</v>
      </c>
      <c r="S29" s="35">
        <f>IF(Pivots!D109="","",Pivots!D109)</f>
        <v>960</v>
      </c>
      <c r="T29" s="35">
        <f>IF(Pivots!E109="","",Pivots!E109)</f>
        <v>940</v>
      </c>
      <c r="U29" s="35">
        <f>IF(Pivots!F109="","",Pivots!F109)</f>
        <v>1193</v>
      </c>
      <c r="V29" s="38">
        <f>IF(Pivots!G109="","",Pivots!G109)</f>
        <v>5009</v>
      </c>
      <c r="AA29" s="31"/>
    </row>
    <row r="30" spans="16:27" x14ac:dyDescent="0.25">
      <c r="P30" s="42" t="str">
        <f>IF(Pivots!A110="","",Pivots!A110)</f>
        <v>C0010</v>
      </c>
      <c r="Q30" s="35">
        <f>IF(Pivots!B110="","",Pivots!B110)</f>
        <v>900</v>
      </c>
      <c r="R30" s="35">
        <f>IF(Pivots!C110="","",Pivots!C110)</f>
        <v>1470</v>
      </c>
      <c r="S30" s="35">
        <f>IF(Pivots!D110="","",Pivots!D110)</f>
        <v>1617</v>
      </c>
      <c r="T30" s="35">
        <f>IF(Pivots!E110="","",Pivots!E110)</f>
        <v>1314</v>
      </c>
      <c r="U30" s="35">
        <f>IF(Pivots!F110="","",Pivots!F110)</f>
        <v>941</v>
      </c>
      <c r="V30" s="38">
        <f>IF(Pivots!G110="","",Pivots!G110)</f>
        <v>6242</v>
      </c>
      <c r="Z30" s="24" t="s">
        <v>1047</v>
      </c>
    </row>
    <row r="31" spans="16:27" x14ac:dyDescent="0.25">
      <c r="P31" s="42" t="str">
        <f>IF(Pivots!A111="","",Pivots!A111)</f>
        <v>C0013</v>
      </c>
      <c r="Q31" s="35">
        <f>IF(Pivots!B111="","",Pivots!B111)</f>
        <v>1255</v>
      </c>
      <c r="R31" s="35">
        <f>IF(Pivots!C111="","",Pivots!C111)</f>
        <v>516</v>
      </c>
      <c r="S31" s="35">
        <f>IF(Pivots!D111="","",Pivots!D111)</f>
        <v>1874</v>
      </c>
      <c r="T31" s="35">
        <f>IF(Pivots!E111="","",Pivots!E111)</f>
        <v>1863</v>
      </c>
      <c r="U31" s="35">
        <f>IF(Pivots!F111="","",Pivots!F111)</f>
        <v>1722</v>
      </c>
      <c r="V31" s="38">
        <f>IF(Pivots!G111="","",Pivots!G111)</f>
        <v>7230</v>
      </c>
    </row>
    <row r="32" spans="16:27" x14ac:dyDescent="0.25">
      <c r="P32" s="42" t="str">
        <f>IF(Pivots!A112="","",Pivots!A112)</f>
        <v>C0015</v>
      </c>
      <c r="Q32" s="35">
        <f>IF(Pivots!B112="","",Pivots!B112)</f>
        <v>1138</v>
      </c>
      <c r="R32" s="35">
        <f>IF(Pivots!C112="","",Pivots!C112)</f>
        <v>1898</v>
      </c>
      <c r="S32" s="35">
        <f>IF(Pivots!D112="","",Pivots!D112)</f>
        <v>1482</v>
      </c>
      <c r="T32" s="35">
        <f>IF(Pivots!E112="","",Pivots!E112)</f>
        <v>846</v>
      </c>
      <c r="U32" s="35">
        <f>IF(Pivots!F112="","",Pivots!F112)</f>
        <v>1154</v>
      </c>
      <c r="V32" s="38">
        <f>IF(Pivots!G112="","",Pivots!G112)</f>
        <v>6518</v>
      </c>
    </row>
    <row r="33" spans="15:22" x14ac:dyDescent="0.25">
      <c r="P33" s="41" t="str">
        <f>IF(Pivots!A113="","",Pivots!A113)</f>
        <v>Columbus</v>
      </c>
      <c r="Q33" s="35" t="str">
        <f>IF(Pivots!B113="","",Pivots!B113)</f>
        <v/>
      </c>
      <c r="R33" s="35" t="str">
        <f>IF(Pivots!C113="","",Pivots!C113)</f>
        <v/>
      </c>
      <c r="S33" s="35" t="str">
        <f>IF(Pivots!D113="","",Pivots!D113)</f>
        <v/>
      </c>
      <c r="T33" s="35" t="str">
        <f>IF(Pivots!E113="","",Pivots!E113)</f>
        <v/>
      </c>
      <c r="U33" s="35" t="str">
        <f>IF(Pivots!F113="","",Pivots!F113)</f>
        <v/>
      </c>
      <c r="V33" s="38" t="str">
        <f>IF(Pivots!G113="","",Pivots!G113)</f>
        <v/>
      </c>
    </row>
    <row r="34" spans="15:22" x14ac:dyDescent="0.25">
      <c r="P34" s="42" t="str">
        <f>IF(Pivots!A114="","",Pivots!A114)</f>
        <v>C0001</v>
      </c>
      <c r="Q34" s="35">
        <f>IF(Pivots!B114="","",Pivots!B114)</f>
        <v>1655</v>
      </c>
      <c r="R34" s="35">
        <f>IF(Pivots!C114="","",Pivots!C114)</f>
        <v>805</v>
      </c>
      <c r="S34" s="35">
        <f>IF(Pivots!D114="","",Pivots!D114)</f>
        <v>2263</v>
      </c>
      <c r="T34" s="35">
        <f>IF(Pivots!E114="","",Pivots!E114)</f>
        <v>987</v>
      </c>
      <c r="U34" s="35">
        <f>IF(Pivots!F114="","",Pivots!F114)</f>
        <v>1075</v>
      </c>
      <c r="V34" s="38">
        <f>IF(Pivots!G114="","",Pivots!G114)</f>
        <v>6785</v>
      </c>
    </row>
    <row r="35" spans="15:22" x14ac:dyDescent="0.25">
      <c r="O35" s="24" t="s">
        <v>1047</v>
      </c>
      <c r="P35" s="42" t="str">
        <f>IF(Pivots!A115="","",Pivots!A115)</f>
        <v>C0005</v>
      </c>
      <c r="Q35" s="35">
        <f>IF(Pivots!B115="","",Pivots!B115)</f>
        <v>1104</v>
      </c>
      <c r="R35" s="35">
        <f>IF(Pivots!C115="","",Pivots!C115)</f>
        <v>2280</v>
      </c>
      <c r="S35" s="35">
        <f>IF(Pivots!D115="","",Pivots!D115)</f>
        <v>1445</v>
      </c>
      <c r="T35" s="35">
        <f>IF(Pivots!E115="","",Pivots!E115)</f>
        <v>1722</v>
      </c>
      <c r="U35" s="35">
        <f>IF(Pivots!F115="","",Pivots!F115)</f>
        <v>1196</v>
      </c>
      <c r="V35" s="38">
        <f>IF(Pivots!G115="","",Pivots!G115)</f>
        <v>7747</v>
      </c>
    </row>
    <row r="36" spans="15:22" x14ac:dyDescent="0.25">
      <c r="P36" s="42" t="str">
        <f>IF(Pivots!A116="","",Pivots!A116)</f>
        <v>C0006</v>
      </c>
      <c r="Q36" s="35">
        <f>IF(Pivots!B116="","",Pivots!B116)</f>
        <v>372</v>
      </c>
      <c r="R36" s="35">
        <f>IF(Pivots!C116="","",Pivots!C116)</f>
        <v>1818</v>
      </c>
      <c r="S36" s="35">
        <f>IF(Pivots!D116="","",Pivots!D116)</f>
        <v>1346</v>
      </c>
      <c r="T36" s="35">
        <f>IF(Pivots!E116="","",Pivots!E116)</f>
        <v>1156</v>
      </c>
      <c r="U36" s="35">
        <f>IF(Pivots!F116="","",Pivots!F116)</f>
        <v>1484</v>
      </c>
      <c r="V36" s="38">
        <f>IF(Pivots!G116="","",Pivots!G116)</f>
        <v>6176</v>
      </c>
    </row>
    <row r="37" spans="15:22" x14ac:dyDescent="0.25">
      <c r="P37" s="42" t="str">
        <f>IF(Pivots!A117="","",Pivots!A117)</f>
        <v>C0009</v>
      </c>
      <c r="Q37" s="35">
        <f>IF(Pivots!B117="","",Pivots!B117)</f>
        <v>1415</v>
      </c>
      <c r="R37" s="35">
        <f>IF(Pivots!C117="","",Pivots!C117)</f>
        <v>1271</v>
      </c>
      <c r="S37" s="35">
        <f>IF(Pivots!D117="","",Pivots!D117)</f>
        <v>1214</v>
      </c>
      <c r="T37" s="35">
        <f>IF(Pivots!E117="","",Pivots!E117)</f>
        <v>1135</v>
      </c>
      <c r="U37" s="35">
        <f>IF(Pivots!F117="","",Pivots!F117)</f>
        <v>1566</v>
      </c>
      <c r="V37" s="38">
        <f>IF(Pivots!G117="","",Pivots!G117)</f>
        <v>6601</v>
      </c>
    </row>
    <row r="38" spans="15:22" x14ac:dyDescent="0.25">
      <c r="P38" s="36" t="str">
        <f>IF(Pivots!A118="","",Pivots!A118)</f>
        <v>C0014</v>
      </c>
      <c r="Q38" s="37">
        <f>IF(Pivots!B118="","",Pivots!B118)</f>
        <v>1362</v>
      </c>
      <c r="R38" s="37">
        <f>IF(Pivots!C118="","",Pivots!C118)</f>
        <v>1363</v>
      </c>
      <c r="S38" s="37">
        <f>IF(Pivots!D118="","",Pivots!D118)</f>
        <v>1152</v>
      </c>
      <c r="T38" s="37">
        <f>IF(Pivots!E118="","",Pivots!E118)</f>
        <v>777</v>
      </c>
      <c r="U38" s="37">
        <f>IF(Pivots!F118="","",Pivots!F118)</f>
        <v>750</v>
      </c>
      <c r="V38" s="39">
        <f>IF(Pivots!G118="","",Pivots!G118)</f>
        <v>5404</v>
      </c>
    </row>
  </sheetData>
  <conditionalFormatting sqref="Q22:U38">
    <cfRule type="dataBar" priority="2">
      <dataBar>
        <cfvo type="num" val="0"/>
        <cfvo type="num" val="2280*2.5"/>
        <color theme="9"/>
      </dataBar>
      <extLst>
        <ext xmlns:x14="http://schemas.microsoft.com/office/spreadsheetml/2009/9/main" uri="{B025F937-C7B1-47D3-B67F-A62EFF666E3E}">
          <x14:id>{2C0803D1-A47E-417C-913B-F84DEBEE400A}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0803D1-A47E-417C-913B-F84DEBEE400A}">
            <x14:dataBar minLength="0" maxLength="100" gradient="0">
              <x14:cfvo type="num">
                <xm:f>0</xm:f>
              </x14:cfvo>
              <x14:cfvo type="num">
                <xm:f>2280*2.5</xm:f>
              </x14:cfvo>
              <x14:negativeFillColor rgb="FFFF0000"/>
              <x14:axisColor rgb="FF000000"/>
            </x14:dataBar>
          </x14:cfRule>
          <xm:sqref>Q22:U38</xm:sqref>
        </x14:conditionalFormatting>
        <x14:conditionalFormatting xmlns:xm="http://schemas.microsoft.com/office/excel/2006/main">
          <x14:cfRule type="expression" priority="1" id="{3E48FC47-70A4-49C3-93EE-982F921E8395}">
            <xm:f>Q$20=Pivots!$F$67</xm:f>
            <x14:dxf>
              <fill>
                <patternFill>
                  <bgColor theme="9" tint="0.59996337778862885"/>
                </patternFill>
              </fill>
              <border>
                <left style="thin">
                  <color rgb="FF5F5F5F"/>
                </left>
                <right style="thin">
                  <color rgb="FF5F5F5F"/>
                </right>
                <vertical/>
                <horizontal/>
              </border>
            </x14:dxf>
          </x14:cfRule>
          <xm:sqref>Q20:U38</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18"/>
  <sheetViews>
    <sheetView topLeftCell="C12" zoomScale="207" zoomScaleNormal="237" workbookViewId="0">
      <selection activeCell="F14" sqref="F14"/>
    </sheetView>
  </sheetViews>
  <sheetFormatPr defaultRowHeight="13.8" x14ac:dyDescent="0.25"/>
  <cols>
    <col min="5" max="5" width="10.8984375" customWidth="1"/>
    <col min="6" max="6" width="12.7968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row r="13" spans="5:6" x14ac:dyDescent="0.25">
      <c r="E13" t="s">
        <v>1040</v>
      </c>
      <c r="F13" t="s">
        <v>1041</v>
      </c>
    </row>
    <row r="14" spans="5:6" x14ac:dyDescent="0.25">
      <c r="E14" t="s">
        <v>11</v>
      </c>
    </row>
    <row r="15" spans="5:6" x14ac:dyDescent="0.25">
      <c r="E15" t="s">
        <v>9</v>
      </c>
    </row>
    <row r="16" spans="5:6" x14ac:dyDescent="0.25">
      <c r="E16" t="s">
        <v>6</v>
      </c>
    </row>
    <row r="17" spans="5:5" x14ac:dyDescent="0.25">
      <c r="E17" t="s">
        <v>13</v>
      </c>
    </row>
    <row r="18" spans="5:5" x14ac:dyDescent="0.25">
      <c r="E18"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VVS Thakur</cp:lastModifiedBy>
  <dcterms:created xsi:type="dcterms:W3CDTF">2021-03-14T20:21:32Z</dcterms:created>
  <dcterms:modified xsi:type="dcterms:W3CDTF">2026-06-22T09:39:26Z</dcterms:modified>
</cp:coreProperties>
</file>