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540" windowWidth="17955" windowHeight="11355"/>
  </bookViews>
  <sheets>
    <sheet name="BUDGET PLAN 15-16-FIN" sheetId="2" r:id="rId1"/>
  </sheets>
  <definedNames>
    <definedName name="_xlnm.Print_Area" localSheetId="0">'BUDGET PLAN 15-16-FIN'!$A$1:$T$38</definedName>
    <definedName name="Print_Area_MI" localSheetId="0">#REF!</definedName>
    <definedName name="Print_Area_MI">#REF!</definedName>
    <definedName name="_xlnm.Print_Titles" localSheetId="0">'BUDGET PLAN 15-16-FIN'!$1:$5</definedName>
    <definedName name="THERMALPROJECTS" localSheetId="0">#REF!</definedName>
    <definedName name="THERMALPROJECTS">#REF!</definedName>
    <definedName name="XX" localSheetId="0">#REF!</definedName>
    <definedName name="XX">#REF!</definedName>
  </definedNames>
  <calcPr calcId="145621"/>
</workbook>
</file>

<file path=xl/calcChain.xml><?xml version="1.0" encoding="utf-8"?>
<calcChain xmlns="http://schemas.openxmlformats.org/spreadsheetml/2006/main">
  <c r="T31" i="2" l="1"/>
  <c r="T20" i="2"/>
  <c r="M56" i="2" l="1"/>
  <c r="M63" i="2"/>
  <c r="F56" i="2"/>
  <c r="F57" i="2"/>
  <c r="G57" i="2"/>
  <c r="G58" i="2"/>
  <c r="F58" i="2"/>
  <c r="H64" i="2"/>
  <c r="G64" i="2"/>
  <c r="F63" i="2"/>
  <c r="B64" i="2"/>
  <c r="M59" i="2" l="1"/>
  <c r="L63" i="2"/>
  <c r="L57" i="2"/>
  <c r="J57" i="2"/>
  <c r="D57" i="2" l="1"/>
  <c r="D55" i="2"/>
  <c r="N60" i="2" l="1"/>
  <c r="N59" i="2"/>
  <c r="N58" i="2"/>
  <c r="N57" i="2"/>
  <c r="N56" i="2"/>
  <c r="N55" i="2"/>
  <c r="E67" i="2"/>
  <c r="M66" i="2"/>
  <c r="L66" i="2"/>
  <c r="K66" i="2"/>
  <c r="K67" i="2" s="1"/>
  <c r="J66" i="2"/>
  <c r="I66" i="2"/>
  <c r="H66" i="2"/>
  <c r="G66" i="2"/>
  <c r="F66" i="2"/>
  <c r="E66" i="2"/>
  <c r="D66" i="2"/>
  <c r="C66" i="2"/>
  <c r="B66" i="2"/>
  <c r="N64" i="2"/>
  <c r="N63" i="2"/>
  <c r="M62" i="2"/>
  <c r="L62" i="2"/>
  <c r="K62" i="2"/>
  <c r="J62" i="2"/>
  <c r="J67" i="2" s="1"/>
  <c r="I62" i="2"/>
  <c r="I67" i="2" s="1"/>
  <c r="H62" i="2"/>
  <c r="G62" i="2"/>
  <c r="F62" i="2"/>
  <c r="E62" i="2"/>
  <c r="D62" i="2"/>
  <c r="D67" i="2" s="1"/>
  <c r="C62" i="2"/>
  <c r="B62" i="2"/>
  <c r="B67" i="2" s="1"/>
  <c r="M61" i="2"/>
  <c r="L61" i="2"/>
  <c r="K61" i="2"/>
  <c r="J61" i="2"/>
  <c r="I61" i="2"/>
  <c r="H61" i="2"/>
  <c r="G61" i="2"/>
  <c r="F61" i="2"/>
  <c r="E61" i="2"/>
  <c r="D61" i="2"/>
  <c r="C61" i="2"/>
  <c r="B61" i="2"/>
  <c r="G67" i="2" l="1"/>
  <c r="L67" i="2"/>
  <c r="F67" i="2"/>
  <c r="E68" i="2" s="1"/>
  <c r="H67" i="2"/>
  <c r="H68" i="2" s="1"/>
  <c r="N66" i="2"/>
  <c r="C67" i="2"/>
  <c r="B68" i="2" s="1"/>
  <c r="N62" i="2"/>
  <c r="M67" i="2"/>
  <c r="K68" i="2" s="1"/>
  <c r="N61" i="2"/>
  <c r="N65" i="2"/>
  <c r="N67" i="2" l="1"/>
  <c r="N68" i="2"/>
  <c r="N50" i="2"/>
  <c r="M49" i="2"/>
  <c r="L49" i="2"/>
  <c r="K49" i="2"/>
  <c r="J49" i="2"/>
  <c r="I49" i="2"/>
  <c r="H49" i="2"/>
  <c r="G49" i="2"/>
  <c r="F49" i="2"/>
  <c r="E49" i="2"/>
  <c r="D49" i="2"/>
  <c r="C49" i="2"/>
  <c r="B49" i="2"/>
  <c r="N48" i="2"/>
  <c r="E69" i="2" l="1"/>
  <c r="K69" i="2"/>
  <c r="H69" i="2"/>
  <c r="B69" i="2"/>
  <c r="N49" i="2"/>
  <c r="N69" i="2" l="1"/>
  <c r="M43" i="2"/>
  <c r="L43" i="2"/>
  <c r="K43" i="2"/>
  <c r="J43" i="2"/>
  <c r="I43" i="2"/>
  <c r="H43" i="2"/>
  <c r="G43" i="2"/>
  <c r="F43" i="2"/>
  <c r="E43" i="2"/>
  <c r="D43" i="2"/>
  <c r="C43" i="2"/>
  <c r="B43" i="2"/>
  <c r="N42" i="2"/>
  <c r="N41" i="2"/>
  <c r="N40" i="2"/>
  <c r="T6" i="2"/>
  <c r="E44" i="2" l="1"/>
  <c r="B44" i="2"/>
  <c r="H44" i="2"/>
  <c r="K44" i="2"/>
  <c r="N43" i="2"/>
  <c r="N44" i="2" l="1"/>
  <c r="K45" i="2"/>
  <c r="E45" i="2"/>
  <c r="B45" i="2"/>
  <c r="H45" i="2"/>
  <c r="N45" i="2" l="1"/>
</calcChain>
</file>

<file path=xl/comments1.xml><?xml version="1.0" encoding="utf-8"?>
<comments xmlns="http://schemas.openxmlformats.org/spreadsheetml/2006/main">
  <authors>
    <author>P K Garg</author>
  </authors>
  <commentList>
    <comment ref="F56" authorId="0">
      <text>
        <r>
          <rPr>
            <b/>
            <sz val="9"/>
            <color indexed="81"/>
            <rFont val="Tahoma"/>
            <charset val="1"/>
          </rPr>
          <t>less 6 for mauda-4</t>
        </r>
      </text>
    </comment>
    <comment ref="M56" authorId="0">
      <text>
        <r>
          <rPr>
            <b/>
            <sz val="9"/>
            <color indexed="81"/>
            <rFont val="Tahoma"/>
            <charset val="1"/>
          </rPr>
          <t>less 600 for manuguru-1 &amp; 2 
less 27 for mis. To match VC commitment</t>
        </r>
      </text>
    </comment>
    <comment ref="F57" authorId="0">
      <text>
        <r>
          <rPr>
            <b/>
            <sz val="9"/>
            <color indexed="81"/>
            <rFont val="Tahoma"/>
            <charset val="1"/>
          </rPr>
          <t xml:space="preserve">less 66 for suratgarh-7
</t>
        </r>
      </text>
    </comment>
    <comment ref="F58" authorId="0">
      <text>
        <r>
          <rPr>
            <b/>
            <sz val="9"/>
            <color indexed="81"/>
            <rFont val="Tahoma"/>
            <charset val="1"/>
          </rPr>
          <t xml:space="preserve">less 33 for suratgarh-7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63" authorId="0">
      <text>
        <r>
          <rPr>
            <b/>
            <sz val="9"/>
            <color indexed="81"/>
            <rFont val="Tahoma"/>
            <charset val="1"/>
          </rPr>
          <t>215 less for Mauda-4</t>
        </r>
      </text>
    </comment>
    <comment ref="M63" authorId="0">
      <text>
        <r>
          <rPr>
            <b/>
            <sz val="9"/>
            <color indexed="81"/>
            <rFont val="Tahoma"/>
            <charset val="1"/>
          </rPr>
          <t xml:space="preserve">LESS :
200 - MANUGURU-2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charset val="1"/>
          </rPr>
          <t>2.6 LESS FOR Suratgarh-7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64" authorId="0">
      <text>
        <r>
          <rPr>
            <b/>
            <sz val="9"/>
            <color indexed="81"/>
            <rFont val="Tahoma"/>
            <charset val="1"/>
          </rPr>
          <t>124 less for mauda-4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64" authorId="0">
      <text>
        <r>
          <rPr>
            <b/>
            <sz val="9"/>
            <color indexed="81"/>
            <rFont val="Tahoma"/>
            <charset val="1"/>
          </rPr>
          <t>less for suratgarg-7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<sst xmlns="http://schemas.openxmlformats.org/spreadsheetml/2006/main" count="225" uniqueCount="165">
  <si>
    <t>DESCRIPTION</t>
  </si>
  <si>
    <t xml:space="preserve">           FIRST QUARTER</t>
  </si>
  <si>
    <t xml:space="preserve">          SECOND QUARTER</t>
  </si>
  <si>
    <t xml:space="preserve">          THIRD QUARTER</t>
  </si>
  <si>
    <t xml:space="preserve">        FOURTH QUARTER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</si>
  <si>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</si>
  <si>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</si>
  <si>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</si>
  <si>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</si>
  <si>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</si>
  <si>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</si>
  <si>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</si>
  <si>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</si>
  <si>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</si>
  <si>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</si>
  <si>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</si>
  <si>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</si>
  <si>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SGRH-8</t>
  </si>
  <si>
    <t>Product : Electrical Machines</t>
  </si>
  <si>
    <t>TG</t>
  </si>
  <si>
    <t>600-700</t>
  </si>
  <si>
    <t>GDWR-2</t>
  </si>
  <si>
    <t>KAPP-4</t>
  </si>
  <si>
    <t>SRGH-8</t>
  </si>
  <si>
    <t>RAPP-7</t>
  </si>
  <si>
    <t>RAPP-8</t>
  </si>
  <si>
    <t>NKRN-2</t>
  </si>
  <si>
    <t>IBV-2</t>
  </si>
  <si>
    <t>NYLN-2</t>
  </si>
  <si>
    <t>NYLN-1</t>
  </si>
  <si>
    <t>SUM</t>
  </si>
  <si>
    <t>KRD-R&amp;M</t>
  </si>
  <si>
    <t>EXCITER</t>
  </si>
  <si>
    <t>660-800</t>
  </si>
  <si>
    <t>500-600</t>
  </si>
  <si>
    <t>200-270</t>
  </si>
  <si>
    <t>195-</t>
  </si>
  <si>
    <t>195-300</t>
  </si>
  <si>
    <t>LLT-3</t>
  </si>
  <si>
    <t>SGRH-7</t>
  </si>
  <si>
    <t>NKRN-1</t>
  </si>
  <si>
    <t>IBV-1</t>
  </si>
  <si>
    <t>JHAZ-Q</t>
  </si>
  <si>
    <t>NASIK-5</t>
  </si>
  <si>
    <t>ACG</t>
  </si>
  <si>
    <t>RLSM-RT-Sp</t>
  </si>
  <si>
    <t>KAPP-3</t>
  </si>
  <si>
    <t>NNGR-4</t>
  </si>
  <si>
    <t xml:space="preserve">NYLN-2
</t>
  </si>
  <si>
    <t>BLRY-Rt-Sp</t>
  </si>
  <si>
    <t xml:space="preserve">KAPP-4
</t>
  </si>
  <si>
    <t>BARA-Sp</t>
  </si>
  <si>
    <t xml:space="preserve">GDWR-1
</t>
  </si>
  <si>
    <t xml:space="preserve">GDWR-2
</t>
  </si>
  <si>
    <t>TUT-RT-Sp
(KWU)</t>
  </si>
  <si>
    <t>BARA-RT-Sp</t>
  </si>
  <si>
    <t>RAI-Rt-Sp</t>
  </si>
  <si>
    <t xml:space="preserve">Mis. </t>
  </si>
  <si>
    <t>ACG-Spares</t>
  </si>
  <si>
    <t>TOTAL (Rs. Lacs)</t>
  </si>
  <si>
    <t>OBRA-ST-(Rp)*</t>
  </si>
  <si>
    <t>TUT-RT-Sp
(Rusian)</t>
  </si>
  <si>
    <t>NSIK-5</t>
  </si>
  <si>
    <t>TG-Spares-Mis.</t>
  </si>
  <si>
    <t>TG-Spares-Total</t>
  </si>
  <si>
    <t>TG-Spares-Main</t>
  </si>
  <si>
    <t xml:space="preserve"> </t>
  </si>
  <si>
    <t>Qtr Total (Rs. Lacs)</t>
  </si>
  <si>
    <t xml:space="preserve">Qtr % </t>
  </si>
  <si>
    <t>SRN-1 #
SRN-2 #</t>
  </si>
  <si>
    <t xml:space="preserve">*- Subject to customer clearance by 11/14
# - Subject to hold lift by 12/14
 </t>
  </si>
  <si>
    <t xml:space="preserve">MODA-3 </t>
  </si>
  <si>
    <t>UNHR-6</t>
  </si>
  <si>
    <t>GDWR-1</t>
  </si>
  <si>
    <t>SOU</t>
  </si>
  <si>
    <t>TG Main</t>
  </si>
  <si>
    <t>TG Balance</t>
  </si>
  <si>
    <t>Ex Main</t>
  </si>
  <si>
    <t>Ex Balance</t>
  </si>
  <si>
    <t>TGS-Main</t>
  </si>
  <si>
    <t>TGS-Bal.</t>
  </si>
  <si>
    <t>TGS-Total</t>
  </si>
  <si>
    <t>BK-1 Total</t>
  </si>
  <si>
    <t>ACG Main</t>
  </si>
  <si>
    <t>ACG Bal.</t>
  </si>
  <si>
    <t>ACG Spares</t>
  </si>
  <si>
    <t>BK-4 Total</t>
  </si>
  <si>
    <t>Budget 15-16
(Rs. Lacs)</t>
  </si>
  <si>
    <t>EM Total
(BE)</t>
  </si>
  <si>
    <t>248 + 248</t>
  </si>
  <si>
    <t xml:space="preserve">Qtr Sum </t>
  </si>
  <si>
    <t>% of Annual Budget</t>
  </si>
  <si>
    <t>LE = 89046</t>
  </si>
  <si>
    <r>
      <t xml:space="preserve">IBV2
</t>
    </r>
    <r>
      <rPr>
        <b/>
        <sz val="12"/>
        <color rgb="FFFF0000"/>
        <rFont val="Times New Roman"/>
        <family val="1"/>
      </rPr>
      <t>NKRN-Sp</t>
    </r>
  </si>
  <si>
    <t>Include 34 Cr anticipated orders</t>
  </si>
  <si>
    <t>Include 2.5 Cr anticipated orders</t>
  </si>
  <si>
    <t>Note :</t>
  </si>
  <si>
    <t>1. * - Obra plan is subjected to customer order amendment by Nov-14.</t>
  </si>
  <si>
    <t>2. # - SRN-1 &amp; SRN-2 plan are subjected to hold lift by Dec-14.</t>
  </si>
  <si>
    <t>RAGR-RT-Sp</t>
  </si>
  <si>
    <t>SRN-2 #</t>
  </si>
  <si>
    <t>LLT-3*</t>
  </si>
  <si>
    <t>LLT-2*</t>
  </si>
  <si>
    <t>BARA-2*</t>
  </si>
  <si>
    <t>CPUR-RT -Sp*</t>
  </si>
  <si>
    <t>MODA-4*</t>
  </si>
  <si>
    <t>VAL-Q*</t>
  </si>
  <si>
    <t>MAUDA-4 &amp; KRD 
COMPLETED IN 03/15.
NKRN-3 Add IN 15-16.</t>
  </si>
  <si>
    <t>NKRN-3</t>
  </si>
  <si>
    <t>MODA-Sp*</t>
  </si>
  <si>
    <t>KAPP-3*</t>
  </si>
  <si>
    <t>VND-Sp*</t>
  </si>
  <si>
    <t>Plan for the Year 2015-16</t>
  </si>
  <si>
    <t>PLAN</t>
  </si>
  <si>
    <t>R0-02.04.15</t>
  </si>
  <si>
    <t>RGDM-Rt-Rp*</t>
  </si>
  <si>
    <t>MDA-Rt-Sp*</t>
  </si>
  <si>
    <t>VAL-Q-Rt*</t>
  </si>
  <si>
    <t>4694/5116</t>
  </si>
  <si>
    <t>(* represents Spill Over from 14-15)
(# represent project on hold)</t>
  </si>
  <si>
    <t>5881/6845</t>
  </si>
  <si>
    <t>2758/3032</t>
  </si>
  <si>
    <t>5784/6782</t>
  </si>
  <si>
    <t>5203/5901</t>
  </si>
  <si>
    <t>3698/4019</t>
  </si>
  <si>
    <t>2412/2701</t>
  </si>
  <si>
    <t>436/526</t>
  </si>
  <si>
    <t>475/525</t>
  </si>
  <si>
    <t>548/748</t>
  </si>
  <si>
    <t>1056/1183</t>
  </si>
  <si>
    <t>579/611</t>
  </si>
  <si>
    <t>958/1045</t>
  </si>
  <si>
    <t>522/551</t>
  </si>
  <si>
    <t>1038/1163</t>
  </si>
  <si>
    <t>848/901</t>
  </si>
  <si>
    <t>815/890</t>
  </si>
  <si>
    <t>547/748</t>
  </si>
  <si>
    <t>436/509</t>
  </si>
  <si>
    <t>442/527</t>
  </si>
  <si>
    <t>248/387</t>
  </si>
  <si>
    <t>430/461</t>
  </si>
  <si>
    <t>RT-Q</t>
  </si>
  <si>
    <t>RT-Sp</t>
  </si>
  <si>
    <t>THRI</t>
  </si>
  <si>
    <t>Ex-M</t>
  </si>
  <si>
    <t>Ex-Q</t>
  </si>
  <si>
    <t>Rt-Sp</t>
  </si>
  <si>
    <t>Ex-Sp</t>
  </si>
  <si>
    <t>Rt-Rp</t>
  </si>
  <si>
    <t>3723/4334</t>
  </si>
  <si>
    <t>3684/4173</t>
  </si>
  <si>
    <t>3819/4110</t>
  </si>
  <si>
    <t>694/770</t>
  </si>
  <si>
    <t>519/841</t>
  </si>
  <si>
    <r>
      <t xml:space="preserve">(694/770) + </t>
    </r>
    <r>
      <rPr>
        <sz val="10"/>
        <color rgb="FFFF0000"/>
        <rFont val="Times New Roman"/>
        <family val="1"/>
      </rPr>
      <t>751</t>
    </r>
  </si>
  <si>
    <t>393/507</t>
  </si>
  <si>
    <t>338/838</t>
  </si>
  <si>
    <t>373/955</t>
  </si>
  <si>
    <t>367/940</t>
  </si>
  <si>
    <t>172/386</t>
  </si>
  <si>
    <t>217/451</t>
  </si>
  <si>
    <t>172/389</t>
  </si>
  <si>
    <t>164/372</t>
  </si>
  <si>
    <t>76/146</t>
  </si>
  <si>
    <t>73/100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</si>
</sst>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"/>
    <numFmt numFmtId="165" formatCode="mm/dd/yy"/>
  </numFmts>
  <fonts count="35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sz val="10"/>
      <name val="Arial"/>
      <family val="2"/>
    </font>
    <font>
      <sz val="8"/>
      <name val="Helv"/>
    </font>
    <font>
      <b/>
      <sz val="8"/>
      <color indexed="8"/>
      <name val="Helv"/>
    </font>
    <font>
      <b/>
      <sz val="10"/>
      <name val="Calibri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0"/>
      <color rgb="FF0000FF"/>
      <name val="Times New Roman"/>
      <family val="1"/>
    </font>
    <font>
      <i/>
      <sz val="10"/>
      <name val="Times New Roman"/>
      <family val="1"/>
    </font>
    <font>
      <b/>
      <sz val="12"/>
      <color rgb="FF0000FF"/>
      <name val="Times New Roman"/>
      <family val="1"/>
    </font>
    <font>
      <b/>
      <i/>
      <sz val="12"/>
      <color rgb="FF0000FF"/>
      <name val="Times New Roman"/>
      <family val="1"/>
    </font>
    <font>
      <sz val="6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strike/>
      <sz val="10"/>
      <color theme="0" tint="-0.249977111117893"/>
      <name val="Times New Roman"/>
      <family val="1"/>
    </font>
    <font>
      <b/>
      <strike/>
      <sz val="12"/>
      <color theme="0" tint="-0.249977111117893"/>
      <name val="Times New Roman"/>
      <family val="1"/>
    </font>
    <font>
      <b/>
      <sz val="20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10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1" fillId="0" borderId="0"/>
    <xf numFmtId="0" fontId="8" fillId="0" borderId="0" applyFill="0" applyBorder="0" applyAlignment="0"/>
    <xf numFmtId="0" fontId="9" fillId="0" borderId="0" applyNumberFormat="0" applyAlignment="0">
      <alignment horizontal="left"/>
    </xf>
    <xf numFmtId="0" fontId="10" fillId="0" borderId="0" applyNumberFormat="0" applyAlignment="0">
      <alignment horizontal="left"/>
    </xf>
    <xf numFmtId="38" fontId="11" fillId="2" borderId="0" applyNumberFormat="0" applyBorder="0" applyAlignment="0" applyProtection="0"/>
    <xf numFmtId="0" fontId="12" fillId="0" borderId="10" applyNumberFormat="0" applyAlignment="0" applyProtection="0">
      <alignment horizontal="left" vertical="center"/>
    </xf>
    <xf numFmtId="0" fontId="12" fillId="0" borderId="11">
      <alignment horizontal="left" vertical="center"/>
    </xf>
    <xf numFmtId="10" fontId="11" fillId="3" borderId="12" applyNumberFormat="0" applyBorder="0" applyAlignment="0" applyProtection="0"/>
    <xf numFmtId="164" fontId="13" fillId="0" borderId="0"/>
    <xf numFmtId="0" fontId="1" fillId="0" borderId="0"/>
    <xf numFmtId="0" fontId="14" fillId="0" borderId="0"/>
    <xf numFmtId="10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5" fillId="0" borderId="0" applyNumberFormat="0" applyFill="0" applyBorder="0" applyAlignment="0" applyProtection="0">
      <alignment horizontal="left"/>
    </xf>
    <xf numFmtId="40" fontId="16" fillId="0" borderId="0" applyBorder="0">
      <alignment horizontal="right"/>
    </xf>
  </cellStyleXfs>
  <cellXfs count="192">
    <xf numFmtId="0" fontId="0" fillId="0" borderId="0" xfId="0"/>
    <xf numFmtId="2" fontId="3" fillId="0" borderId="0" xfId="1" applyNumberFormat="1" applyFont="1" applyFill="1" applyAlignment="1">
      <alignment vertical="top"/>
    </xf>
    <xf numFmtId="0" fontId="0" fillId="0" borderId="0" xfId="0" applyFill="1" applyAlignment="1">
      <alignment vertical="top"/>
    </xf>
    <xf numFmtId="1" fontId="4" fillId="0" borderId="13" xfId="1" applyNumberFormat="1" applyFont="1" applyFill="1" applyBorder="1" applyAlignment="1">
      <alignment horizontal="left" vertical="top"/>
    </xf>
    <xf numFmtId="2" fontId="2" fillId="0" borderId="0" xfId="1" applyNumberFormat="1" applyFont="1" applyFill="1" applyBorder="1" applyAlignment="1">
      <alignment horizontal="center" vertical="top"/>
    </xf>
    <xf numFmtId="2" fontId="5" fillId="0" borderId="0" xfId="1" applyNumberFormat="1" applyFont="1" applyFill="1" applyBorder="1" applyAlignment="1">
      <alignment horizontal="center" vertical="top"/>
    </xf>
    <xf numFmtId="3" fontId="0" fillId="0" borderId="0" xfId="0" applyNumberFormat="1" applyFill="1" applyAlignment="1">
      <alignment vertical="top"/>
    </xf>
    <xf numFmtId="1" fontId="3" fillId="0" borderId="0" xfId="1" applyNumberFormat="1" applyFont="1" applyFill="1" applyAlignment="1">
      <alignment horizontal="center" vertical="top"/>
    </xf>
    <xf numFmtId="2" fontId="3" fillId="0" borderId="3" xfId="1" applyNumberFormat="1" applyFont="1" applyFill="1" applyBorder="1" applyAlignment="1">
      <alignment horizontal="right" vertical="top"/>
    </xf>
    <xf numFmtId="1" fontId="3" fillId="0" borderId="15" xfId="1" applyNumberFormat="1" applyFont="1" applyFill="1" applyBorder="1" applyAlignment="1">
      <alignment vertical="top"/>
    </xf>
    <xf numFmtId="3" fontId="3" fillId="0" borderId="16" xfId="1" applyNumberFormat="1" applyFont="1" applyFill="1" applyBorder="1" applyAlignment="1">
      <alignment horizontal="center" vertical="top"/>
    </xf>
    <xf numFmtId="1" fontId="3" fillId="0" borderId="16" xfId="1" applyNumberFormat="1" applyFont="1" applyFill="1" applyBorder="1" applyAlignment="1">
      <alignment horizontal="center" vertical="top"/>
    </xf>
    <xf numFmtId="1" fontId="3" fillId="0" borderId="19" xfId="1" applyNumberFormat="1" applyFont="1" applyFill="1" applyBorder="1" applyAlignment="1">
      <alignment horizontal="center" vertical="top"/>
    </xf>
    <xf numFmtId="1" fontId="3" fillId="0" borderId="14" xfId="1" applyNumberFormat="1" applyFont="1" applyFill="1" applyBorder="1" applyAlignment="1">
      <alignment vertical="top"/>
    </xf>
    <xf numFmtId="2" fontId="1" fillId="0" borderId="0" xfId="1" applyNumberFormat="1" applyFont="1" applyFill="1" applyBorder="1" applyAlignment="1">
      <alignment horizontal="center" vertical="top"/>
    </xf>
    <xf numFmtId="1" fontId="3" fillId="0" borderId="0" xfId="1" applyNumberFormat="1" applyFont="1" applyFill="1" applyBorder="1" applyAlignment="1">
      <alignment horizontal="center" vertical="top"/>
    </xf>
    <xf numFmtId="1" fontId="3" fillId="0" borderId="9" xfId="1" applyNumberFormat="1" applyFont="1" applyFill="1" applyBorder="1" applyAlignment="1">
      <alignment horizontal="center" vertical="top"/>
    </xf>
    <xf numFmtId="0" fontId="18" fillId="0" borderId="0" xfId="0" applyFont="1" applyFill="1" applyAlignment="1">
      <alignment vertical="top"/>
    </xf>
    <xf numFmtId="1" fontId="3" fillId="0" borderId="14" xfId="1" applyNumberFormat="1" applyFont="1" applyFill="1" applyBorder="1" applyAlignment="1">
      <alignment horizontal="right" vertical="top"/>
    </xf>
    <xf numFmtId="2" fontId="1" fillId="0" borderId="0" xfId="1" applyNumberFormat="1" applyFont="1" applyFill="1" applyAlignment="1">
      <alignment horizontal="center" vertical="top"/>
    </xf>
    <xf numFmtId="1" fontId="3" fillId="0" borderId="14" xfId="1" quotePrefix="1" applyNumberFormat="1" applyFont="1" applyFill="1" applyBorder="1" applyAlignment="1">
      <alignment horizontal="right" vertical="top"/>
    </xf>
    <xf numFmtId="1" fontId="1" fillId="0" borderId="0" xfId="1" applyNumberFormat="1" applyFont="1" applyFill="1" applyBorder="1" applyAlignment="1">
      <alignment horizontal="center" vertical="top"/>
    </xf>
    <xf numFmtId="1" fontId="1" fillId="0" borderId="9" xfId="1" applyNumberFormat="1" applyFont="1" applyFill="1" applyBorder="1" applyAlignment="1">
      <alignment horizontal="center" vertical="top"/>
    </xf>
    <xf numFmtId="1" fontId="19" fillId="0" borderId="0" xfId="1" applyNumberFormat="1" applyFont="1" applyFill="1" applyBorder="1" applyAlignment="1">
      <alignment horizontal="left" vertical="top"/>
    </xf>
    <xf numFmtId="2" fontId="3" fillId="0" borderId="0" xfId="1" applyNumberFormat="1" applyFont="1" applyFill="1" applyAlignment="1">
      <alignment horizontal="center" vertical="top"/>
    </xf>
    <xf numFmtId="2" fontId="1" fillId="0" borderId="0" xfId="1" applyNumberFormat="1" applyFont="1" applyFill="1" applyAlignment="1">
      <alignment vertical="top"/>
    </xf>
    <xf numFmtId="2" fontId="1" fillId="0" borderId="0" xfId="1" applyNumberFormat="1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1" fontId="3" fillId="0" borderId="0" xfId="1" applyNumberFormat="1" applyFont="1" applyFill="1" applyAlignment="1">
      <alignment vertical="top"/>
    </xf>
    <xf numFmtId="3" fontId="3" fillId="0" borderId="0" xfId="1" applyNumberFormat="1" applyFont="1" applyFill="1" applyAlignment="1">
      <alignment horizontal="center" vertical="top"/>
    </xf>
    <xf numFmtId="1" fontId="3" fillId="0" borderId="0" xfId="1" applyNumberFormat="1" applyFont="1" applyFill="1" applyBorder="1" applyAlignment="1">
      <alignment horizontal="left" vertical="top"/>
    </xf>
    <xf numFmtId="1" fontId="0" fillId="0" borderId="0" xfId="0" applyNumberFormat="1" applyFill="1" applyAlignment="1">
      <alignment vertical="top"/>
    </xf>
    <xf numFmtId="1" fontId="7" fillId="0" borderId="0" xfId="0" applyNumberFormat="1" applyFont="1" applyFill="1" applyAlignment="1">
      <alignment vertical="top"/>
    </xf>
    <xf numFmtId="1" fontId="20" fillId="0" borderId="0" xfId="1" applyNumberFormat="1" applyFont="1" applyFill="1" applyBorder="1" applyAlignment="1">
      <alignment horizontal="left" vertical="top"/>
    </xf>
    <xf numFmtId="1" fontId="21" fillId="0" borderId="9" xfId="1" applyNumberFormat="1" applyFont="1" applyFill="1" applyBorder="1" applyAlignment="1">
      <alignment horizontal="center" vertical="top"/>
    </xf>
    <xf numFmtId="3" fontId="3" fillId="0" borderId="0" xfId="1" applyNumberFormat="1" applyFont="1" applyFill="1" applyBorder="1" applyAlignment="1">
      <alignment horizontal="center" vertical="top"/>
    </xf>
    <xf numFmtId="1" fontId="3" fillId="0" borderId="20" xfId="1" quotePrefix="1" applyNumberFormat="1" applyFont="1" applyFill="1" applyBorder="1" applyAlignment="1">
      <alignment horizontal="right" vertical="top"/>
    </xf>
    <xf numFmtId="1" fontId="1" fillId="0" borderId="21" xfId="1" applyNumberFormat="1" applyFont="1" applyFill="1" applyBorder="1" applyAlignment="1">
      <alignment horizontal="center" vertical="top"/>
    </xf>
    <xf numFmtId="1" fontId="1" fillId="0" borderId="24" xfId="1" applyNumberFormat="1" applyFont="1" applyFill="1" applyBorder="1" applyAlignment="1">
      <alignment horizontal="center" vertical="top"/>
    </xf>
    <xf numFmtId="1" fontId="3" fillId="0" borderId="15" xfId="1" quotePrefix="1" applyNumberFormat="1" applyFont="1" applyFill="1" applyBorder="1" applyAlignment="1">
      <alignment horizontal="left" vertical="top"/>
    </xf>
    <xf numFmtId="1" fontId="3" fillId="0" borderId="20" xfId="1" applyNumberFormat="1" applyFont="1" applyFill="1" applyBorder="1" applyAlignment="1">
      <alignment horizontal="right" vertical="top"/>
    </xf>
    <xf numFmtId="1" fontId="3" fillId="0" borderId="15" xfId="1" applyNumberFormat="1" applyFont="1" applyFill="1" applyBorder="1" applyAlignment="1">
      <alignment horizontal="left" vertical="top"/>
    </xf>
    <xf numFmtId="2" fontId="1" fillId="0" borderId="16" xfId="1" applyNumberFormat="1" applyFont="1" applyFill="1" applyBorder="1" applyAlignment="1">
      <alignment horizontal="left" vertical="top"/>
    </xf>
    <xf numFmtId="2" fontId="1" fillId="0" borderId="17" xfId="1" applyNumberFormat="1" applyFont="1" applyFill="1" applyBorder="1" applyAlignment="1">
      <alignment horizontal="left" vertical="top"/>
    </xf>
    <xf numFmtId="2" fontId="1" fillId="0" borderId="18" xfId="1" applyNumberFormat="1" applyFont="1" applyFill="1" applyBorder="1" applyAlignment="1">
      <alignment horizontal="left" vertical="top"/>
    </xf>
    <xf numFmtId="2" fontId="1" fillId="0" borderId="19" xfId="1" applyNumberFormat="1" applyFont="1" applyFill="1" applyBorder="1" applyAlignment="1">
      <alignment horizontal="left" vertical="top"/>
    </xf>
    <xf numFmtId="2" fontId="1" fillId="0" borderId="0" xfId="1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2" fontId="1" fillId="0" borderId="7" xfId="1" applyNumberFormat="1" applyFont="1" applyFill="1" applyBorder="1" applyAlignment="1">
      <alignment horizontal="left" vertical="top"/>
    </xf>
    <xf numFmtId="2" fontId="1" fillId="0" borderId="8" xfId="1" applyNumberFormat="1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8" fillId="0" borderId="8" xfId="0" applyFont="1" applyFill="1" applyBorder="1" applyAlignment="1">
      <alignment horizontal="left" vertical="top"/>
    </xf>
    <xf numFmtId="0" fontId="18" fillId="0" borderId="7" xfId="0" applyFont="1" applyFill="1" applyBorder="1" applyAlignment="1">
      <alignment horizontal="left" vertical="top"/>
    </xf>
    <xf numFmtId="2" fontId="1" fillId="0" borderId="0" xfId="1" applyNumberFormat="1" applyFont="1" applyFill="1" applyBorder="1" applyAlignment="1">
      <alignment horizontal="left" vertical="top" wrapText="1"/>
    </xf>
    <xf numFmtId="2" fontId="1" fillId="0" borderId="26" xfId="1" applyNumberFormat="1" applyFont="1" applyFill="1" applyBorder="1" applyAlignment="1">
      <alignment horizontal="left" vertical="top"/>
    </xf>
    <xf numFmtId="1" fontId="3" fillId="0" borderId="26" xfId="1" applyNumberFormat="1" applyFont="1" applyFill="1" applyBorder="1" applyAlignment="1">
      <alignment horizontal="right" vertical="top"/>
    </xf>
    <xf numFmtId="1" fontId="3" fillId="0" borderId="26" xfId="1" quotePrefix="1" applyNumberFormat="1" applyFont="1" applyFill="1" applyBorder="1" applyAlignment="1">
      <alignment horizontal="right" vertical="top"/>
    </xf>
    <xf numFmtId="2" fontId="1" fillId="0" borderId="25" xfId="1" applyNumberFormat="1" applyFont="1" applyFill="1" applyBorder="1" applyAlignment="1">
      <alignment horizontal="left" vertical="top"/>
    </xf>
    <xf numFmtId="1" fontId="3" fillId="0" borderId="0" xfId="1" quotePrefix="1" applyNumberFormat="1" applyFont="1" applyFill="1" applyBorder="1" applyAlignment="1">
      <alignment horizontal="left" vertical="top"/>
    </xf>
    <xf numFmtId="2" fontId="23" fillId="0" borderId="0" xfId="1" applyNumberFormat="1" applyFont="1" applyFill="1" applyBorder="1" applyAlignment="1">
      <alignment horizontal="center" vertical="top"/>
    </xf>
    <xf numFmtId="2" fontId="23" fillId="0" borderId="7" xfId="1" applyNumberFormat="1" applyFont="1" applyFill="1" applyBorder="1" applyAlignment="1">
      <alignment horizontal="center" vertical="top"/>
    </xf>
    <xf numFmtId="2" fontId="23" fillId="0" borderId="8" xfId="1" applyNumberFormat="1" applyFont="1" applyFill="1" applyBorder="1" applyAlignment="1">
      <alignment horizontal="center" vertical="top"/>
    </xf>
    <xf numFmtId="2" fontId="23" fillId="0" borderId="9" xfId="1" applyNumberFormat="1" applyFont="1" applyFill="1" applyBorder="1" applyAlignment="1">
      <alignment horizontal="center" vertical="top"/>
    </xf>
    <xf numFmtId="1" fontId="23" fillId="0" borderId="25" xfId="1" applyNumberFormat="1" applyFont="1" applyFill="1" applyBorder="1" applyAlignment="1">
      <alignment vertical="top"/>
    </xf>
    <xf numFmtId="2" fontId="23" fillId="0" borderId="9" xfId="1" applyNumberFormat="1" applyFont="1" applyFill="1" applyBorder="1" applyAlignment="1">
      <alignment horizontal="left" vertical="top"/>
    </xf>
    <xf numFmtId="1" fontId="1" fillId="0" borderId="26" xfId="1" applyNumberFormat="1" applyFont="1" applyFill="1" applyBorder="1" applyAlignment="1">
      <alignment horizontal="right" vertical="top"/>
    </xf>
    <xf numFmtId="1" fontId="1" fillId="0" borderId="26" xfId="1" applyNumberFormat="1" applyFont="1" applyFill="1" applyBorder="1" applyAlignment="1">
      <alignment horizontal="left" vertical="top"/>
    </xf>
    <xf numFmtId="1" fontId="23" fillId="0" borderId="0" xfId="1" applyNumberFormat="1" applyFont="1" applyFill="1" applyBorder="1" applyAlignment="1">
      <alignment horizontal="left" vertical="top"/>
    </xf>
    <xf numFmtId="1" fontId="23" fillId="0" borderId="7" xfId="1" applyNumberFormat="1" applyFont="1" applyFill="1" applyBorder="1" applyAlignment="1">
      <alignment horizontal="left" vertical="top"/>
    </xf>
    <xf numFmtId="1" fontId="23" fillId="0" borderId="8" xfId="1" applyNumberFormat="1" applyFont="1" applyFill="1" applyBorder="1" applyAlignment="1">
      <alignment horizontal="left" vertical="top"/>
    </xf>
    <xf numFmtId="1" fontId="23" fillId="0" borderId="7" xfId="0" applyNumberFormat="1" applyFont="1" applyFill="1" applyBorder="1" applyAlignment="1">
      <alignment horizontal="left" vertical="top"/>
    </xf>
    <xf numFmtId="1" fontId="23" fillId="0" borderId="0" xfId="0" applyNumberFormat="1" applyFont="1" applyFill="1" applyBorder="1" applyAlignment="1">
      <alignment horizontal="left" vertical="top"/>
    </xf>
    <xf numFmtId="1" fontId="23" fillId="0" borderId="9" xfId="1" applyNumberFormat="1" applyFont="1" applyFill="1" applyBorder="1" applyAlignment="1">
      <alignment horizontal="left" vertical="top"/>
    </xf>
    <xf numFmtId="1" fontId="1" fillId="0" borderId="0" xfId="1" applyNumberFormat="1" applyFont="1" applyFill="1" applyBorder="1" applyAlignment="1">
      <alignment horizontal="left" vertical="top"/>
    </xf>
    <xf numFmtId="1" fontId="1" fillId="0" borderId="7" xfId="1" applyNumberFormat="1" applyFont="1" applyFill="1" applyBorder="1" applyAlignment="1">
      <alignment horizontal="left" vertical="top"/>
    </xf>
    <xf numFmtId="1" fontId="1" fillId="0" borderId="8" xfId="1" applyNumberFormat="1" applyFont="1" applyFill="1" applyBorder="1" applyAlignment="1">
      <alignment horizontal="left" vertical="top"/>
    </xf>
    <xf numFmtId="1" fontId="18" fillId="0" borderId="7" xfId="0" applyNumberFormat="1" applyFont="1" applyFill="1" applyBorder="1" applyAlignment="1">
      <alignment horizontal="left" vertical="top"/>
    </xf>
    <xf numFmtId="1" fontId="18" fillId="0" borderId="0" xfId="0" applyNumberFormat="1" applyFont="1" applyFill="1" applyBorder="1" applyAlignment="1">
      <alignment horizontal="left" vertical="top"/>
    </xf>
    <xf numFmtId="1" fontId="1" fillId="0" borderId="9" xfId="1" applyNumberFormat="1" applyFont="1" applyFill="1" applyBorder="1" applyAlignment="1">
      <alignment horizontal="left" vertical="top"/>
    </xf>
    <xf numFmtId="1" fontId="23" fillId="0" borderId="0" xfId="0" applyNumberFormat="1" applyFont="1" applyFill="1" applyBorder="1" applyAlignment="1">
      <alignment horizontal="left" vertical="top" wrapText="1"/>
    </xf>
    <xf numFmtId="1" fontId="1" fillId="0" borderId="26" xfId="1" quotePrefix="1" applyNumberFormat="1" applyFont="1" applyFill="1" applyBorder="1" applyAlignment="1">
      <alignment horizontal="right" vertical="top"/>
    </xf>
    <xf numFmtId="1" fontId="22" fillId="0" borderId="0" xfId="1" applyNumberFormat="1" applyFont="1" applyFill="1" applyBorder="1" applyAlignment="1">
      <alignment horizontal="left" vertical="top"/>
    </xf>
    <xf numFmtId="1" fontId="23" fillId="0" borderId="9" xfId="1" applyNumberFormat="1" applyFont="1" applyFill="1" applyBorder="1" applyAlignment="1">
      <alignment horizontal="left" vertical="top" wrapText="1"/>
    </xf>
    <xf numFmtId="1" fontId="24" fillId="0" borderId="8" xfId="1" applyNumberFormat="1" applyFont="1" applyFill="1" applyBorder="1" applyAlignment="1">
      <alignment horizontal="left" vertical="top" wrapText="1"/>
    </xf>
    <xf numFmtId="1" fontId="23" fillId="0" borderId="0" xfId="1" applyNumberFormat="1" applyFont="1" applyFill="1" applyBorder="1" applyAlignment="1">
      <alignment horizontal="left" vertical="top" wrapText="1"/>
    </xf>
    <xf numFmtId="1" fontId="1" fillId="0" borderId="0" xfId="1" applyNumberFormat="1" applyFont="1" applyFill="1" applyBorder="1" applyAlignment="1">
      <alignment horizontal="left" vertical="top" wrapText="1"/>
    </xf>
    <xf numFmtId="1" fontId="24" fillId="0" borderId="0" xfId="1" applyNumberFormat="1" applyFont="1" applyFill="1" applyBorder="1" applyAlignment="1">
      <alignment horizontal="left" vertical="top" wrapText="1"/>
    </xf>
    <xf numFmtId="1" fontId="1" fillId="0" borderId="27" xfId="1" quotePrefix="1" applyNumberFormat="1" applyFont="1" applyFill="1" applyBorder="1" applyAlignment="1">
      <alignment horizontal="right" vertical="top"/>
    </xf>
    <xf numFmtId="1" fontId="1" fillId="0" borderId="27" xfId="1" applyNumberFormat="1" applyFont="1" applyFill="1" applyBorder="1" applyAlignment="1">
      <alignment horizontal="left" vertical="top"/>
    </xf>
    <xf numFmtId="1" fontId="1" fillId="0" borderId="21" xfId="1" applyNumberFormat="1" applyFont="1" applyFill="1" applyBorder="1" applyAlignment="1">
      <alignment horizontal="left" vertical="top"/>
    </xf>
    <xf numFmtId="1" fontId="1" fillId="0" borderId="22" xfId="1" applyNumberFormat="1" applyFont="1" applyFill="1" applyBorder="1" applyAlignment="1">
      <alignment horizontal="left" vertical="top"/>
    </xf>
    <xf numFmtId="1" fontId="1" fillId="0" borderId="21" xfId="1" applyNumberFormat="1" applyFont="1" applyFill="1" applyBorder="1" applyAlignment="1">
      <alignment horizontal="left" vertical="top" wrapText="1"/>
    </xf>
    <xf numFmtId="1" fontId="22" fillId="0" borderId="21" xfId="1" applyNumberFormat="1" applyFont="1" applyFill="1" applyBorder="1" applyAlignment="1">
      <alignment horizontal="left" vertical="top" wrapText="1"/>
    </xf>
    <xf numFmtId="1" fontId="1" fillId="0" borderId="24" xfId="1" applyNumberFormat="1" applyFont="1" applyFill="1" applyBorder="1" applyAlignment="1">
      <alignment horizontal="left" vertical="top" wrapText="1"/>
    </xf>
    <xf numFmtId="1" fontId="23" fillId="0" borderId="7" xfId="1" applyNumberFormat="1" applyFont="1" applyFill="1" applyBorder="1" applyAlignment="1">
      <alignment horizontal="left" vertical="top" wrapText="1"/>
    </xf>
    <xf numFmtId="1" fontId="1" fillId="0" borderId="7" xfId="1" applyNumberFormat="1" applyFont="1" applyFill="1" applyBorder="1" applyAlignment="1">
      <alignment horizontal="left" vertical="top" wrapText="1"/>
    </xf>
    <xf numFmtId="1" fontId="23" fillId="0" borderId="8" xfId="1" applyNumberFormat="1" applyFont="1" applyFill="1" applyBorder="1" applyAlignment="1">
      <alignment horizontal="left" vertical="top" wrapText="1"/>
    </xf>
    <xf numFmtId="1" fontId="24" fillId="0" borderId="0" xfId="1" applyNumberFormat="1" applyFont="1" applyFill="1" applyBorder="1" applyAlignment="1">
      <alignment horizontal="left" vertical="top"/>
    </xf>
    <xf numFmtId="1" fontId="1" fillId="0" borderId="23" xfId="1" applyNumberFormat="1" applyFont="1" applyFill="1" applyBorder="1" applyAlignment="1">
      <alignment horizontal="left" vertical="top"/>
    </xf>
    <xf numFmtId="1" fontId="1" fillId="0" borderId="24" xfId="1" applyNumberFormat="1" applyFont="1" applyFill="1" applyBorder="1" applyAlignment="1">
      <alignment horizontal="left" vertical="top"/>
    </xf>
    <xf numFmtId="1" fontId="1" fillId="0" borderId="16" xfId="1" applyNumberFormat="1" applyFont="1" applyFill="1" applyBorder="1" applyAlignment="1">
      <alignment horizontal="left" vertical="top"/>
    </xf>
    <xf numFmtId="1" fontId="1" fillId="0" borderId="17" xfId="1" applyNumberFormat="1" applyFont="1" applyFill="1" applyBorder="1" applyAlignment="1">
      <alignment horizontal="left" vertical="top"/>
    </xf>
    <xf numFmtId="1" fontId="1" fillId="0" borderId="18" xfId="1" applyNumberFormat="1" applyFont="1" applyFill="1" applyBorder="1" applyAlignment="1">
      <alignment horizontal="left" vertical="top"/>
    </xf>
    <xf numFmtId="1" fontId="3" fillId="0" borderId="0" xfId="1" quotePrefix="1" applyNumberFormat="1" applyFont="1" applyFill="1" applyBorder="1" applyAlignment="1">
      <alignment horizontal="right" vertical="top"/>
    </xf>
    <xf numFmtId="1" fontId="25" fillId="0" borderId="0" xfId="1" applyNumberFormat="1" applyFont="1" applyFill="1" applyBorder="1" applyAlignment="1">
      <alignment horizontal="center" vertical="top"/>
    </xf>
    <xf numFmtId="1" fontId="1" fillId="0" borderId="0" xfId="1" applyNumberFormat="1" applyFont="1" applyFill="1" applyAlignment="1">
      <alignment horizontal="center" vertical="top"/>
    </xf>
    <xf numFmtId="1" fontId="26" fillId="0" borderId="0" xfId="1" applyNumberFormat="1" applyFont="1" applyFill="1" applyAlignment="1">
      <alignment horizontal="center" vertical="top"/>
    </xf>
    <xf numFmtId="1" fontId="29" fillId="0" borderId="7" xfId="1" applyNumberFormat="1" applyFont="1" applyFill="1" applyBorder="1" applyAlignment="1">
      <alignment horizontal="left" vertical="top" wrapText="1"/>
    </xf>
    <xf numFmtId="1" fontId="28" fillId="0" borderId="0" xfId="1" applyNumberFormat="1" applyFont="1" applyFill="1" applyBorder="1" applyAlignment="1">
      <alignment horizontal="left" vertical="top" wrapText="1"/>
    </xf>
    <xf numFmtId="1" fontId="3" fillId="0" borderId="25" xfId="1" quotePrefix="1" applyNumberFormat="1" applyFont="1" applyFill="1" applyBorder="1" applyAlignment="1">
      <alignment horizontal="right" vertical="top"/>
    </xf>
    <xf numFmtId="1" fontId="3" fillId="0" borderId="12" xfId="1" quotePrefix="1" applyNumberFormat="1" applyFont="1" applyFill="1" applyBorder="1" applyAlignment="1">
      <alignment horizontal="right" vertical="top"/>
    </xf>
    <xf numFmtId="1" fontId="3" fillId="0" borderId="12" xfId="1" quotePrefix="1" applyNumberFormat="1" applyFont="1" applyFill="1" applyBorder="1" applyAlignment="1">
      <alignment horizontal="center" vertical="top"/>
    </xf>
    <xf numFmtId="0" fontId="30" fillId="0" borderId="0" xfId="0" applyFont="1" applyFill="1" applyAlignment="1">
      <alignment vertical="top"/>
    </xf>
    <xf numFmtId="1" fontId="1" fillId="0" borderId="28" xfId="1" applyNumberFormat="1" applyFont="1" applyFill="1" applyBorder="1" applyAlignment="1">
      <alignment horizontal="center" vertical="top"/>
    </xf>
    <xf numFmtId="1" fontId="1" fillId="0" borderId="11" xfId="1" applyNumberFormat="1" applyFont="1" applyFill="1" applyBorder="1" applyAlignment="1">
      <alignment horizontal="center" vertical="top"/>
    </xf>
    <xf numFmtId="1" fontId="1" fillId="0" borderId="29" xfId="1" applyNumberFormat="1" applyFont="1" applyFill="1" applyBorder="1" applyAlignment="1">
      <alignment horizontal="center" vertical="top"/>
    </xf>
    <xf numFmtId="1" fontId="3" fillId="0" borderId="12" xfId="1" quotePrefix="1" applyNumberFormat="1" applyFont="1" applyFill="1" applyBorder="1" applyAlignment="1">
      <alignment horizontal="left" vertical="top"/>
    </xf>
    <xf numFmtId="1" fontId="3" fillId="0" borderId="29" xfId="1" quotePrefix="1" applyNumberFormat="1" applyFont="1" applyFill="1" applyBorder="1" applyAlignment="1">
      <alignment horizontal="left" vertical="top"/>
    </xf>
    <xf numFmtId="1" fontId="3" fillId="0" borderId="12" xfId="1" quotePrefix="1" applyNumberFormat="1" applyFont="1" applyFill="1" applyBorder="1" applyAlignment="1">
      <alignment horizontal="left" vertical="top" wrapText="1"/>
    </xf>
    <xf numFmtId="1" fontId="3" fillId="0" borderId="30" xfId="1" quotePrefix="1" applyNumberFormat="1" applyFont="1" applyFill="1" applyBorder="1" applyAlignment="1">
      <alignment horizontal="left" vertical="top"/>
    </xf>
    <xf numFmtId="2" fontId="23" fillId="0" borderId="30" xfId="1" applyNumberFormat="1" applyFont="1" applyFill="1" applyBorder="1" applyAlignment="1">
      <alignment horizontal="center" vertical="top"/>
    </xf>
    <xf numFmtId="1" fontId="3" fillId="0" borderId="3" xfId="1" quotePrefix="1" applyNumberFormat="1" applyFont="1" applyFill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1" fontId="3" fillId="4" borderId="12" xfId="1" quotePrefix="1" applyNumberFormat="1" applyFont="1" applyFill="1" applyBorder="1" applyAlignment="1">
      <alignment horizontal="left" vertical="top"/>
    </xf>
    <xf numFmtId="1" fontId="3" fillId="5" borderId="12" xfId="1" quotePrefix="1" applyNumberFormat="1" applyFont="1" applyFill="1" applyBorder="1" applyAlignment="1">
      <alignment horizontal="left" vertical="top" wrapText="1"/>
    </xf>
    <xf numFmtId="1" fontId="1" fillId="6" borderId="0" xfId="1" applyNumberFormat="1" applyFont="1" applyFill="1" applyBorder="1" applyAlignment="1">
      <alignment horizontal="left" vertical="top"/>
    </xf>
    <xf numFmtId="1" fontId="23" fillId="6" borderId="0" xfId="1" applyNumberFormat="1" applyFont="1" applyFill="1" applyBorder="1" applyAlignment="1">
      <alignment horizontal="left" vertical="top"/>
    </xf>
    <xf numFmtId="1" fontId="19" fillId="0" borderId="12" xfId="1" quotePrefix="1" applyNumberFormat="1" applyFont="1" applyFill="1" applyBorder="1" applyAlignment="1">
      <alignment horizontal="left" vertical="top"/>
    </xf>
    <xf numFmtId="1" fontId="4" fillId="4" borderId="12" xfId="1" quotePrefix="1" applyNumberFormat="1" applyFont="1" applyFill="1" applyBorder="1" applyAlignment="1">
      <alignment horizontal="left" vertical="top"/>
    </xf>
    <xf numFmtId="1" fontId="4" fillId="5" borderId="12" xfId="1" quotePrefix="1" applyNumberFormat="1" applyFont="1" applyFill="1" applyBorder="1" applyAlignment="1">
      <alignment horizontal="left" vertical="top"/>
    </xf>
    <xf numFmtId="1" fontId="4" fillId="6" borderId="12" xfId="1" quotePrefix="1" applyNumberFormat="1" applyFont="1" applyFill="1" applyBorder="1" applyAlignment="1">
      <alignment horizontal="left" vertical="top"/>
    </xf>
    <xf numFmtId="1" fontId="1" fillId="0" borderId="9" xfId="1" quotePrefix="1" applyNumberFormat="1" applyFont="1" applyFill="1" applyBorder="1" applyAlignment="1">
      <alignment horizontal="left" vertical="top"/>
    </xf>
    <xf numFmtId="1" fontId="31" fillId="6" borderId="28" xfId="1" quotePrefix="1" applyNumberFormat="1" applyFont="1" applyFill="1" applyBorder="1" applyAlignment="1">
      <alignment horizontal="left" vertical="top"/>
    </xf>
    <xf numFmtId="1" fontId="31" fillId="0" borderId="9" xfId="1" applyNumberFormat="1" applyFont="1" applyFill="1" applyBorder="1" applyAlignment="1">
      <alignment horizontal="left" vertical="top" wrapText="1"/>
    </xf>
    <xf numFmtId="1" fontId="31" fillId="0" borderId="0" xfId="1" applyNumberFormat="1" applyFont="1" applyFill="1" applyBorder="1" applyAlignment="1">
      <alignment horizontal="left" vertical="top"/>
    </xf>
    <xf numFmtId="1" fontId="31" fillId="0" borderId="0" xfId="1" applyNumberFormat="1" applyFont="1" applyFill="1" applyBorder="1" applyAlignment="1">
      <alignment horizontal="left" vertical="top" wrapText="1"/>
    </xf>
    <xf numFmtId="1" fontId="32" fillId="0" borderId="0" xfId="1" applyNumberFormat="1" applyFont="1" applyFill="1" applyBorder="1" applyAlignment="1">
      <alignment horizontal="left" vertical="top"/>
    </xf>
    <xf numFmtId="1" fontId="31" fillId="0" borderId="8" xfId="1" applyNumberFormat="1" applyFont="1" applyFill="1" applyBorder="1" applyAlignment="1">
      <alignment horizontal="left" vertical="top" wrapText="1"/>
    </xf>
    <xf numFmtId="49" fontId="1" fillId="0" borderId="26" xfId="1" quotePrefix="1" applyNumberFormat="1" applyFont="1" applyFill="1" applyBorder="1" applyAlignment="1">
      <alignment horizontal="left" vertical="top"/>
    </xf>
    <xf numFmtId="1" fontId="1" fillId="0" borderId="0" xfId="1" quotePrefix="1" applyNumberFormat="1" applyFont="1" applyFill="1" applyBorder="1" applyAlignment="1">
      <alignment horizontal="left" vertical="top"/>
    </xf>
    <xf numFmtId="1" fontId="1" fillId="0" borderId="8" xfId="1" quotePrefix="1" applyNumberFormat="1" applyFont="1" applyFill="1" applyBorder="1" applyAlignment="1">
      <alignment horizontal="left" vertical="top"/>
    </xf>
    <xf numFmtId="1" fontId="32" fillId="0" borderId="0" xfId="1" quotePrefix="1" applyNumberFormat="1" applyFont="1" applyFill="1" applyBorder="1" applyAlignment="1">
      <alignment horizontal="left" vertical="top"/>
    </xf>
    <xf numFmtId="1" fontId="1" fillId="0" borderId="7" xfId="1" quotePrefix="1" applyNumberFormat="1" applyFont="1" applyFill="1" applyBorder="1" applyAlignment="1">
      <alignment horizontal="left" vertical="top" wrapText="1"/>
    </xf>
    <xf numFmtId="1" fontId="1" fillId="0" borderId="0" xfId="1" quotePrefix="1" applyNumberFormat="1" applyFont="1" applyFill="1" applyBorder="1" applyAlignment="1">
      <alignment horizontal="left" vertical="top" wrapText="1"/>
    </xf>
    <xf numFmtId="1" fontId="22" fillId="0" borderId="0" xfId="1" quotePrefix="1" applyNumberFormat="1" applyFont="1" applyFill="1" applyBorder="1" applyAlignment="1">
      <alignment horizontal="left" vertical="top"/>
    </xf>
    <xf numFmtId="1" fontId="1" fillId="0" borderId="23" xfId="1" quotePrefix="1" applyNumberFormat="1" applyFont="1" applyFill="1" applyBorder="1" applyAlignment="1">
      <alignment horizontal="left" vertical="top"/>
    </xf>
    <xf numFmtId="1" fontId="1" fillId="0" borderId="7" xfId="1" quotePrefix="1" applyNumberFormat="1" applyFont="1" applyFill="1" applyBorder="1" applyAlignment="1">
      <alignment horizontal="left" vertical="top"/>
    </xf>
    <xf numFmtId="1" fontId="31" fillId="0" borderId="26" xfId="1" applyNumberFormat="1" applyFont="1" applyFill="1" applyBorder="1" applyAlignment="1">
      <alignment horizontal="left" vertical="top" wrapText="1"/>
    </xf>
    <xf numFmtId="1" fontId="1" fillId="0" borderId="1" xfId="1" applyNumberFormat="1" applyFont="1" applyFill="1" applyBorder="1" applyAlignment="1">
      <alignment horizontal="left" vertical="top"/>
    </xf>
    <xf numFmtId="1" fontId="1" fillId="0" borderId="2" xfId="1" applyNumberFormat="1" applyFont="1" applyFill="1" applyBorder="1" applyAlignment="1">
      <alignment horizontal="left" vertical="top"/>
    </xf>
    <xf numFmtId="1" fontId="1" fillId="0" borderId="3" xfId="1" applyNumberFormat="1" applyFont="1" applyFill="1" applyBorder="1" applyAlignment="1">
      <alignment horizontal="left" vertical="top"/>
    </xf>
    <xf numFmtId="1" fontId="1" fillId="0" borderId="4" xfId="1" applyNumberFormat="1" applyFont="1" applyFill="1" applyBorder="1" applyAlignment="1">
      <alignment horizontal="left" vertical="top"/>
    </xf>
    <xf numFmtId="1" fontId="1" fillId="0" borderId="5" xfId="1" applyNumberFormat="1" applyFont="1" applyFill="1" applyBorder="1" applyAlignment="1">
      <alignment horizontal="left" vertical="top"/>
    </xf>
    <xf numFmtId="1" fontId="1" fillId="0" borderId="6" xfId="1" applyNumberFormat="1" applyFont="1" applyFill="1" applyBorder="1" applyAlignment="1">
      <alignment horizontal="left" vertical="top"/>
    </xf>
    <xf numFmtId="3" fontId="3" fillId="0" borderId="25" xfId="1" applyNumberFormat="1" applyFont="1" applyFill="1" applyBorder="1" applyAlignment="1">
      <alignment horizontal="center" vertical="top"/>
    </xf>
    <xf numFmtId="1" fontId="1" fillId="0" borderId="26" xfId="1" applyNumberFormat="1" applyFont="1" applyFill="1" applyBorder="1" applyAlignment="1">
      <alignment horizontal="center" vertical="top"/>
    </xf>
    <xf numFmtId="1" fontId="3" fillId="0" borderId="26" xfId="1" applyNumberFormat="1" applyFont="1" applyFill="1" applyBorder="1" applyAlignment="1">
      <alignment horizontal="center" vertical="top"/>
    </xf>
    <xf numFmtId="1" fontId="1" fillId="0" borderId="27" xfId="1" applyNumberFormat="1" applyFont="1" applyFill="1" applyBorder="1" applyAlignment="1">
      <alignment horizontal="center" vertical="top"/>
    </xf>
    <xf numFmtId="1" fontId="18" fillId="0" borderId="0" xfId="0" quotePrefix="1" applyNumberFormat="1" applyFont="1" applyFill="1" applyBorder="1" applyAlignment="1">
      <alignment horizontal="left" vertical="top"/>
    </xf>
    <xf numFmtId="1" fontId="1" fillId="0" borderId="21" xfId="1" quotePrefix="1" applyNumberFormat="1" applyFont="1" applyFill="1" applyBorder="1" applyAlignment="1">
      <alignment horizontal="left" vertical="top"/>
    </xf>
    <xf numFmtId="1" fontId="27" fillId="0" borderId="12" xfId="1" applyNumberFormat="1" applyFont="1" applyFill="1" applyBorder="1" applyAlignment="1">
      <alignment horizontal="left" vertical="top"/>
    </xf>
    <xf numFmtId="1" fontId="1" fillId="0" borderId="12" xfId="1" applyNumberFormat="1" applyFont="1" applyFill="1" applyBorder="1" applyAlignment="1">
      <alignment horizontal="center" vertical="top"/>
    </xf>
    <xf numFmtId="2" fontId="2" fillId="0" borderId="1" xfId="1" applyNumberFormat="1" applyFont="1" applyFill="1" applyBorder="1" applyAlignment="1">
      <alignment horizontal="center" vertical="top"/>
    </xf>
    <xf numFmtId="2" fontId="2" fillId="0" borderId="2" xfId="1" applyNumberFormat="1" applyFont="1" applyFill="1" applyBorder="1" applyAlignment="1">
      <alignment horizontal="center" vertical="top"/>
    </xf>
    <xf numFmtId="2" fontId="2" fillId="0" borderId="3" xfId="1" applyNumberFormat="1" applyFont="1" applyFill="1" applyBorder="1" applyAlignment="1">
      <alignment horizontal="center" vertical="top"/>
    </xf>
    <xf numFmtId="2" fontId="2" fillId="0" borderId="4" xfId="1" applyNumberFormat="1" applyFont="1" applyFill="1" applyBorder="1" applyAlignment="1">
      <alignment horizontal="center" vertical="top"/>
    </xf>
    <xf numFmtId="2" fontId="2" fillId="0" borderId="5" xfId="1" applyNumberFormat="1" applyFont="1" applyFill="1" applyBorder="1" applyAlignment="1">
      <alignment horizontal="center" vertical="top"/>
    </xf>
    <xf numFmtId="2" fontId="2" fillId="0" borderId="6" xfId="1" applyNumberFormat="1" applyFont="1" applyFill="1" applyBorder="1" applyAlignment="1">
      <alignment horizontal="center" vertical="top"/>
    </xf>
    <xf numFmtId="2" fontId="23" fillId="0" borderId="16" xfId="1" applyNumberFormat="1" applyFont="1" applyFill="1" applyBorder="1" applyAlignment="1">
      <alignment horizontal="center" vertical="top"/>
    </xf>
    <xf numFmtId="2" fontId="23" fillId="0" borderId="17" xfId="1" applyNumberFormat="1" applyFont="1" applyFill="1" applyBorder="1" applyAlignment="1">
      <alignment horizontal="center" vertical="top"/>
    </xf>
    <xf numFmtId="2" fontId="23" fillId="0" borderId="18" xfId="1" applyNumberFormat="1" applyFont="1" applyFill="1" applyBorder="1" applyAlignment="1">
      <alignment horizontal="center" vertical="top"/>
    </xf>
    <xf numFmtId="2" fontId="23" fillId="0" borderId="19" xfId="1" applyNumberFormat="1" applyFont="1" applyFill="1" applyBorder="1" applyAlignment="1">
      <alignment horizontal="center" vertical="top"/>
    </xf>
    <xf numFmtId="0" fontId="17" fillId="0" borderId="4" xfId="0" applyFont="1" applyFill="1" applyBorder="1" applyAlignment="1">
      <alignment horizontal="left" vertical="top" wrapText="1"/>
    </xf>
    <xf numFmtId="0" fontId="17" fillId="0" borderId="5" xfId="0" applyFont="1" applyFill="1" applyBorder="1" applyAlignment="1">
      <alignment horizontal="left" vertical="top" wrapText="1"/>
    </xf>
    <xf numFmtId="0" fontId="17" fillId="0" borderId="6" xfId="0" applyFont="1" applyFill="1" applyBorder="1" applyAlignment="1">
      <alignment horizontal="left" vertical="top" wrapText="1"/>
    </xf>
    <xf numFmtId="1" fontId="27" fillId="0" borderId="16" xfId="1" applyNumberFormat="1" applyFont="1" applyFill="1" applyBorder="1" applyAlignment="1">
      <alignment horizontal="left" vertical="top"/>
    </xf>
    <xf numFmtId="1" fontId="27" fillId="0" borderId="19" xfId="1" applyNumberFormat="1" applyFont="1" applyFill="1" applyBorder="1" applyAlignment="1">
      <alignment horizontal="left" vertical="top"/>
    </xf>
    <xf numFmtId="1" fontId="19" fillId="0" borderId="33" xfId="1" applyNumberFormat="1" applyFont="1" applyFill="1" applyBorder="1" applyAlignment="1">
      <alignment horizontal="left" vertical="top" wrapText="1"/>
    </xf>
    <xf numFmtId="1" fontId="19" fillId="0" borderId="34" xfId="1" applyNumberFormat="1" applyFont="1" applyFill="1" applyBorder="1" applyAlignment="1">
      <alignment horizontal="left" vertical="top" wrapText="1"/>
    </xf>
    <xf numFmtId="1" fontId="1" fillId="0" borderId="28" xfId="1" quotePrefix="1" applyNumberFormat="1" applyFont="1" applyFill="1" applyBorder="1" applyAlignment="1">
      <alignment horizontal="center" vertical="top"/>
    </xf>
    <xf numFmtId="1" fontId="1" fillId="0" borderId="11" xfId="1" quotePrefix="1" applyNumberFormat="1" applyFont="1" applyFill="1" applyBorder="1" applyAlignment="1">
      <alignment horizontal="center" vertical="top"/>
    </xf>
    <xf numFmtId="1" fontId="1" fillId="0" borderId="29" xfId="1" quotePrefix="1" applyNumberFormat="1" applyFont="1" applyFill="1" applyBorder="1" applyAlignment="1">
      <alignment horizontal="center" vertical="top"/>
    </xf>
    <xf numFmtId="1" fontId="4" fillId="0" borderId="12" xfId="1" quotePrefix="1" applyNumberFormat="1" applyFont="1" applyFill="1" applyBorder="1" applyAlignment="1">
      <alignment horizontal="center" vertical="top"/>
    </xf>
    <xf numFmtId="1" fontId="3" fillId="0" borderId="31" xfId="1" quotePrefix="1" applyNumberFormat="1" applyFont="1" applyFill="1" applyBorder="1" applyAlignment="1">
      <alignment horizontal="center" vertical="top"/>
    </xf>
    <xf numFmtId="1" fontId="3" fillId="0" borderId="10" xfId="1" quotePrefix="1" applyNumberFormat="1" applyFont="1" applyFill="1" applyBorder="1" applyAlignment="1">
      <alignment horizontal="center" vertical="top"/>
    </xf>
    <xf numFmtId="1" fontId="3" fillId="0" borderId="32" xfId="1" quotePrefix="1" applyNumberFormat="1" applyFont="1" applyFill="1" applyBorder="1" applyAlignment="1">
      <alignment horizontal="center" vertical="top"/>
    </xf>
    <xf numFmtId="3" fontId="3" fillId="0" borderId="16" xfId="1" applyNumberFormat="1" applyFont="1" applyFill="1" applyBorder="1" applyAlignment="1">
      <alignment horizontal="center" vertical="top"/>
    </xf>
    <xf numFmtId="1" fontId="3" fillId="0" borderId="16" xfId="1" quotePrefix="1" applyNumberFormat="1" applyFont="1" applyFill="1" applyBorder="1" applyAlignment="1">
      <alignment horizontal="center" vertical="top"/>
    </xf>
    <xf numFmtId="1" fontId="1" fillId="0" borderId="0" xfId="1" applyNumberFormat="1" applyFont="1" applyFill="1" applyBorder="1" applyAlignment="1">
      <alignment horizontal="center" vertical="top"/>
    </xf>
    <xf numFmtId="2" fontId="23" fillId="0" borderId="12" xfId="1" applyNumberFormat="1" applyFont="1" applyFill="1" applyBorder="1" applyAlignment="1">
      <alignment horizontal="center" vertical="top"/>
    </xf>
    <xf numFmtId="1" fontId="1" fillId="0" borderId="0" xfId="1" applyNumberFormat="1" applyFont="1" applyFill="1" applyBorder="1" applyAlignment="1">
      <alignment horizontal="center" vertical="top" wrapText="1"/>
    </xf>
  </cellXfs>
  <cellStyles count="17">
    <cellStyle name="Calc Currency (0)" xfId="2"/>
    <cellStyle name="Copied" xfId="3"/>
    <cellStyle name="Entered" xfId="4"/>
    <cellStyle name="Grey" xfId="5"/>
    <cellStyle name="Header1" xfId="6"/>
    <cellStyle name="Header2" xfId="7"/>
    <cellStyle name="Input [yellow]" xfId="8"/>
    <cellStyle name="Normal" xfId="0" builtinId="0"/>
    <cellStyle name="Normal - Style1" xfId="9"/>
    <cellStyle name="Normal 2" xfId="10"/>
    <cellStyle name="Normal 5" xfId="11"/>
    <cellStyle name="Normal_plan02-03" xfId="1"/>
    <cellStyle name="Percent [2]" xfId="12"/>
    <cellStyle name="Percent 2" xfId="13"/>
    <cellStyle name="Percent 3" xfId="14"/>
    <cellStyle name="RevList" xfId="15"/>
    <cellStyle name="Subtotal" xfId="1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73"/>
  <sheetViews>
    <sheetView tabSelected="1" zoomScaleNormal="100" zoomScaleSheetLayoutView="100" workbookViewId="0">
      <selection activeCell="C33" sqref="C33"/>
    </sheetView>
  </sheetViews>
  <sheetFormatPr defaultRowHeight="15" x14ac:dyDescent="0.25"/>
  <cols>
    <col min="1" max="1" width="16.42578125" style="32" customWidth="1"/>
    <col min="2" max="2" width="10.5703125" style="2" customWidth="1"/>
    <col min="3" max="3" width="11.28515625" style="2" customWidth="1"/>
    <col min="4" max="4" width="11.5703125" style="2" customWidth="1"/>
    <col min="5" max="5" width="10.140625" style="2" customWidth="1"/>
    <col min="6" max="6" width="9.7109375" style="2" customWidth="1"/>
    <col min="7" max="7" width="11" style="2" bestFit="1" customWidth="1"/>
    <col min="8" max="8" width="11.42578125" style="2" customWidth="1"/>
    <col min="9" max="9" width="10" style="2" customWidth="1"/>
    <col min="10" max="10" width="9.140625" style="2" bestFit="1" customWidth="1"/>
    <col min="11" max="11" width="10" style="2" customWidth="1"/>
    <col min="12" max="12" width="10.140625" style="2" customWidth="1"/>
    <col min="13" max="13" width="11.5703125" style="2" customWidth="1"/>
    <col min="14" max="14" width="7.42578125" style="6" customWidth="1"/>
    <col min="15" max="15" width="4.42578125" style="6" customWidth="1"/>
    <col min="16" max="16" width="4.28515625" style="32" customWidth="1"/>
    <col min="17" max="17" width="3.7109375" style="32" customWidth="1"/>
    <col min="18" max="19" width="4" style="32" customWidth="1"/>
    <col min="20" max="20" width="5.5703125" style="32" customWidth="1"/>
    <col min="21" max="245" width="9.140625" style="2"/>
    <col min="246" max="246" width="16.42578125" style="2" customWidth="1"/>
    <col min="247" max="247" width="9.85546875" style="2" bestFit="1" customWidth="1"/>
    <col min="248" max="248" width="10.28515625" style="2" bestFit="1" customWidth="1"/>
    <col min="249" max="249" width="9.140625" style="2" bestFit="1" customWidth="1"/>
    <col min="250" max="250" width="10.7109375" style="2" bestFit="1" customWidth="1"/>
    <col min="251" max="251" width="11.42578125" style="2" bestFit="1" customWidth="1"/>
    <col min="252" max="252" width="11" style="2" bestFit="1" customWidth="1"/>
    <col min="253" max="253" width="11.42578125" style="2" customWidth="1"/>
    <col min="254" max="254" width="11" style="2" bestFit="1" customWidth="1"/>
    <col min="255" max="255" width="11.42578125" style="2" bestFit="1" customWidth="1"/>
    <col min="256" max="256" width="9.5703125" style="2" bestFit="1" customWidth="1"/>
    <col min="257" max="257" width="9.42578125" style="2" bestFit="1" customWidth="1"/>
    <col min="258" max="258" width="11.42578125" style="2" bestFit="1" customWidth="1"/>
    <col min="259" max="260" width="0" style="2" hidden="1" customWidth="1"/>
    <col min="261" max="501" width="9.140625" style="2"/>
    <col min="502" max="502" width="16.42578125" style="2" customWidth="1"/>
    <col min="503" max="503" width="9.85546875" style="2" bestFit="1" customWidth="1"/>
    <col min="504" max="504" width="10.28515625" style="2" bestFit="1" customWidth="1"/>
    <col min="505" max="505" width="9.140625" style="2" bestFit="1" customWidth="1"/>
    <col min="506" max="506" width="10.7109375" style="2" bestFit="1" customWidth="1"/>
    <col min="507" max="507" width="11.42578125" style="2" bestFit="1" customWidth="1"/>
    <col min="508" max="508" width="11" style="2" bestFit="1" customWidth="1"/>
    <col min="509" max="509" width="11.42578125" style="2" customWidth="1"/>
    <col min="510" max="510" width="11" style="2" bestFit="1" customWidth="1"/>
    <col min="511" max="511" width="11.42578125" style="2" bestFit="1" customWidth="1"/>
    <col min="512" max="512" width="9.5703125" style="2" bestFit="1" customWidth="1"/>
    <col min="513" max="513" width="9.42578125" style="2" bestFit="1" customWidth="1"/>
    <col min="514" max="514" width="11.42578125" style="2" bestFit="1" customWidth="1"/>
    <col min="515" max="516" width="0" style="2" hidden="1" customWidth="1"/>
    <col min="517" max="757" width="9.140625" style="2"/>
    <col min="758" max="758" width="16.42578125" style="2" customWidth="1"/>
    <col min="759" max="759" width="9.85546875" style="2" bestFit="1" customWidth="1"/>
    <col min="760" max="760" width="10.28515625" style="2" bestFit="1" customWidth="1"/>
    <col min="761" max="761" width="9.140625" style="2" bestFit="1" customWidth="1"/>
    <col min="762" max="762" width="10.7109375" style="2" bestFit="1" customWidth="1"/>
    <col min="763" max="763" width="11.42578125" style="2" bestFit="1" customWidth="1"/>
    <col min="764" max="764" width="11" style="2" bestFit="1" customWidth="1"/>
    <col min="765" max="765" width="11.42578125" style="2" customWidth="1"/>
    <col min="766" max="766" width="11" style="2" bestFit="1" customWidth="1"/>
    <col min="767" max="767" width="11.42578125" style="2" bestFit="1" customWidth="1"/>
    <col min="768" max="768" width="9.5703125" style="2" bestFit="1" customWidth="1"/>
    <col min="769" max="769" width="9.42578125" style="2" bestFit="1" customWidth="1"/>
    <col min="770" max="770" width="11.42578125" style="2" bestFit="1" customWidth="1"/>
    <col min="771" max="772" width="0" style="2" hidden="1" customWidth="1"/>
    <col min="773" max="1013" width="9.140625" style="2"/>
    <col min="1014" max="1014" width="16.42578125" style="2" customWidth="1"/>
    <col min="1015" max="1015" width="9.85546875" style="2" bestFit="1" customWidth="1"/>
    <col min="1016" max="1016" width="10.28515625" style="2" bestFit="1" customWidth="1"/>
    <col min="1017" max="1017" width="9.140625" style="2" bestFit="1" customWidth="1"/>
    <col min="1018" max="1018" width="10.7109375" style="2" bestFit="1" customWidth="1"/>
    <col min="1019" max="1019" width="11.42578125" style="2" bestFit="1" customWidth="1"/>
    <col min="1020" max="1020" width="11" style="2" bestFit="1" customWidth="1"/>
    <col min="1021" max="1021" width="11.42578125" style="2" customWidth="1"/>
    <col min="1022" max="1022" width="11" style="2" bestFit="1" customWidth="1"/>
    <col min="1023" max="1023" width="11.42578125" style="2" bestFit="1" customWidth="1"/>
    <col min="1024" max="1024" width="9.5703125" style="2" bestFit="1" customWidth="1"/>
    <col min="1025" max="1025" width="9.42578125" style="2" bestFit="1" customWidth="1"/>
    <col min="1026" max="1026" width="11.42578125" style="2" bestFit="1" customWidth="1"/>
    <col min="1027" max="1028" width="0" style="2" hidden="1" customWidth="1"/>
    <col min="1029" max="1269" width="9.140625" style="2"/>
    <col min="1270" max="1270" width="16.42578125" style="2" customWidth="1"/>
    <col min="1271" max="1271" width="9.85546875" style="2" bestFit="1" customWidth="1"/>
    <col min="1272" max="1272" width="10.28515625" style="2" bestFit="1" customWidth="1"/>
    <col min="1273" max="1273" width="9.140625" style="2" bestFit="1" customWidth="1"/>
    <col min="1274" max="1274" width="10.7109375" style="2" bestFit="1" customWidth="1"/>
    <col min="1275" max="1275" width="11.42578125" style="2" bestFit="1" customWidth="1"/>
    <col min="1276" max="1276" width="11" style="2" bestFit="1" customWidth="1"/>
    <col min="1277" max="1277" width="11.42578125" style="2" customWidth="1"/>
    <col min="1278" max="1278" width="11" style="2" bestFit="1" customWidth="1"/>
    <col min="1279" max="1279" width="11.42578125" style="2" bestFit="1" customWidth="1"/>
    <col min="1280" max="1280" width="9.5703125" style="2" bestFit="1" customWidth="1"/>
    <col min="1281" max="1281" width="9.42578125" style="2" bestFit="1" customWidth="1"/>
    <col min="1282" max="1282" width="11.42578125" style="2" bestFit="1" customWidth="1"/>
    <col min="1283" max="1284" width="0" style="2" hidden="1" customWidth="1"/>
    <col min="1285" max="1525" width="9.140625" style="2"/>
    <col min="1526" max="1526" width="16.42578125" style="2" customWidth="1"/>
    <col min="1527" max="1527" width="9.85546875" style="2" bestFit="1" customWidth="1"/>
    <col min="1528" max="1528" width="10.28515625" style="2" bestFit="1" customWidth="1"/>
    <col min="1529" max="1529" width="9.140625" style="2" bestFit="1" customWidth="1"/>
    <col min="1530" max="1530" width="10.7109375" style="2" bestFit="1" customWidth="1"/>
    <col min="1531" max="1531" width="11.42578125" style="2" bestFit="1" customWidth="1"/>
    <col min="1532" max="1532" width="11" style="2" bestFit="1" customWidth="1"/>
    <col min="1533" max="1533" width="11.42578125" style="2" customWidth="1"/>
    <col min="1534" max="1534" width="11" style="2" bestFit="1" customWidth="1"/>
    <col min="1535" max="1535" width="11.42578125" style="2" bestFit="1" customWidth="1"/>
    <col min="1536" max="1536" width="9.5703125" style="2" bestFit="1" customWidth="1"/>
    <col min="1537" max="1537" width="9.42578125" style="2" bestFit="1" customWidth="1"/>
    <col min="1538" max="1538" width="11.42578125" style="2" bestFit="1" customWidth="1"/>
    <col min="1539" max="1540" width="0" style="2" hidden="1" customWidth="1"/>
    <col min="1541" max="1781" width="9.140625" style="2"/>
    <col min="1782" max="1782" width="16.42578125" style="2" customWidth="1"/>
    <col min="1783" max="1783" width="9.85546875" style="2" bestFit="1" customWidth="1"/>
    <col min="1784" max="1784" width="10.28515625" style="2" bestFit="1" customWidth="1"/>
    <col min="1785" max="1785" width="9.140625" style="2" bestFit="1" customWidth="1"/>
    <col min="1786" max="1786" width="10.7109375" style="2" bestFit="1" customWidth="1"/>
    <col min="1787" max="1787" width="11.42578125" style="2" bestFit="1" customWidth="1"/>
    <col min="1788" max="1788" width="11" style="2" bestFit="1" customWidth="1"/>
    <col min="1789" max="1789" width="11.42578125" style="2" customWidth="1"/>
    <col min="1790" max="1790" width="11" style="2" bestFit="1" customWidth="1"/>
    <col min="1791" max="1791" width="11.42578125" style="2" bestFit="1" customWidth="1"/>
    <col min="1792" max="1792" width="9.5703125" style="2" bestFit="1" customWidth="1"/>
    <col min="1793" max="1793" width="9.42578125" style="2" bestFit="1" customWidth="1"/>
    <col min="1794" max="1794" width="11.42578125" style="2" bestFit="1" customWidth="1"/>
    <col min="1795" max="1796" width="0" style="2" hidden="1" customWidth="1"/>
    <col min="1797" max="2037" width="9.140625" style="2"/>
    <col min="2038" max="2038" width="16.42578125" style="2" customWidth="1"/>
    <col min="2039" max="2039" width="9.85546875" style="2" bestFit="1" customWidth="1"/>
    <col min="2040" max="2040" width="10.28515625" style="2" bestFit="1" customWidth="1"/>
    <col min="2041" max="2041" width="9.140625" style="2" bestFit="1" customWidth="1"/>
    <col min="2042" max="2042" width="10.7109375" style="2" bestFit="1" customWidth="1"/>
    <col min="2043" max="2043" width="11.42578125" style="2" bestFit="1" customWidth="1"/>
    <col min="2044" max="2044" width="11" style="2" bestFit="1" customWidth="1"/>
    <col min="2045" max="2045" width="11.42578125" style="2" customWidth="1"/>
    <col min="2046" max="2046" width="11" style="2" bestFit="1" customWidth="1"/>
    <col min="2047" max="2047" width="11.42578125" style="2" bestFit="1" customWidth="1"/>
    <col min="2048" max="2048" width="9.5703125" style="2" bestFit="1" customWidth="1"/>
    <col min="2049" max="2049" width="9.42578125" style="2" bestFit="1" customWidth="1"/>
    <col min="2050" max="2050" width="11.42578125" style="2" bestFit="1" customWidth="1"/>
    <col min="2051" max="2052" width="0" style="2" hidden="1" customWidth="1"/>
    <col min="2053" max="2293" width="9.140625" style="2"/>
    <col min="2294" max="2294" width="16.42578125" style="2" customWidth="1"/>
    <col min="2295" max="2295" width="9.85546875" style="2" bestFit="1" customWidth="1"/>
    <col min="2296" max="2296" width="10.28515625" style="2" bestFit="1" customWidth="1"/>
    <col min="2297" max="2297" width="9.140625" style="2" bestFit="1" customWidth="1"/>
    <col min="2298" max="2298" width="10.7109375" style="2" bestFit="1" customWidth="1"/>
    <col min="2299" max="2299" width="11.42578125" style="2" bestFit="1" customWidth="1"/>
    <col min="2300" max="2300" width="11" style="2" bestFit="1" customWidth="1"/>
    <col min="2301" max="2301" width="11.42578125" style="2" customWidth="1"/>
    <col min="2302" max="2302" width="11" style="2" bestFit="1" customWidth="1"/>
    <col min="2303" max="2303" width="11.42578125" style="2" bestFit="1" customWidth="1"/>
    <col min="2304" max="2304" width="9.5703125" style="2" bestFit="1" customWidth="1"/>
    <col min="2305" max="2305" width="9.42578125" style="2" bestFit="1" customWidth="1"/>
    <col min="2306" max="2306" width="11.42578125" style="2" bestFit="1" customWidth="1"/>
    <col min="2307" max="2308" width="0" style="2" hidden="1" customWidth="1"/>
    <col min="2309" max="2549" width="9.140625" style="2"/>
    <col min="2550" max="2550" width="16.42578125" style="2" customWidth="1"/>
    <col min="2551" max="2551" width="9.85546875" style="2" bestFit="1" customWidth="1"/>
    <col min="2552" max="2552" width="10.28515625" style="2" bestFit="1" customWidth="1"/>
    <col min="2553" max="2553" width="9.140625" style="2" bestFit="1" customWidth="1"/>
    <col min="2554" max="2554" width="10.7109375" style="2" bestFit="1" customWidth="1"/>
    <col min="2555" max="2555" width="11.42578125" style="2" bestFit="1" customWidth="1"/>
    <col min="2556" max="2556" width="11" style="2" bestFit="1" customWidth="1"/>
    <col min="2557" max="2557" width="11.42578125" style="2" customWidth="1"/>
    <col min="2558" max="2558" width="11" style="2" bestFit="1" customWidth="1"/>
    <col min="2559" max="2559" width="11.42578125" style="2" bestFit="1" customWidth="1"/>
    <col min="2560" max="2560" width="9.5703125" style="2" bestFit="1" customWidth="1"/>
    <col min="2561" max="2561" width="9.42578125" style="2" bestFit="1" customWidth="1"/>
    <col min="2562" max="2562" width="11.42578125" style="2" bestFit="1" customWidth="1"/>
    <col min="2563" max="2564" width="0" style="2" hidden="1" customWidth="1"/>
    <col min="2565" max="2805" width="9.140625" style="2"/>
    <col min="2806" max="2806" width="16.42578125" style="2" customWidth="1"/>
    <col min="2807" max="2807" width="9.85546875" style="2" bestFit="1" customWidth="1"/>
    <col min="2808" max="2808" width="10.28515625" style="2" bestFit="1" customWidth="1"/>
    <col min="2809" max="2809" width="9.140625" style="2" bestFit="1" customWidth="1"/>
    <col min="2810" max="2810" width="10.7109375" style="2" bestFit="1" customWidth="1"/>
    <col min="2811" max="2811" width="11.42578125" style="2" bestFit="1" customWidth="1"/>
    <col min="2812" max="2812" width="11" style="2" bestFit="1" customWidth="1"/>
    <col min="2813" max="2813" width="11.42578125" style="2" customWidth="1"/>
    <col min="2814" max="2814" width="11" style="2" bestFit="1" customWidth="1"/>
    <col min="2815" max="2815" width="11.42578125" style="2" bestFit="1" customWidth="1"/>
    <col min="2816" max="2816" width="9.5703125" style="2" bestFit="1" customWidth="1"/>
    <col min="2817" max="2817" width="9.42578125" style="2" bestFit="1" customWidth="1"/>
    <col min="2818" max="2818" width="11.42578125" style="2" bestFit="1" customWidth="1"/>
    <col min="2819" max="2820" width="0" style="2" hidden="1" customWidth="1"/>
    <col min="2821" max="3061" width="9.140625" style="2"/>
    <col min="3062" max="3062" width="16.42578125" style="2" customWidth="1"/>
    <col min="3063" max="3063" width="9.85546875" style="2" bestFit="1" customWidth="1"/>
    <col min="3064" max="3064" width="10.28515625" style="2" bestFit="1" customWidth="1"/>
    <col min="3065" max="3065" width="9.140625" style="2" bestFit="1" customWidth="1"/>
    <col min="3066" max="3066" width="10.7109375" style="2" bestFit="1" customWidth="1"/>
    <col min="3067" max="3067" width="11.42578125" style="2" bestFit="1" customWidth="1"/>
    <col min="3068" max="3068" width="11" style="2" bestFit="1" customWidth="1"/>
    <col min="3069" max="3069" width="11.42578125" style="2" customWidth="1"/>
    <col min="3070" max="3070" width="11" style="2" bestFit="1" customWidth="1"/>
    <col min="3071" max="3071" width="11.42578125" style="2" bestFit="1" customWidth="1"/>
    <col min="3072" max="3072" width="9.5703125" style="2" bestFit="1" customWidth="1"/>
    <col min="3073" max="3073" width="9.42578125" style="2" bestFit="1" customWidth="1"/>
    <col min="3074" max="3074" width="11.42578125" style="2" bestFit="1" customWidth="1"/>
    <col min="3075" max="3076" width="0" style="2" hidden="1" customWidth="1"/>
    <col min="3077" max="3317" width="9.140625" style="2"/>
    <col min="3318" max="3318" width="16.42578125" style="2" customWidth="1"/>
    <col min="3319" max="3319" width="9.85546875" style="2" bestFit="1" customWidth="1"/>
    <col min="3320" max="3320" width="10.28515625" style="2" bestFit="1" customWidth="1"/>
    <col min="3321" max="3321" width="9.140625" style="2" bestFit="1" customWidth="1"/>
    <col min="3322" max="3322" width="10.7109375" style="2" bestFit="1" customWidth="1"/>
    <col min="3323" max="3323" width="11.42578125" style="2" bestFit="1" customWidth="1"/>
    <col min="3324" max="3324" width="11" style="2" bestFit="1" customWidth="1"/>
    <col min="3325" max="3325" width="11.42578125" style="2" customWidth="1"/>
    <col min="3326" max="3326" width="11" style="2" bestFit="1" customWidth="1"/>
    <col min="3327" max="3327" width="11.42578125" style="2" bestFit="1" customWidth="1"/>
    <col min="3328" max="3328" width="9.5703125" style="2" bestFit="1" customWidth="1"/>
    <col min="3329" max="3329" width="9.42578125" style="2" bestFit="1" customWidth="1"/>
    <col min="3330" max="3330" width="11.42578125" style="2" bestFit="1" customWidth="1"/>
    <col min="3331" max="3332" width="0" style="2" hidden="1" customWidth="1"/>
    <col min="3333" max="3573" width="9.140625" style="2"/>
    <col min="3574" max="3574" width="16.42578125" style="2" customWidth="1"/>
    <col min="3575" max="3575" width="9.85546875" style="2" bestFit="1" customWidth="1"/>
    <col min="3576" max="3576" width="10.28515625" style="2" bestFit="1" customWidth="1"/>
    <col min="3577" max="3577" width="9.140625" style="2" bestFit="1" customWidth="1"/>
    <col min="3578" max="3578" width="10.7109375" style="2" bestFit="1" customWidth="1"/>
    <col min="3579" max="3579" width="11.42578125" style="2" bestFit="1" customWidth="1"/>
    <col min="3580" max="3580" width="11" style="2" bestFit="1" customWidth="1"/>
    <col min="3581" max="3581" width="11.42578125" style="2" customWidth="1"/>
    <col min="3582" max="3582" width="11" style="2" bestFit="1" customWidth="1"/>
    <col min="3583" max="3583" width="11.42578125" style="2" bestFit="1" customWidth="1"/>
    <col min="3584" max="3584" width="9.5703125" style="2" bestFit="1" customWidth="1"/>
    <col min="3585" max="3585" width="9.42578125" style="2" bestFit="1" customWidth="1"/>
    <col min="3586" max="3586" width="11.42578125" style="2" bestFit="1" customWidth="1"/>
    <col min="3587" max="3588" width="0" style="2" hidden="1" customWidth="1"/>
    <col min="3589" max="3829" width="9.140625" style="2"/>
    <col min="3830" max="3830" width="16.42578125" style="2" customWidth="1"/>
    <col min="3831" max="3831" width="9.85546875" style="2" bestFit="1" customWidth="1"/>
    <col min="3832" max="3832" width="10.28515625" style="2" bestFit="1" customWidth="1"/>
    <col min="3833" max="3833" width="9.140625" style="2" bestFit="1" customWidth="1"/>
    <col min="3834" max="3834" width="10.7109375" style="2" bestFit="1" customWidth="1"/>
    <col min="3835" max="3835" width="11.42578125" style="2" bestFit="1" customWidth="1"/>
    <col min="3836" max="3836" width="11" style="2" bestFit="1" customWidth="1"/>
    <col min="3837" max="3837" width="11.42578125" style="2" customWidth="1"/>
    <col min="3838" max="3838" width="11" style="2" bestFit="1" customWidth="1"/>
    <col min="3839" max="3839" width="11.42578125" style="2" bestFit="1" customWidth="1"/>
    <col min="3840" max="3840" width="9.5703125" style="2" bestFit="1" customWidth="1"/>
    <col min="3841" max="3841" width="9.42578125" style="2" bestFit="1" customWidth="1"/>
    <col min="3842" max="3842" width="11.42578125" style="2" bestFit="1" customWidth="1"/>
    <col min="3843" max="3844" width="0" style="2" hidden="1" customWidth="1"/>
    <col min="3845" max="4085" width="9.140625" style="2"/>
    <col min="4086" max="4086" width="16.42578125" style="2" customWidth="1"/>
    <col min="4087" max="4087" width="9.85546875" style="2" bestFit="1" customWidth="1"/>
    <col min="4088" max="4088" width="10.28515625" style="2" bestFit="1" customWidth="1"/>
    <col min="4089" max="4089" width="9.140625" style="2" bestFit="1" customWidth="1"/>
    <col min="4090" max="4090" width="10.7109375" style="2" bestFit="1" customWidth="1"/>
    <col min="4091" max="4091" width="11.42578125" style="2" bestFit="1" customWidth="1"/>
    <col min="4092" max="4092" width="11" style="2" bestFit="1" customWidth="1"/>
    <col min="4093" max="4093" width="11.42578125" style="2" customWidth="1"/>
    <col min="4094" max="4094" width="11" style="2" bestFit="1" customWidth="1"/>
    <col min="4095" max="4095" width="11.42578125" style="2" bestFit="1" customWidth="1"/>
    <col min="4096" max="4096" width="9.5703125" style="2" bestFit="1" customWidth="1"/>
    <col min="4097" max="4097" width="9.42578125" style="2" bestFit="1" customWidth="1"/>
    <col min="4098" max="4098" width="11.42578125" style="2" bestFit="1" customWidth="1"/>
    <col min="4099" max="4100" width="0" style="2" hidden="1" customWidth="1"/>
    <col min="4101" max="4341" width="9.140625" style="2"/>
    <col min="4342" max="4342" width="16.42578125" style="2" customWidth="1"/>
    <col min="4343" max="4343" width="9.85546875" style="2" bestFit="1" customWidth="1"/>
    <col min="4344" max="4344" width="10.28515625" style="2" bestFit="1" customWidth="1"/>
    <col min="4345" max="4345" width="9.140625" style="2" bestFit="1" customWidth="1"/>
    <col min="4346" max="4346" width="10.7109375" style="2" bestFit="1" customWidth="1"/>
    <col min="4347" max="4347" width="11.42578125" style="2" bestFit="1" customWidth="1"/>
    <col min="4348" max="4348" width="11" style="2" bestFit="1" customWidth="1"/>
    <col min="4349" max="4349" width="11.42578125" style="2" customWidth="1"/>
    <col min="4350" max="4350" width="11" style="2" bestFit="1" customWidth="1"/>
    <col min="4351" max="4351" width="11.42578125" style="2" bestFit="1" customWidth="1"/>
    <col min="4352" max="4352" width="9.5703125" style="2" bestFit="1" customWidth="1"/>
    <col min="4353" max="4353" width="9.42578125" style="2" bestFit="1" customWidth="1"/>
    <col min="4354" max="4354" width="11.42578125" style="2" bestFit="1" customWidth="1"/>
    <col min="4355" max="4356" width="0" style="2" hidden="1" customWidth="1"/>
    <col min="4357" max="4597" width="9.140625" style="2"/>
    <col min="4598" max="4598" width="16.42578125" style="2" customWidth="1"/>
    <col min="4599" max="4599" width="9.85546875" style="2" bestFit="1" customWidth="1"/>
    <col min="4600" max="4600" width="10.28515625" style="2" bestFit="1" customWidth="1"/>
    <col min="4601" max="4601" width="9.140625" style="2" bestFit="1" customWidth="1"/>
    <col min="4602" max="4602" width="10.7109375" style="2" bestFit="1" customWidth="1"/>
    <col min="4603" max="4603" width="11.42578125" style="2" bestFit="1" customWidth="1"/>
    <col min="4604" max="4604" width="11" style="2" bestFit="1" customWidth="1"/>
    <col min="4605" max="4605" width="11.42578125" style="2" customWidth="1"/>
    <col min="4606" max="4606" width="11" style="2" bestFit="1" customWidth="1"/>
    <col min="4607" max="4607" width="11.42578125" style="2" bestFit="1" customWidth="1"/>
    <col min="4608" max="4608" width="9.5703125" style="2" bestFit="1" customWidth="1"/>
    <col min="4609" max="4609" width="9.42578125" style="2" bestFit="1" customWidth="1"/>
    <col min="4610" max="4610" width="11.42578125" style="2" bestFit="1" customWidth="1"/>
    <col min="4611" max="4612" width="0" style="2" hidden="1" customWidth="1"/>
    <col min="4613" max="4853" width="9.140625" style="2"/>
    <col min="4854" max="4854" width="16.42578125" style="2" customWidth="1"/>
    <col min="4855" max="4855" width="9.85546875" style="2" bestFit="1" customWidth="1"/>
    <col min="4856" max="4856" width="10.28515625" style="2" bestFit="1" customWidth="1"/>
    <col min="4857" max="4857" width="9.140625" style="2" bestFit="1" customWidth="1"/>
    <col min="4858" max="4858" width="10.7109375" style="2" bestFit="1" customWidth="1"/>
    <col min="4859" max="4859" width="11.42578125" style="2" bestFit="1" customWidth="1"/>
    <col min="4860" max="4860" width="11" style="2" bestFit="1" customWidth="1"/>
    <col min="4861" max="4861" width="11.42578125" style="2" customWidth="1"/>
    <col min="4862" max="4862" width="11" style="2" bestFit="1" customWidth="1"/>
    <col min="4863" max="4863" width="11.42578125" style="2" bestFit="1" customWidth="1"/>
    <col min="4864" max="4864" width="9.5703125" style="2" bestFit="1" customWidth="1"/>
    <col min="4865" max="4865" width="9.42578125" style="2" bestFit="1" customWidth="1"/>
    <col min="4866" max="4866" width="11.42578125" style="2" bestFit="1" customWidth="1"/>
    <col min="4867" max="4868" width="0" style="2" hidden="1" customWidth="1"/>
    <col min="4869" max="5109" width="9.140625" style="2"/>
    <col min="5110" max="5110" width="16.42578125" style="2" customWidth="1"/>
    <col min="5111" max="5111" width="9.85546875" style="2" bestFit="1" customWidth="1"/>
    <col min="5112" max="5112" width="10.28515625" style="2" bestFit="1" customWidth="1"/>
    <col min="5113" max="5113" width="9.140625" style="2" bestFit="1" customWidth="1"/>
    <col min="5114" max="5114" width="10.7109375" style="2" bestFit="1" customWidth="1"/>
    <col min="5115" max="5115" width="11.42578125" style="2" bestFit="1" customWidth="1"/>
    <col min="5116" max="5116" width="11" style="2" bestFit="1" customWidth="1"/>
    <col min="5117" max="5117" width="11.42578125" style="2" customWidth="1"/>
    <col min="5118" max="5118" width="11" style="2" bestFit="1" customWidth="1"/>
    <col min="5119" max="5119" width="11.42578125" style="2" bestFit="1" customWidth="1"/>
    <col min="5120" max="5120" width="9.5703125" style="2" bestFit="1" customWidth="1"/>
    <col min="5121" max="5121" width="9.42578125" style="2" bestFit="1" customWidth="1"/>
    <col min="5122" max="5122" width="11.42578125" style="2" bestFit="1" customWidth="1"/>
    <col min="5123" max="5124" width="0" style="2" hidden="1" customWidth="1"/>
    <col min="5125" max="5365" width="9.140625" style="2"/>
    <col min="5366" max="5366" width="16.42578125" style="2" customWidth="1"/>
    <col min="5367" max="5367" width="9.85546875" style="2" bestFit="1" customWidth="1"/>
    <col min="5368" max="5368" width="10.28515625" style="2" bestFit="1" customWidth="1"/>
    <col min="5369" max="5369" width="9.140625" style="2" bestFit="1" customWidth="1"/>
    <col min="5370" max="5370" width="10.7109375" style="2" bestFit="1" customWidth="1"/>
    <col min="5371" max="5371" width="11.42578125" style="2" bestFit="1" customWidth="1"/>
    <col min="5372" max="5372" width="11" style="2" bestFit="1" customWidth="1"/>
    <col min="5373" max="5373" width="11.42578125" style="2" customWidth="1"/>
    <col min="5374" max="5374" width="11" style="2" bestFit="1" customWidth="1"/>
    <col min="5375" max="5375" width="11.42578125" style="2" bestFit="1" customWidth="1"/>
    <col min="5376" max="5376" width="9.5703125" style="2" bestFit="1" customWidth="1"/>
    <col min="5377" max="5377" width="9.42578125" style="2" bestFit="1" customWidth="1"/>
    <col min="5378" max="5378" width="11.42578125" style="2" bestFit="1" customWidth="1"/>
    <col min="5379" max="5380" width="0" style="2" hidden="1" customWidth="1"/>
    <col min="5381" max="5621" width="9.140625" style="2"/>
    <col min="5622" max="5622" width="16.42578125" style="2" customWidth="1"/>
    <col min="5623" max="5623" width="9.85546875" style="2" bestFit="1" customWidth="1"/>
    <col min="5624" max="5624" width="10.28515625" style="2" bestFit="1" customWidth="1"/>
    <col min="5625" max="5625" width="9.140625" style="2" bestFit="1" customWidth="1"/>
    <col min="5626" max="5626" width="10.7109375" style="2" bestFit="1" customWidth="1"/>
    <col min="5627" max="5627" width="11.42578125" style="2" bestFit="1" customWidth="1"/>
    <col min="5628" max="5628" width="11" style="2" bestFit="1" customWidth="1"/>
    <col min="5629" max="5629" width="11.42578125" style="2" customWidth="1"/>
    <col min="5630" max="5630" width="11" style="2" bestFit="1" customWidth="1"/>
    <col min="5631" max="5631" width="11.42578125" style="2" bestFit="1" customWidth="1"/>
    <col min="5632" max="5632" width="9.5703125" style="2" bestFit="1" customWidth="1"/>
    <col min="5633" max="5633" width="9.42578125" style="2" bestFit="1" customWidth="1"/>
    <col min="5634" max="5634" width="11.42578125" style="2" bestFit="1" customWidth="1"/>
    <col min="5635" max="5636" width="0" style="2" hidden="1" customWidth="1"/>
    <col min="5637" max="5877" width="9.140625" style="2"/>
    <col min="5878" max="5878" width="16.42578125" style="2" customWidth="1"/>
    <col min="5879" max="5879" width="9.85546875" style="2" bestFit="1" customWidth="1"/>
    <col min="5880" max="5880" width="10.28515625" style="2" bestFit="1" customWidth="1"/>
    <col min="5881" max="5881" width="9.140625" style="2" bestFit="1" customWidth="1"/>
    <col min="5882" max="5882" width="10.7109375" style="2" bestFit="1" customWidth="1"/>
    <col min="5883" max="5883" width="11.42578125" style="2" bestFit="1" customWidth="1"/>
    <col min="5884" max="5884" width="11" style="2" bestFit="1" customWidth="1"/>
    <col min="5885" max="5885" width="11.42578125" style="2" customWidth="1"/>
    <col min="5886" max="5886" width="11" style="2" bestFit="1" customWidth="1"/>
    <col min="5887" max="5887" width="11.42578125" style="2" bestFit="1" customWidth="1"/>
    <col min="5888" max="5888" width="9.5703125" style="2" bestFit="1" customWidth="1"/>
    <col min="5889" max="5889" width="9.42578125" style="2" bestFit="1" customWidth="1"/>
    <col min="5890" max="5890" width="11.42578125" style="2" bestFit="1" customWidth="1"/>
    <col min="5891" max="5892" width="0" style="2" hidden="1" customWidth="1"/>
    <col min="5893" max="6133" width="9.140625" style="2"/>
    <col min="6134" max="6134" width="16.42578125" style="2" customWidth="1"/>
    <col min="6135" max="6135" width="9.85546875" style="2" bestFit="1" customWidth="1"/>
    <col min="6136" max="6136" width="10.28515625" style="2" bestFit="1" customWidth="1"/>
    <col min="6137" max="6137" width="9.140625" style="2" bestFit="1" customWidth="1"/>
    <col min="6138" max="6138" width="10.7109375" style="2" bestFit="1" customWidth="1"/>
    <col min="6139" max="6139" width="11.42578125" style="2" bestFit="1" customWidth="1"/>
    <col min="6140" max="6140" width="11" style="2" bestFit="1" customWidth="1"/>
    <col min="6141" max="6141" width="11.42578125" style="2" customWidth="1"/>
    <col min="6142" max="6142" width="11" style="2" bestFit="1" customWidth="1"/>
    <col min="6143" max="6143" width="11.42578125" style="2" bestFit="1" customWidth="1"/>
    <col min="6144" max="6144" width="9.5703125" style="2" bestFit="1" customWidth="1"/>
    <col min="6145" max="6145" width="9.42578125" style="2" bestFit="1" customWidth="1"/>
    <col min="6146" max="6146" width="11.42578125" style="2" bestFit="1" customWidth="1"/>
    <col min="6147" max="6148" width="0" style="2" hidden="1" customWidth="1"/>
    <col min="6149" max="6389" width="9.140625" style="2"/>
    <col min="6390" max="6390" width="16.42578125" style="2" customWidth="1"/>
    <col min="6391" max="6391" width="9.85546875" style="2" bestFit="1" customWidth="1"/>
    <col min="6392" max="6392" width="10.28515625" style="2" bestFit="1" customWidth="1"/>
    <col min="6393" max="6393" width="9.140625" style="2" bestFit="1" customWidth="1"/>
    <col min="6394" max="6394" width="10.7109375" style="2" bestFit="1" customWidth="1"/>
    <col min="6395" max="6395" width="11.42578125" style="2" bestFit="1" customWidth="1"/>
    <col min="6396" max="6396" width="11" style="2" bestFit="1" customWidth="1"/>
    <col min="6397" max="6397" width="11.42578125" style="2" customWidth="1"/>
    <col min="6398" max="6398" width="11" style="2" bestFit="1" customWidth="1"/>
    <col min="6399" max="6399" width="11.42578125" style="2" bestFit="1" customWidth="1"/>
    <col min="6400" max="6400" width="9.5703125" style="2" bestFit="1" customWidth="1"/>
    <col min="6401" max="6401" width="9.42578125" style="2" bestFit="1" customWidth="1"/>
    <col min="6402" max="6402" width="11.42578125" style="2" bestFit="1" customWidth="1"/>
    <col min="6403" max="6404" width="0" style="2" hidden="1" customWidth="1"/>
    <col min="6405" max="6645" width="9.140625" style="2"/>
    <col min="6646" max="6646" width="16.42578125" style="2" customWidth="1"/>
    <col min="6647" max="6647" width="9.85546875" style="2" bestFit="1" customWidth="1"/>
    <col min="6648" max="6648" width="10.28515625" style="2" bestFit="1" customWidth="1"/>
    <col min="6649" max="6649" width="9.140625" style="2" bestFit="1" customWidth="1"/>
    <col min="6650" max="6650" width="10.7109375" style="2" bestFit="1" customWidth="1"/>
    <col min="6651" max="6651" width="11.42578125" style="2" bestFit="1" customWidth="1"/>
    <col min="6652" max="6652" width="11" style="2" bestFit="1" customWidth="1"/>
    <col min="6653" max="6653" width="11.42578125" style="2" customWidth="1"/>
    <col min="6654" max="6654" width="11" style="2" bestFit="1" customWidth="1"/>
    <col min="6655" max="6655" width="11.42578125" style="2" bestFit="1" customWidth="1"/>
    <col min="6656" max="6656" width="9.5703125" style="2" bestFit="1" customWidth="1"/>
    <col min="6657" max="6657" width="9.42578125" style="2" bestFit="1" customWidth="1"/>
    <col min="6658" max="6658" width="11.42578125" style="2" bestFit="1" customWidth="1"/>
    <col min="6659" max="6660" width="0" style="2" hidden="1" customWidth="1"/>
    <col min="6661" max="6901" width="9.140625" style="2"/>
    <col min="6902" max="6902" width="16.42578125" style="2" customWidth="1"/>
    <col min="6903" max="6903" width="9.85546875" style="2" bestFit="1" customWidth="1"/>
    <col min="6904" max="6904" width="10.28515625" style="2" bestFit="1" customWidth="1"/>
    <col min="6905" max="6905" width="9.140625" style="2" bestFit="1" customWidth="1"/>
    <col min="6906" max="6906" width="10.7109375" style="2" bestFit="1" customWidth="1"/>
    <col min="6907" max="6907" width="11.42578125" style="2" bestFit="1" customWidth="1"/>
    <col min="6908" max="6908" width="11" style="2" bestFit="1" customWidth="1"/>
    <col min="6909" max="6909" width="11.42578125" style="2" customWidth="1"/>
    <col min="6910" max="6910" width="11" style="2" bestFit="1" customWidth="1"/>
    <col min="6911" max="6911" width="11.42578125" style="2" bestFit="1" customWidth="1"/>
    <col min="6912" max="6912" width="9.5703125" style="2" bestFit="1" customWidth="1"/>
    <col min="6913" max="6913" width="9.42578125" style="2" bestFit="1" customWidth="1"/>
    <col min="6914" max="6914" width="11.42578125" style="2" bestFit="1" customWidth="1"/>
    <col min="6915" max="6916" width="0" style="2" hidden="1" customWidth="1"/>
    <col min="6917" max="7157" width="9.140625" style="2"/>
    <col min="7158" max="7158" width="16.42578125" style="2" customWidth="1"/>
    <col min="7159" max="7159" width="9.85546875" style="2" bestFit="1" customWidth="1"/>
    <col min="7160" max="7160" width="10.28515625" style="2" bestFit="1" customWidth="1"/>
    <col min="7161" max="7161" width="9.140625" style="2" bestFit="1" customWidth="1"/>
    <col min="7162" max="7162" width="10.7109375" style="2" bestFit="1" customWidth="1"/>
    <col min="7163" max="7163" width="11.42578125" style="2" bestFit="1" customWidth="1"/>
    <col min="7164" max="7164" width="11" style="2" bestFit="1" customWidth="1"/>
    <col min="7165" max="7165" width="11.42578125" style="2" customWidth="1"/>
    <col min="7166" max="7166" width="11" style="2" bestFit="1" customWidth="1"/>
    <col min="7167" max="7167" width="11.42578125" style="2" bestFit="1" customWidth="1"/>
    <col min="7168" max="7168" width="9.5703125" style="2" bestFit="1" customWidth="1"/>
    <col min="7169" max="7169" width="9.42578125" style="2" bestFit="1" customWidth="1"/>
    <col min="7170" max="7170" width="11.42578125" style="2" bestFit="1" customWidth="1"/>
    <col min="7171" max="7172" width="0" style="2" hidden="1" customWidth="1"/>
    <col min="7173" max="7413" width="9.140625" style="2"/>
    <col min="7414" max="7414" width="16.42578125" style="2" customWidth="1"/>
    <col min="7415" max="7415" width="9.85546875" style="2" bestFit="1" customWidth="1"/>
    <col min="7416" max="7416" width="10.28515625" style="2" bestFit="1" customWidth="1"/>
    <col min="7417" max="7417" width="9.140625" style="2" bestFit="1" customWidth="1"/>
    <col min="7418" max="7418" width="10.7109375" style="2" bestFit="1" customWidth="1"/>
    <col min="7419" max="7419" width="11.42578125" style="2" bestFit="1" customWidth="1"/>
    <col min="7420" max="7420" width="11" style="2" bestFit="1" customWidth="1"/>
    <col min="7421" max="7421" width="11.42578125" style="2" customWidth="1"/>
    <col min="7422" max="7422" width="11" style="2" bestFit="1" customWidth="1"/>
    <col min="7423" max="7423" width="11.42578125" style="2" bestFit="1" customWidth="1"/>
    <col min="7424" max="7424" width="9.5703125" style="2" bestFit="1" customWidth="1"/>
    <col min="7425" max="7425" width="9.42578125" style="2" bestFit="1" customWidth="1"/>
    <col min="7426" max="7426" width="11.42578125" style="2" bestFit="1" customWidth="1"/>
    <col min="7427" max="7428" width="0" style="2" hidden="1" customWidth="1"/>
    <col min="7429" max="7669" width="9.140625" style="2"/>
    <col min="7670" max="7670" width="16.42578125" style="2" customWidth="1"/>
    <col min="7671" max="7671" width="9.85546875" style="2" bestFit="1" customWidth="1"/>
    <col min="7672" max="7672" width="10.28515625" style="2" bestFit="1" customWidth="1"/>
    <col min="7673" max="7673" width="9.140625" style="2" bestFit="1" customWidth="1"/>
    <col min="7674" max="7674" width="10.7109375" style="2" bestFit="1" customWidth="1"/>
    <col min="7675" max="7675" width="11.42578125" style="2" bestFit="1" customWidth="1"/>
    <col min="7676" max="7676" width="11" style="2" bestFit="1" customWidth="1"/>
    <col min="7677" max="7677" width="11.42578125" style="2" customWidth="1"/>
    <col min="7678" max="7678" width="11" style="2" bestFit="1" customWidth="1"/>
    <col min="7679" max="7679" width="11.42578125" style="2" bestFit="1" customWidth="1"/>
    <col min="7680" max="7680" width="9.5703125" style="2" bestFit="1" customWidth="1"/>
    <col min="7681" max="7681" width="9.42578125" style="2" bestFit="1" customWidth="1"/>
    <col min="7682" max="7682" width="11.42578125" style="2" bestFit="1" customWidth="1"/>
    <col min="7683" max="7684" width="0" style="2" hidden="1" customWidth="1"/>
    <col min="7685" max="7925" width="9.140625" style="2"/>
    <col min="7926" max="7926" width="16.42578125" style="2" customWidth="1"/>
    <col min="7927" max="7927" width="9.85546875" style="2" bestFit="1" customWidth="1"/>
    <col min="7928" max="7928" width="10.28515625" style="2" bestFit="1" customWidth="1"/>
    <col min="7929" max="7929" width="9.140625" style="2" bestFit="1" customWidth="1"/>
    <col min="7930" max="7930" width="10.7109375" style="2" bestFit="1" customWidth="1"/>
    <col min="7931" max="7931" width="11.42578125" style="2" bestFit="1" customWidth="1"/>
    <col min="7932" max="7932" width="11" style="2" bestFit="1" customWidth="1"/>
    <col min="7933" max="7933" width="11.42578125" style="2" customWidth="1"/>
    <col min="7934" max="7934" width="11" style="2" bestFit="1" customWidth="1"/>
    <col min="7935" max="7935" width="11.42578125" style="2" bestFit="1" customWidth="1"/>
    <col min="7936" max="7936" width="9.5703125" style="2" bestFit="1" customWidth="1"/>
    <col min="7937" max="7937" width="9.42578125" style="2" bestFit="1" customWidth="1"/>
    <col min="7938" max="7938" width="11.42578125" style="2" bestFit="1" customWidth="1"/>
    <col min="7939" max="7940" width="0" style="2" hidden="1" customWidth="1"/>
    <col min="7941" max="8181" width="9.140625" style="2"/>
    <col min="8182" max="8182" width="16.42578125" style="2" customWidth="1"/>
    <col min="8183" max="8183" width="9.85546875" style="2" bestFit="1" customWidth="1"/>
    <col min="8184" max="8184" width="10.28515625" style="2" bestFit="1" customWidth="1"/>
    <col min="8185" max="8185" width="9.140625" style="2" bestFit="1" customWidth="1"/>
    <col min="8186" max="8186" width="10.7109375" style="2" bestFit="1" customWidth="1"/>
    <col min="8187" max="8187" width="11.42578125" style="2" bestFit="1" customWidth="1"/>
    <col min="8188" max="8188" width="11" style="2" bestFit="1" customWidth="1"/>
    <col min="8189" max="8189" width="11.42578125" style="2" customWidth="1"/>
    <col min="8190" max="8190" width="11" style="2" bestFit="1" customWidth="1"/>
    <col min="8191" max="8191" width="11.42578125" style="2" bestFit="1" customWidth="1"/>
    <col min="8192" max="8192" width="9.5703125" style="2" bestFit="1" customWidth="1"/>
    <col min="8193" max="8193" width="9.42578125" style="2" bestFit="1" customWidth="1"/>
    <col min="8194" max="8194" width="11.42578125" style="2" bestFit="1" customWidth="1"/>
    <col min="8195" max="8196" width="0" style="2" hidden="1" customWidth="1"/>
    <col min="8197" max="8437" width="9.140625" style="2"/>
    <col min="8438" max="8438" width="16.42578125" style="2" customWidth="1"/>
    <col min="8439" max="8439" width="9.85546875" style="2" bestFit="1" customWidth="1"/>
    <col min="8440" max="8440" width="10.28515625" style="2" bestFit="1" customWidth="1"/>
    <col min="8441" max="8441" width="9.140625" style="2" bestFit="1" customWidth="1"/>
    <col min="8442" max="8442" width="10.7109375" style="2" bestFit="1" customWidth="1"/>
    <col min="8443" max="8443" width="11.42578125" style="2" bestFit="1" customWidth="1"/>
    <col min="8444" max="8444" width="11" style="2" bestFit="1" customWidth="1"/>
    <col min="8445" max="8445" width="11.42578125" style="2" customWidth="1"/>
    <col min="8446" max="8446" width="11" style="2" bestFit="1" customWidth="1"/>
    <col min="8447" max="8447" width="11.42578125" style="2" bestFit="1" customWidth="1"/>
    <col min="8448" max="8448" width="9.5703125" style="2" bestFit="1" customWidth="1"/>
    <col min="8449" max="8449" width="9.42578125" style="2" bestFit="1" customWidth="1"/>
    <col min="8450" max="8450" width="11.42578125" style="2" bestFit="1" customWidth="1"/>
    <col min="8451" max="8452" width="0" style="2" hidden="1" customWidth="1"/>
    <col min="8453" max="8693" width="9.140625" style="2"/>
    <col min="8694" max="8694" width="16.42578125" style="2" customWidth="1"/>
    <col min="8695" max="8695" width="9.85546875" style="2" bestFit="1" customWidth="1"/>
    <col min="8696" max="8696" width="10.28515625" style="2" bestFit="1" customWidth="1"/>
    <col min="8697" max="8697" width="9.140625" style="2" bestFit="1" customWidth="1"/>
    <col min="8698" max="8698" width="10.7109375" style="2" bestFit="1" customWidth="1"/>
    <col min="8699" max="8699" width="11.42578125" style="2" bestFit="1" customWidth="1"/>
    <col min="8700" max="8700" width="11" style="2" bestFit="1" customWidth="1"/>
    <col min="8701" max="8701" width="11.42578125" style="2" customWidth="1"/>
    <col min="8702" max="8702" width="11" style="2" bestFit="1" customWidth="1"/>
    <col min="8703" max="8703" width="11.42578125" style="2" bestFit="1" customWidth="1"/>
    <col min="8704" max="8704" width="9.5703125" style="2" bestFit="1" customWidth="1"/>
    <col min="8705" max="8705" width="9.42578125" style="2" bestFit="1" customWidth="1"/>
    <col min="8706" max="8706" width="11.42578125" style="2" bestFit="1" customWidth="1"/>
    <col min="8707" max="8708" width="0" style="2" hidden="1" customWidth="1"/>
    <col min="8709" max="8949" width="9.140625" style="2"/>
    <col min="8950" max="8950" width="16.42578125" style="2" customWidth="1"/>
    <col min="8951" max="8951" width="9.85546875" style="2" bestFit="1" customWidth="1"/>
    <col min="8952" max="8952" width="10.28515625" style="2" bestFit="1" customWidth="1"/>
    <col min="8953" max="8953" width="9.140625" style="2" bestFit="1" customWidth="1"/>
    <col min="8954" max="8954" width="10.7109375" style="2" bestFit="1" customWidth="1"/>
    <col min="8955" max="8955" width="11.42578125" style="2" bestFit="1" customWidth="1"/>
    <col min="8956" max="8956" width="11" style="2" bestFit="1" customWidth="1"/>
    <col min="8957" max="8957" width="11.42578125" style="2" customWidth="1"/>
    <col min="8958" max="8958" width="11" style="2" bestFit="1" customWidth="1"/>
    <col min="8959" max="8959" width="11.42578125" style="2" bestFit="1" customWidth="1"/>
    <col min="8960" max="8960" width="9.5703125" style="2" bestFit="1" customWidth="1"/>
    <col min="8961" max="8961" width="9.42578125" style="2" bestFit="1" customWidth="1"/>
    <col min="8962" max="8962" width="11.42578125" style="2" bestFit="1" customWidth="1"/>
    <col min="8963" max="8964" width="0" style="2" hidden="1" customWidth="1"/>
    <col min="8965" max="9205" width="9.140625" style="2"/>
    <col min="9206" max="9206" width="16.42578125" style="2" customWidth="1"/>
    <col min="9207" max="9207" width="9.85546875" style="2" bestFit="1" customWidth="1"/>
    <col min="9208" max="9208" width="10.28515625" style="2" bestFit="1" customWidth="1"/>
    <col min="9209" max="9209" width="9.140625" style="2" bestFit="1" customWidth="1"/>
    <col min="9210" max="9210" width="10.7109375" style="2" bestFit="1" customWidth="1"/>
    <col min="9211" max="9211" width="11.42578125" style="2" bestFit="1" customWidth="1"/>
    <col min="9212" max="9212" width="11" style="2" bestFit="1" customWidth="1"/>
    <col min="9213" max="9213" width="11.42578125" style="2" customWidth="1"/>
    <col min="9214" max="9214" width="11" style="2" bestFit="1" customWidth="1"/>
    <col min="9215" max="9215" width="11.42578125" style="2" bestFit="1" customWidth="1"/>
    <col min="9216" max="9216" width="9.5703125" style="2" bestFit="1" customWidth="1"/>
    <col min="9217" max="9217" width="9.42578125" style="2" bestFit="1" customWidth="1"/>
    <col min="9218" max="9218" width="11.42578125" style="2" bestFit="1" customWidth="1"/>
    <col min="9219" max="9220" width="0" style="2" hidden="1" customWidth="1"/>
    <col min="9221" max="9461" width="9.140625" style="2"/>
    <col min="9462" max="9462" width="16.42578125" style="2" customWidth="1"/>
    <col min="9463" max="9463" width="9.85546875" style="2" bestFit="1" customWidth="1"/>
    <col min="9464" max="9464" width="10.28515625" style="2" bestFit="1" customWidth="1"/>
    <col min="9465" max="9465" width="9.140625" style="2" bestFit="1" customWidth="1"/>
    <col min="9466" max="9466" width="10.7109375" style="2" bestFit="1" customWidth="1"/>
    <col min="9467" max="9467" width="11.42578125" style="2" bestFit="1" customWidth="1"/>
    <col min="9468" max="9468" width="11" style="2" bestFit="1" customWidth="1"/>
    <col min="9469" max="9469" width="11.42578125" style="2" customWidth="1"/>
    <col min="9470" max="9470" width="11" style="2" bestFit="1" customWidth="1"/>
    <col min="9471" max="9471" width="11.42578125" style="2" bestFit="1" customWidth="1"/>
    <col min="9472" max="9472" width="9.5703125" style="2" bestFit="1" customWidth="1"/>
    <col min="9473" max="9473" width="9.42578125" style="2" bestFit="1" customWidth="1"/>
    <col min="9474" max="9474" width="11.42578125" style="2" bestFit="1" customWidth="1"/>
    <col min="9475" max="9476" width="0" style="2" hidden="1" customWidth="1"/>
    <col min="9477" max="9717" width="9.140625" style="2"/>
    <col min="9718" max="9718" width="16.42578125" style="2" customWidth="1"/>
    <col min="9719" max="9719" width="9.85546875" style="2" bestFit="1" customWidth="1"/>
    <col min="9720" max="9720" width="10.28515625" style="2" bestFit="1" customWidth="1"/>
    <col min="9721" max="9721" width="9.140625" style="2" bestFit="1" customWidth="1"/>
    <col min="9722" max="9722" width="10.7109375" style="2" bestFit="1" customWidth="1"/>
    <col min="9723" max="9723" width="11.42578125" style="2" bestFit="1" customWidth="1"/>
    <col min="9724" max="9724" width="11" style="2" bestFit="1" customWidth="1"/>
    <col min="9725" max="9725" width="11.42578125" style="2" customWidth="1"/>
    <col min="9726" max="9726" width="11" style="2" bestFit="1" customWidth="1"/>
    <col min="9727" max="9727" width="11.42578125" style="2" bestFit="1" customWidth="1"/>
    <col min="9728" max="9728" width="9.5703125" style="2" bestFit="1" customWidth="1"/>
    <col min="9729" max="9729" width="9.42578125" style="2" bestFit="1" customWidth="1"/>
    <col min="9730" max="9730" width="11.42578125" style="2" bestFit="1" customWidth="1"/>
    <col min="9731" max="9732" width="0" style="2" hidden="1" customWidth="1"/>
    <col min="9733" max="9973" width="9.140625" style="2"/>
    <col min="9974" max="9974" width="16.42578125" style="2" customWidth="1"/>
    <col min="9975" max="9975" width="9.85546875" style="2" bestFit="1" customWidth="1"/>
    <col min="9976" max="9976" width="10.28515625" style="2" bestFit="1" customWidth="1"/>
    <col min="9977" max="9977" width="9.140625" style="2" bestFit="1" customWidth="1"/>
    <col min="9978" max="9978" width="10.7109375" style="2" bestFit="1" customWidth="1"/>
    <col min="9979" max="9979" width="11.42578125" style="2" bestFit="1" customWidth="1"/>
    <col min="9980" max="9980" width="11" style="2" bestFit="1" customWidth="1"/>
    <col min="9981" max="9981" width="11.42578125" style="2" customWidth="1"/>
    <col min="9982" max="9982" width="11" style="2" bestFit="1" customWidth="1"/>
    <col min="9983" max="9983" width="11.42578125" style="2" bestFit="1" customWidth="1"/>
    <col min="9984" max="9984" width="9.5703125" style="2" bestFit="1" customWidth="1"/>
    <col min="9985" max="9985" width="9.42578125" style="2" bestFit="1" customWidth="1"/>
    <col min="9986" max="9986" width="11.42578125" style="2" bestFit="1" customWidth="1"/>
    <col min="9987" max="9988" width="0" style="2" hidden="1" customWidth="1"/>
    <col min="9989" max="10229" width="9.140625" style="2"/>
    <col min="10230" max="10230" width="16.42578125" style="2" customWidth="1"/>
    <col min="10231" max="10231" width="9.85546875" style="2" bestFit="1" customWidth="1"/>
    <col min="10232" max="10232" width="10.28515625" style="2" bestFit="1" customWidth="1"/>
    <col min="10233" max="10233" width="9.140625" style="2" bestFit="1" customWidth="1"/>
    <col min="10234" max="10234" width="10.7109375" style="2" bestFit="1" customWidth="1"/>
    <col min="10235" max="10235" width="11.42578125" style="2" bestFit="1" customWidth="1"/>
    <col min="10236" max="10236" width="11" style="2" bestFit="1" customWidth="1"/>
    <col min="10237" max="10237" width="11.42578125" style="2" customWidth="1"/>
    <col min="10238" max="10238" width="11" style="2" bestFit="1" customWidth="1"/>
    <col min="10239" max="10239" width="11.42578125" style="2" bestFit="1" customWidth="1"/>
    <col min="10240" max="10240" width="9.5703125" style="2" bestFit="1" customWidth="1"/>
    <col min="10241" max="10241" width="9.42578125" style="2" bestFit="1" customWidth="1"/>
    <col min="10242" max="10242" width="11.42578125" style="2" bestFit="1" customWidth="1"/>
    <col min="10243" max="10244" width="0" style="2" hidden="1" customWidth="1"/>
    <col min="10245" max="10485" width="9.140625" style="2"/>
    <col min="10486" max="10486" width="16.42578125" style="2" customWidth="1"/>
    <col min="10487" max="10487" width="9.85546875" style="2" bestFit="1" customWidth="1"/>
    <col min="10488" max="10488" width="10.28515625" style="2" bestFit="1" customWidth="1"/>
    <col min="10489" max="10489" width="9.140625" style="2" bestFit="1" customWidth="1"/>
    <col min="10490" max="10490" width="10.7109375" style="2" bestFit="1" customWidth="1"/>
    <col min="10491" max="10491" width="11.42578125" style="2" bestFit="1" customWidth="1"/>
    <col min="10492" max="10492" width="11" style="2" bestFit="1" customWidth="1"/>
    <col min="10493" max="10493" width="11.42578125" style="2" customWidth="1"/>
    <col min="10494" max="10494" width="11" style="2" bestFit="1" customWidth="1"/>
    <col min="10495" max="10495" width="11.42578125" style="2" bestFit="1" customWidth="1"/>
    <col min="10496" max="10496" width="9.5703125" style="2" bestFit="1" customWidth="1"/>
    <col min="10497" max="10497" width="9.42578125" style="2" bestFit="1" customWidth="1"/>
    <col min="10498" max="10498" width="11.42578125" style="2" bestFit="1" customWidth="1"/>
    <col min="10499" max="10500" width="0" style="2" hidden="1" customWidth="1"/>
    <col min="10501" max="10741" width="9.140625" style="2"/>
    <col min="10742" max="10742" width="16.42578125" style="2" customWidth="1"/>
    <col min="10743" max="10743" width="9.85546875" style="2" bestFit="1" customWidth="1"/>
    <col min="10744" max="10744" width="10.28515625" style="2" bestFit="1" customWidth="1"/>
    <col min="10745" max="10745" width="9.140625" style="2" bestFit="1" customWidth="1"/>
    <col min="10746" max="10746" width="10.7109375" style="2" bestFit="1" customWidth="1"/>
    <col min="10747" max="10747" width="11.42578125" style="2" bestFit="1" customWidth="1"/>
    <col min="10748" max="10748" width="11" style="2" bestFit="1" customWidth="1"/>
    <col min="10749" max="10749" width="11.42578125" style="2" customWidth="1"/>
    <col min="10750" max="10750" width="11" style="2" bestFit="1" customWidth="1"/>
    <col min="10751" max="10751" width="11.42578125" style="2" bestFit="1" customWidth="1"/>
    <col min="10752" max="10752" width="9.5703125" style="2" bestFit="1" customWidth="1"/>
    <col min="10753" max="10753" width="9.42578125" style="2" bestFit="1" customWidth="1"/>
    <col min="10754" max="10754" width="11.42578125" style="2" bestFit="1" customWidth="1"/>
    <col min="10755" max="10756" width="0" style="2" hidden="1" customWidth="1"/>
    <col min="10757" max="10997" width="9.140625" style="2"/>
    <col min="10998" max="10998" width="16.42578125" style="2" customWidth="1"/>
    <col min="10999" max="10999" width="9.85546875" style="2" bestFit="1" customWidth="1"/>
    <col min="11000" max="11000" width="10.28515625" style="2" bestFit="1" customWidth="1"/>
    <col min="11001" max="11001" width="9.140625" style="2" bestFit="1" customWidth="1"/>
    <col min="11002" max="11002" width="10.7109375" style="2" bestFit="1" customWidth="1"/>
    <col min="11003" max="11003" width="11.42578125" style="2" bestFit="1" customWidth="1"/>
    <col min="11004" max="11004" width="11" style="2" bestFit="1" customWidth="1"/>
    <col min="11005" max="11005" width="11.42578125" style="2" customWidth="1"/>
    <col min="11006" max="11006" width="11" style="2" bestFit="1" customWidth="1"/>
    <col min="11007" max="11007" width="11.42578125" style="2" bestFit="1" customWidth="1"/>
    <col min="11008" max="11008" width="9.5703125" style="2" bestFit="1" customWidth="1"/>
    <col min="11009" max="11009" width="9.42578125" style="2" bestFit="1" customWidth="1"/>
    <col min="11010" max="11010" width="11.42578125" style="2" bestFit="1" customWidth="1"/>
    <col min="11011" max="11012" width="0" style="2" hidden="1" customWidth="1"/>
    <col min="11013" max="11253" width="9.140625" style="2"/>
    <col min="11254" max="11254" width="16.42578125" style="2" customWidth="1"/>
    <col min="11255" max="11255" width="9.85546875" style="2" bestFit="1" customWidth="1"/>
    <col min="11256" max="11256" width="10.28515625" style="2" bestFit="1" customWidth="1"/>
    <col min="11257" max="11257" width="9.140625" style="2" bestFit="1" customWidth="1"/>
    <col min="11258" max="11258" width="10.7109375" style="2" bestFit="1" customWidth="1"/>
    <col min="11259" max="11259" width="11.42578125" style="2" bestFit="1" customWidth="1"/>
    <col min="11260" max="11260" width="11" style="2" bestFit="1" customWidth="1"/>
    <col min="11261" max="11261" width="11.42578125" style="2" customWidth="1"/>
    <col min="11262" max="11262" width="11" style="2" bestFit="1" customWidth="1"/>
    <col min="11263" max="11263" width="11.42578125" style="2" bestFit="1" customWidth="1"/>
    <col min="11264" max="11264" width="9.5703125" style="2" bestFit="1" customWidth="1"/>
    <col min="11265" max="11265" width="9.42578125" style="2" bestFit="1" customWidth="1"/>
    <col min="11266" max="11266" width="11.42578125" style="2" bestFit="1" customWidth="1"/>
    <col min="11267" max="11268" width="0" style="2" hidden="1" customWidth="1"/>
    <col min="11269" max="11509" width="9.140625" style="2"/>
    <col min="11510" max="11510" width="16.42578125" style="2" customWidth="1"/>
    <col min="11511" max="11511" width="9.85546875" style="2" bestFit="1" customWidth="1"/>
    <col min="11512" max="11512" width="10.28515625" style="2" bestFit="1" customWidth="1"/>
    <col min="11513" max="11513" width="9.140625" style="2" bestFit="1" customWidth="1"/>
    <col min="11514" max="11514" width="10.7109375" style="2" bestFit="1" customWidth="1"/>
    <col min="11515" max="11515" width="11.42578125" style="2" bestFit="1" customWidth="1"/>
    <col min="11516" max="11516" width="11" style="2" bestFit="1" customWidth="1"/>
    <col min="11517" max="11517" width="11.42578125" style="2" customWidth="1"/>
    <col min="11518" max="11518" width="11" style="2" bestFit="1" customWidth="1"/>
    <col min="11519" max="11519" width="11.42578125" style="2" bestFit="1" customWidth="1"/>
    <col min="11520" max="11520" width="9.5703125" style="2" bestFit="1" customWidth="1"/>
    <col min="11521" max="11521" width="9.42578125" style="2" bestFit="1" customWidth="1"/>
    <col min="11522" max="11522" width="11.42578125" style="2" bestFit="1" customWidth="1"/>
    <col min="11523" max="11524" width="0" style="2" hidden="1" customWidth="1"/>
    <col min="11525" max="11765" width="9.140625" style="2"/>
    <col min="11766" max="11766" width="16.42578125" style="2" customWidth="1"/>
    <col min="11767" max="11767" width="9.85546875" style="2" bestFit="1" customWidth="1"/>
    <col min="11768" max="11768" width="10.28515625" style="2" bestFit="1" customWidth="1"/>
    <col min="11769" max="11769" width="9.140625" style="2" bestFit="1" customWidth="1"/>
    <col min="11770" max="11770" width="10.7109375" style="2" bestFit="1" customWidth="1"/>
    <col min="11771" max="11771" width="11.42578125" style="2" bestFit="1" customWidth="1"/>
    <col min="11772" max="11772" width="11" style="2" bestFit="1" customWidth="1"/>
    <col min="11773" max="11773" width="11.42578125" style="2" customWidth="1"/>
    <col min="11774" max="11774" width="11" style="2" bestFit="1" customWidth="1"/>
    <col min="11775" max="11775" width="11.42578125" style="2" bestFit="1" customWidth="1"/>
    <col min="11776" max="11776" width="9.5703125" style="2" bestFit="1" customWidth="1"/>
    <col min="11777" max="11777" width="9.42578125" style="2" bestFit="1" customWidth="1"/>
    <col min="11778" max="11778" width="11.42578125" style="2" bestFit="1" customWidth="1"/>
    <col min="11779" max="11780" width="0" style="2" hidden="1" customWidth="1"/>
    <col min="11781" max="12021" width="9.140625" style="2"/>
    <col min="12022" max="12022" width="16.42578125" style="2" customWidth="1"/>
    <col min="12023" max="12023" width="9.85546875" style="2" bestFit="1" customWidth="1"/>
    <col min="12024" max="12024" width="10.28515625" style="2" bestFit="1" customWidth="1"/>
    <col min="12025" max="12025" width="9.140625" style="2" bestFit="1" customWidth="1"/>
    <col min="12026" max="12026" width="10.7109375" style="2" bestFit="1" customWidth="1"/>
    <col min="12027" max="12027" width="11.42578125" style="2" bestFit="1" customWidth="1"/>
    <col min="12028" max="12028" width="11" style="2" bestFit="1" customWidth="1"/>
    <col min="12029" max="12029" width="11.42578125" style="2" customWidth="1"/>
    <col min="12030" max="12030" width="11" style="2" bestFit="1" customWidth="1"/>
    <col min="12031" max="12031" width="11.42578125" style="2" bestFit="1" customWidth="1"/>
    <col min="12032" max="12032" width="9.5703125" style="2" bestFit="1" customWidth="1"/>
    <col min="12033" max="12033" width="9.42578125" style="2" bestFit="1" customWidth="1"/>
    <col min="12034" max="12034" width="11.42578125" style="2" bestFit="1" customWidth="1"/>
    <col min="12035" max="12036" width="0" style="2" hidden="1" customWidth="1"/>
    <col min="12037" max="12277" width="9.140625" style="2"/>
    <col min="12278" max="12278" width="16.42578125" style="2" customWidth="1"/>
    <col min="12279" max="12279" width="9.85546875" style="2" bestFit="1" customWidth="1"/>
    <col min="12280" max="12280" width="10.28515625" style="2" bestFit="1" customWidth="1"/>
    <col min="12281" max="12281" width="9.140625" style="2" bestFit="1" customWidth="1"/>
    <col min="12282" max="12282" width="10.7109375" style="2" bestFit="1" customWidth="1"/>
    <col min="12283" max="12283" width="11.42578125" style="2" bestFit="1" customWidth="1"/>
    <col min="12284" max="12284" width="11" style="2" bestFit="1" customWidth="1"/>
    <col min="12285" max="12285" width="11.42578125" style="2" customWidth="1"/>
    <col min="12286" max="12286" width="11" style="2" bestFit="1" customWidth="1"/>
    <col min="12287" max="12287" width="11.42578125" style="2" bestFit="1" customWidth="1"/>
    <col min="12288" max="12288" width="9.5703125" style="2" bestFit="1" customWidth="1"/>
    <col min="12289" max="12289" width="9.42578125" style="2" bestFit="1" customWidth="1"/>
    <col min="12290" max="12290" width="11.42578125" style="2" bestFit="1" customWidth="1"/>
    <col min="12291" max="12292" width="0" style="2" hidden="1" customWidth="1"/>
    <col min="12293" max="12533" width="9.140625" style="2"/>
    <col min="12534" max="12534" width="16.42578125" style="2" customWidth="1"/>
    <col min="12535" max="12535" width="9.85546875" style="2" bestFit="1" customWidth="1"/>
    <col min="12536" max="12536" width="10.28515625" style="2" bestFit="1" customWidth="1"/>
    <col min="12537" max="12537" width="9.140625" style="2" bestFit="1" customWidth="1"/>
    <col min="12538" max="12538" width="10.7109375" style="2" bestFit="1" customWidth="1"/>
    <col min="12539" max="12539" width="11.42578125" style="2" bestFit="1" customWidth="1"/>
    <col min="12540" max="12540" width="11" style="2" bestFit="1" customWidth="1"/>
    <col min="12541" max="12541" width="11.42578125" style="2" customWidth="1"/>
    <col min="12542" max="12542" width="11" style="2" bestFit="1" customWidth="1"/>
    <col min="12543" max="12543" width="11.42578125" style="2" bestFit="1" customWidth="1"/>
    <col min="12544" max="12544" width="9.5703125" style="2" bestFit="1" customWidth="1"/>
    <col min="12545" max="12545" width="9.42578125" style="2" bestFit="1" customWidth="1"/>
    <col min="12546" max="12546" width="11.42578125" style="2" bestFit="1" customWidth="1"/>
    <col min="12547" max="12548" width="0" style="2" hidden="1" customWidth="1"/>
    <col min="12549" max="12789" width="9.140625" style="2"/>
    <col min="12790" max="12790" width="16.42578125" style="2" customWidth="1"/>
    <col min="12791" max="12791" width="9.85546875" style="2" bestFit="1" customWidth="1"/>
    <col min="12792" max="12792" width="10.28515625" style="2" bestFit="1" customWidth="1"/>
    <col min="12793" max="12793" width="9.140625" style="2" bestFit="1" customWidth="1"/>
    <col min="12794" max="12794" width="10.7109375" style="2" bestFit="1" customWidth="1"/>
    <col min="12795" max="12795" width="11.42578125" style="2" bestFit="1" customWidth="1"/>
    <col min="12796" max="12796" width="11" style="2" bestFit="1" customWidth="1"/>
    <col min="12797" max="12797" width="11.42578125" style="2" customWidth="1"/>
    <col min="12798" max="12798" width="11" style="2" bestFit="1" customWidth="1"/>
    <col min="12799" max="12799" width="11.42578125" style="2" bestFit="1" customWidth="1"/>
    <col min="12800" max="12800" width="9.5703125" style="2" bestFit="1" customWidth="1"/>
    <col min="12801" max="12801" width="9.42578125" style="2" bestFit="1" customWidth="1"/>
    <col min="12802" max="12802" width="11.42578125" style="2" bestFit="1" customWidth="1"/>
    <col min="12803" max="12804" width="0" style="2" hidden="1" customWidth="1"/>
    <col min="12805" max="13045" width="9.140625" style="2"/>
    <col min="13046" max="13046" width="16.42578125" style="2" customWidth="1"/>
    <col min="13047" max="13047" width="9.85546875" style="2" bestFit="1" customWidth="1"/>
    <col min="13048" max="13048" width="10.28515625" style="2" bestFit="1" customWidth="1"/>
    <col min="13049" max="13049" width="9.140625" style="2" bestFit="1" customWidth="1"/>
    <col min="13050" max="13050" width="10.7109375" style="2" bestFit="1" customWidth="1"/>
    <col min="13051" max="13051" width="11.42578125" style="2" bestFit="1" customWidth="1"/>
    <col min="13052" max="13052" width="11" style="2" bestFit="1" customWidth="1"/>
    <col min="13053" max="13053" width="11.42578125" style="2" customWidth="1"/>
    <col min="13054" max="13054" width="11" style="2" bestFit="1" customWidth="1"/>
    <col min="13055" max="13055" width="11.42578125" style="2" bestFit="1" customWidth="1"/>
    <col min="13056" max="13056" width="9.5703125" style="2" bestFit="1" customWidth="1"/>
    <col min="13057" max="13057" width="9.42578125" style="2" bestFit="1" customWidth="1"/>
    <col min="13058" max="13058" width="11.42578125" style="2" bestFit="1" customWidth="1"/>
    <col min="13059" max="13060" width="0" style="2" hidden="1" customWidth="1"/>
    <col min="13061" max="13301" width="9.140625" style="2"/>
    <col min="13302" max="13302" width="16.42578125" style="2" customWidth="1"/>
    <col min="13303" max="13303" width="9.85546875" style="2" bestFit="1" customWidth="1"/>
    <col min="13304" max="13304" width="10.28515625" style="2" bestFit="1" customWidth="1"/>
    <col min="13305" max="13305" width="9.140625" style="2" bestFit="1" customWidth="1"/>
    <col min="13306" max="13306" width="10.7109375" style="2" bestFit="1" customWidth="1"/>
    <col min="13307" max="13307" width="11.42578125" style="2" bestFit="1" customWidth="1"/>
    <col min="13308" max="13308" width="11" style="2" bestFit="1" customWidth="1"/>
    <col min="13309" max="13309" width="11.42578125" style="2" customWidth="1"/>
    <col min="13310" max="13310" width="11" style="2" bestFit="1" customWidth="1"/>
    <col min="13311" max="13311" width="11.42578125" style="2" bestFit="1" customWidth="1"/>
    <col min="13312" max="13312" width="9.5703125" style="2" bestFit="1" customWidth="1"/>
    <col min="13313" max="13313" width="9.42578125" style="2" bestFit="1" customWidth="1"/>
    <col min="13314" max="13314" width="11.42578125" style="2" bestFit="1" customWidth="1"/>
    <col min="13315" max="13316" width="0" style="2" hidden="1" customWidth="1"/>
    <col min="13317" max="13557" width="9.140625" style="2"/>
    <col min="13558" max="13558" width="16.42578125" style="2" customWidth="1"/>
    <col min="13559" max="13559" width="9.85546875" style="2" bestFit="1" customWidth="1"/>
    <col min="13560" max="13560" width="10.28515625" style="2" bestFit="1" customWidth="1"/>
    <col min="13561" max="13561" width="9.140625" style="2" bestFit="1" customWidth="1"/>
    <col min="13562" max="13562" width="10.7109375" style="2" bestFit="1" customWidth="1"/>
    <col min="13563" max="13563" width="11.42578125" style="2" bestFit="1" customWidth="1"/>
    <col min="13564" max="13564" width="11" style="2" bestFit="1" customWidth="1"/>
    <col min="13565" max="13565" width="11.42578125" style="2" customWidth="1"/>
    <col min="13566" max="13566" width="11" style="2" bestFit="1" customWidth="1"/>
    <col min="13567" max="13567" width="11.42578125" style="2" bestFit="1" customWidth="1"/>
    <col min="13568" max="13568" width="9.5703125" style="2" bestFit="1" customWidth="1"/>
    <col min="13569" max="13569" width="9.42578125" style="2" bestFit="1" customWidth="1"/>
    <col min="13570" max="13570" width="11.42578125" style="2" bestFit="1" customWidth="1"/>
    <col min="13571" max="13572" width="0" style="2" hidden="1" customWidth="1"/>
    <col min="13573" max="13813" width="9.140625" style="2"/>
    <col min="13814" max="13814" width="16.42578125" style="2" customWidth="1"/>
    <col min="13815" max="13815" width="9.85546875" style="2" bestFit="1" customWidth="1"/>
    <col min="13816" max="13816" width="10.28515625" style="2" bestFit="1" customWidth="1"/>
    <col min="13817" max="13817" width="9.140625" style="2" bestFit="1" customWidth="1"/>
    <col min="13818" max="13818" width="10.7109375" style="2" bestFit="1" customWidth="1"/>
    <col min="13819" max="13819" width="11.42578125" style="2" bestFit="1" customWidth="1"/>
    <col min="13820" max="13820" width="11" style="2" bestFit="1" customWidth="1"/>
    <col min="13821" max="13821" width="11.42578125" style="2" customWidth="1"/>
    <col min="13822" max="13822" width="11" style="2" bestFit="1" customWidth="1"/>
    <col min="13823" max="13823" width="11.42578125" style="2" bestFit="1" customWidth="1"/>
    <col min="13824" max="13824" width="9.5703125" style="2" bestFit="1" customWidth="1"/>
    <col min="13825" max="13825" width="9.42578125" style="2" bestFit="1" customWidth="1"/>
    <col min="13826" max="13826" width="11.42578125" style="2" bestFit="1" customWidth="1"/>
    <col min="13827" max="13828" width="0" style="2" hidden="1" customWidth="1"/>
    <col min="13829" max="14069" width="9.140625" style="2"/>
    <col min="14070" max="14070" width="16.42578125" style="2" customWidth="1"/>
    <col min="14071" max="14071" width="9.85546875" style="2" bestFit="1" customWidth="1"/>
    <col min="14072" max="14072" width="10.28515625" style="2" bestFit="1" customWidth="1"/>
    <col min="14073" max="14073" width="9.140625" style="2" bestFit="1" customWidth="1"/>
    <col min="14074" max="14074" width="10.7109375" style="2" bestFit="1" customWidth="1"/>
    <col min="14075" max="14075" width="11.42578125" style="2" bestFit="1" customWidth="1"/>
    <col min="14076" max="14076" width="11" style="2" bestFit="1" customWidth="1"/>
    <col min="14077" max="14077" width="11.42578125" style="2" customWidth="1"/>
    <col min="14078" max="14078" width="11" style="2" bestFit="1" customWidth="1"/>
    <col min="14079" max="14079" width="11.42578125" style="2" bestFit="1" customWidth="1"/>
    <col min="14080" max="14080" width="9.5703125" style="2" bestFit="1" customWidth="1"/>
    <col min="14081" max="14081" width="9.42578125" style="2" bestFit="1" customWidth="1"/>
    <col min="14082" max="14082" width="11.42578125" style="2" bestFit="1" customWidth="1"/>
    <col min="14083" max="14084" width="0" style="2" hidden="1" customWidth="1"/>
    <col min="14085" max="14325" width="9.140625" style="2"/>
    <col min="14326" max="14326" width="16.42578125" style="2" customWidth="1"/>
    <col min="14327" max="14327" width="9.85546875" style="2" bestFit="1" customWidth="1"/>
    <col min="14328" max="14328" width="10.28515625" style="2" bestFit="1" customWidth="1"/>
    <col min="14329" max="14329" width="9.140625" style="2" bestFit="1" customWidth="1"/>
    <col min="14330" max="14330" width="10.7109375" style="2" bestFit="1" customWidth="1"/>
    <col min="14331" max="14331" width="11.42578125" style="2" bestFit="1" customWidth="1"/>
    <col min="14332" max="14332" width="11" style="2" bestFit="1" customWidth="1"/>
    <col min="14333" max="14333" width="11.42578125" style="2" customWidth="1"/>
    <col min="14334" max="14334" width="11" style="2" bestFit="1" customWidth="1"/>
    <col min="14335" max="14335" width="11.42578125" style="2" bestFit="1" customWidth="1"/>
    <col min="14336" max="14336" width="9.5703125" style="2" bestFit="1" customWidth="1"/>
    <col min="14337" max="14337" width="9.42578125" style="2" bestFit="1" customWidth="1"/>
    <col min="14338" max="14338" width="11.42578125" style="2" bestFit="1" customWidth="1"/>
    <col min="14339" max="14340" width="0" style="2" hidden="1" customWidth="1"/>
    <col min="14341" max="14581" width="9.140625" style="2"/>
    <col min="14582" max="14582" width="16.42578125" style="2" customWidth="1"/>
    <col min="14583" max="14583" width="9.85546875" style="2" bestFit="1" customWidth="1"/>
    <col min="14584" max="14584" width="10.28515625" style="2" bestFit="1" customWidth="1"/>
    <col min="14585" max="14585" width="9.140625" style="2" bestFit="1" customWidth="1"/>
    <col min="14586" max="14586" width="10.7109375" style="2" bestFit="1" customWidth="1"/>
    <col min="14587" max="14587" width="11.42578125" style="2" bestFit="1" customWidth="1"/>
    <col min="14588" max="14588" width="11" style="2" bestFit="1" customWidth="1"/>
    <col min="14589" max="14589" width="11.42578125" style="2" customWidth="1"/>
    <col min="14590" max="14590" width="11" style="2" bestFit="1" customWidth="1"/>
    <col min="14591" max="14591" width="11.42578125" style="2" bestFit="1" customWidth="1"/>
    <col min="14592" max="14592" width="9.5703125" style="2" bestFit="1" customWidth="1"/>
    <col min="14593" max="14593" width="9.42578125" style="2" bestFit="1" customWidth="1"/>
    <col min="14594" max="14594" width="11.42578125" style="2" bestFit="1" customWidth="1"/>
    <col min="14595" max="14596" width="0" style="2" hidden="1" customWidth="1"/>
    <col min="14597" max="14837" width="9.140625" style="2"/>
    <col min="14838" max="14838" width="16.42578125" style="2" customWidth="1"/>
    <col min="14839" max="14839" width="9.85546875" style="2" bestFit="1" customWidth="1"/>
    <col min="14840" max="14840" width="10.28515625" style="2" bestFit="1" customWidth="1"/>
    <col min="14841" max="14841" width="9.140625" style="2" bestFit="1" customWidth="1"/>
    <col min="14842" max="14842" width="10.7109375" style="2" bestFit="1" customWidth="1"/>
    <col min="14843" max="14843" width="11.42578125" style="2" bestFit="1" customWidth="1"/>
    <col min="14844" max="14844" width="11" style="2" bestFit="1" customWidth="1"/>
    <col min="14845" max="14845" width="11.42578125" style="2" customWidth="1"/>
    <col min="14846" max="14846" width="11" style="2" bestFit="1" customWidth="1"/>
    <col min="14847" max="14847" width="11.42578125" style="2" bestFit="1" customWidth="1"/>
    <col min="14848" max="14848" width="9.5703125" style="2" bestFit="1" customWidth="1"/>
    <col min="14849" max="14849" width="9.42578125" style="2" bestFit="1" customWidth="1"/>
    <col min="14850" max="14850" width="11.42578125" style="2" bestFit="1" customWidth="1"/>
    <col min="14851" max="14852" width="0" style="2" hidden="1" customWidth="1"/>
    <col min="14853" max="15093" width="9.140625" style="2"/>
    <col min="15094" max="15094" width="16.42578125" style="2" customWidth="1"/>
    <col min="15095" max="15095" width="9.85546875" style="2" bestFit="1" customWidth="1"/>
    <col min="15096" max="15096" width="10.28515625" style="2" bestFit="1" customWidth="1"/>
    <col min="15097" max="15097" width="9.140625" style="2" bestFit="1" customWidth="1"/>
    <col min="15098" max="15098" width="10.7109375" style="2" bestFit="1" customWidth="1"/>
    <col min="15099" max="15099" width="11.42578125" style="2" bestFit="1" customWidth="1"/>
    <col min="15100" max="15100" width="11" style="2" bestFit="1" customWidth="1"/>
    <col min="15101" max="15101" width="11.42578125" style="2" customWidth="1"/>
    <col min="15102" max="15102" width="11" style="2" bestFit="1" customWidth="1"/>
    <col min="15103" max="15103" width="11.42578125" style="2" bestFit="1" customWidth="1"/>
    <col min="15104" max="15104" width="9.5703125" style="2" bestFit="1" customWidth="1"/>
    <col min="15105" max="15105" width="9.42578125" style="2" bestFit="1" customWidth="1"/>
    <col min="15106" max="15106" width="11.42578125" style="2" bestFit="1" customWidth="1"/>
    <col min="15107" max="15108" width="0" style="2" hidden="1" customWidth="1"/>
    <col min="15109" max="15349" width="9.140625" style="2"/>
    <col min="15350" max="15350" width="16.42578125" style="2" customWidth="1"/>
    <col min="15351" max="15351" width="9.85546875" style="2" bestFit="1" customWidth="1"/>
    <col min="15352" max="15352" width="10.28515625" style="2" bestFit="1" customWidth="1"/>
    <col min="15353" max="15353" width="9.140625" style="2" bestFit="1" customWidth="1"/>
    <col min="15354" max="15354" width="10.7109375" style="2" bestFit="1" customWidth="1"/>
    <col min="15355" max="15355" width="11.42578125" style="2" bestFit="1" customWidth="1"/>
    <col min="15356" max="15356" width="11" style="2" bestFit="1" customWidth="1"/>
    <col min="15357" max="15357" width="11.42578125" style="2" customWidth="1"/>
    <col min="15358" max="15358" width="11" style="2" bestFit="1" customWidth="1"/>
    <col min="15359" max="15359" width="11.42578125" style="2" bestFit="1" customWidth="1"/>
    <col min="15360" max="15360" width="9.5703125" style="2" bestFit="1" customWidth="1"/>
    <col min="15361" max="15361" width="9.42578125" style="2" bestFit="1" customWidth="1"/>
    <col min="15362" max="15362" width="11.42578125" style="2" bestFit="1" customWidth="1"/>
    <col min="15363" max="15364" width="0" style="2" hidden="1" customWidth="1"/>
    <col min="15365" max="15605" width="9.140625" style="2"/>
    <col min="15606" max="15606" width="16.42578125" style="2" customWidth="1"/>
    <col min="15607" max="15607" width="9.85546875" style="2" bestFit="1" customWidth="1"/>
    <col min="15608" max="15608" width="10.28515625" style="2" bestFit="1" customWidth="1"/>
    <col min="15609" max="15609" width="9.140625" style="2" bestFit="1" customWidth="1"/>
    <col min="15610" max="15610" width="10.7109375" style="2" bestFit="1" customWidth="1"/>
    <col min="15611" max="15611" width="11.42578125" style="2" bestFit="1" customWidth="1"/>
    <col min="15612" max="15612" width="11" style="2" bestFit="1" customWidth="1"/>
    <col min="15613" max="15613" width="11.42578125" style="2" customWidth="1"/>
    <col min="15614" max="15614" width="11" style="2" bestFit="1" customWidth="1"/>
    <col min="15615" max="15615" width="11.42578125" style="2" bestFit="1" customWidth="1"/>
    <col min="15616" max="15616" width="9.5703125" style="2" bestFit="1" customWidth="1"/>
    <col min="15617" max="15617" width="9.42578125" style="2" bestFit="1" customWidth="1"/>
    <col min="15618" max="15618" width="11.42578125" style="2" bestFit="1" customWidth="1"/>
    <col min="15619" max="15620" width="0" style="2" hidden="1" customWidth="1"/>
    <col min="15621" max="15861" width="9.140625" style="2"/>
    <col min="15862" max="15862" width="16.42578125" style="2" customWidth="1"/>
    <col min="15863" max="15863" width="9.85546875" style="2" bestFit="1" customWidth="1"/>
    <col min="15864" max="15864" width="10.28515625" style="2" bestFit="1" customWidth="1"/>
    <col min="15865" max="15865" width="9.140625" style="2" bestFit="1" customWidth="1"/>
    <col min="15866" max="15866" width="10.7109375" style="2" bestFit="1" customWidth="1"/>
    <col min="15867" max="15867" width="11.42578125" style="2" bestFit="1" customWidth="1"/>
    <col min="15868" max="15868" width="11" style="2" bestFit="1" customWidth="1"/>
    <col min="15869" max="15869" width="11.42578125" style="2" customWidth="1"/>
    <col min="15870" max="15870" width="11" style="2" bestFit="1" customWidth="1"/>
    <col min="15871" max="15871" width="11.42578125" style="2" bestFit="1" customWidth="1"/>
    <col min="15872" max="15872" width="9.5703125" style="2" bestFit="1" customWidth="1"/>
    <col min="15873" max="15873" width="9.42578125" style="2" bestFit="1" customWidth="1"/>
    <col min="15874" max="15874" width="11.42578125" style="2" bestFit="1" customWidth="1"/>
    <col min="15875" max="15876" width="0" style="2" hidden="1" customWidth="1"/>
    <col min="15877" max="16117" width="9.140625" style="2"/>
    <col min="16118" max="16118" width="16.42578125" style="2" customWidth="1"/>
    <col min="16119" max="16119" width="9.85546875" style="2" bestFit="1" customWidth="1"/>
    <col min="16120" max="16120" width="10.28515625" style="2" bestFit="1" customWidth="1"/>
    <col min="16121" max="16121" width="9.140625" style="2" bestFit="1" customWidth="1"/>
    <col min="16122" max="16122" width="10.7109375" style="2" bestFit="1" customWidth="1"/>
    <col min="16123" max="16123" width="11.42578125" style="2" bestFit="1" customWidth="1"/>
    <col min="16124" max="16124" width="11" style="2" bestFit="1" customWidth="1"/>
    <col min="16125" max="16125" width="11.42578125" style="2" customWidth="1"/>
    <col min="16126" max="16126" width="11" style="2" bestFit="1" customWidth="1"/>
    <col min="16127" max="16127" width="11.42578125" style="2" bestFit="1" customWidth="1"/>
    <col min="16128" max="16128" width="9.5703125" style="2" bestFit="1" customWidth="1"/>
    <col min="16129" max="16129" width="9.42578125" style="2" bestFit="1" customWidth="1"/>
    <col min="16130" max="16130" width="11.42578125" style="2" bestFit="1" customWidth="1"/>
    <col min="16131" max="16132" width="0" style="2" hidden="1" customWidth="1"/>
    <col min="16133" max="16384" width="9.140625" style="2"/>
  </cols>
  <sheetData>
    <row r="1" spans="1:23" ht="27.75" customHeight="1" x14ac:dyDescent="0.25">
      <c r="A1" s="163" t="s">
        <v>112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5"/>
      <c r="U1" s="1"/>
      <c r="V1" s="1"/>
      <c r="W1" s="1"/>
    </row>
    <row r="2" spans="1:23" ht="29.25" customHeight="1" x14ac:dyDescent="0.25">
      <c r="A2" s="166" t="s">
        <v>18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8"/>
      <c r="U2" s="1"/>
      <c r="V2" s="1"/>
      <c r="W2" s="1"/>
    </row>
    <row r="3" spans="1:23" ht="35.25" customHeight="1" thickBot="1" x14ac:dyDescent="0.3">
      <c r="A3" s="3"/>
      <c r="B3" s="178" t="s">
        <v>119</v>
      </c>
      <c r="C3" s="179"/>
      <c r="D3" s="179"/>
      <c r="E3" s="179"/>
      <c r="F3" s="4"/>
      <c r="G3" s="4"/>
      <c r="H3" s="4"/>
      <c r="I3" s="4"/>
      <c r="J3" s="4"/>
      <c r="K3" s="4"/>
      <c r="L3" s="5"/>
      <c r="N3" s="113" t="s">
        <v>113</v>
      </c>
      <c r="P3" s="7"/>
      <c r="Q3" s="7"/>
      <c r="R3" s="7" t="s">
        <v>114</v>
      </c>
      <c r="S3" s="7"/>
      <c r="T3" s="8"/>
      <c r="U3" s="1"/>
      <c r="V3" s="1"/>
      <c r="W3" s="1"/>
    </row>
    <row r="4" spans="1:23" ht="15.75" x14ac:dyDescent="0.25">
      <c r="A4" s="9" t="s">
        <v>0</v>
      </c>
      <c r="B4" s="169" t="s">
        <v>1</v>
      </c>
      <c r="C4" s="169"/>
      <c r="D4" s="170"/>
      <c r="E4" s="171" t="s">
        <v>2</v>
      </c>
      <c r="F4" s="169"/>
      <c r="G4" s="170"/>
      <c r="H4" s="171" t="s">
        <v>3</v>
      </c>
      <c r="I4" s="169"/>
      <c r="J4" s="170"/>
      <c r="K4" s="169" t="s">
        <v>4</v>
      </c>
      <c r="L4" s="169"/>
      <c r="M4" s="172"/>
      <c r="N4" s="10" t="s">
        <v>36</v>
      </c>
      <c r="O4" s="10"/>
      <c r="P4" s="11"/>
      <c r="Q4" s="11"/>
      <c r="R4" s="11"/>
      <c r="S4" s="11"/>
      <c r="T4" s="12"/>
      <c r="U4" s="1"/>
      <c r="V4" s="1"/>
      <c r="W4" s="1"/>
    </row>
    <row r="5" spans="1:23" ht="16.5" thickBot="1" x14ac:dyDescent="0.3">
      <c r="A5" s="13"/>
      <c r="B5" s="60" t="s">
        <v>5</v>
      </c>
      <c r="C5" s="60" t="s">
        <v>6</v>
      </c>
      <c r="D5" s="61" t="s">
        <v>7</v>
      </c>
      <c r="E5" s="62" t="s">
        <v>8</v>
      </c>
      <c r="F5" s="60" t="s">
        <v>9</v>
      </c>
      <c r="G5" s="61" t="s">
        <v>10</v>
      </c>
      <c r="H5" s="62" t="s">
        <v>11</v>
      </c>
      <c r="I5" s="60" t="s">
        <v>12</v>
      </c>
      <c r="J5" s="61" t="s">
        <v>13</v>
      </c>
      <c r="K5" s="60" t="s">
        <v>14</v>
      </c>
      <c r="L5" s="60" t="s">
        <v>15</v>
      </c>
      <c r="M5" s="63" t="s">
        <v>16</v>
      </c>
      <c r="N5" s="36">
        <v>250</v>
      </c>
      <c r="O5" s="36">
        <v>270</v>
      </c>
      <c r="P5" s="15">
        <v>500</v>
      </c>
      <c r="Q5" s="15">
        <v>660</v>
      </c>
      <c r="R5" s="15">
        <v>700</v>
      </c>
      <c r="S5" s="15">
        <v>800</v>
      </c>
      <c r="T5" s="16" t="s">
        <v>30</v>
      </c>
      <c r="U5" s="1"/>
      <c r="V5" s="1"/>
      <c r="W5" s="1"/>
    </row>
    <row r="6" spans="1:23" s="17" customFormat="1" ht="15.75" x14ac:dyDescent="0.25">
      <c r="A6" s="64" t="s">
        <v>19</v>
      </c>
      <c r="B6" s="58"/>
      <c r="C6" s="43"/>
      <c r="D6" s="44"/>
      <c r="E6" s="45"/>
      <c r="F6" s="43"/>
      <c r="G6" s="44"/>
      <c r="H6" s="45"/>
      <c r="I6" s="43"/>
      <c r="J6" s="44"/>
      <c r="K6" s="43"/>
      <c r="L6" s="43"/>
      <c r="M6" s="46"/>
      <c r="N6" s="15">
        <v>1</v>
      </c>
      <c r="O6" s="15">
        <v>0</v>
      </c>
      <c r="P6" s="15">
        <v>3</v>
      </c>
      <c r="Q6" s="15">
        <v>4</v>
      </c>
      <c r="R6" s="15">
        <v>3</v>
      </c>
      <c r="S6" s="15">
        <v>1</v>
      </c>
      <c r="T6" s="35">
        <f>+SUM(N6:S6)</f>
        <v>12</v>
      </c>
      <c r="U6" s="14"/>
      <c r="V6" s="1"/>
      <c r="W6" s="1"/>
    </row>
    <row r="7" spans="1:23" s="17" customFormat="1" ht="15.75" x14ac:dyDescent="0.25">
      <c r="A7" s="56">
        <v>800</v>
      </c>
      <c r="B7" s="55"/>
      <c r="C7" s="48"/>
      <c r="D7" s="49"/>
      <c r="E7" s="50"/>
      <c r="F7" s="51"/>
      <c r="G7" s="51"/>
      <c r="H7" s="52"/>
      <c r="I7" s="47"/>
      <c r="J7" s="53"/>
      <c r="K7" s="47"/>
      <c r="L7" s="47"/>
      <c r="M7" s="65" t="s">
        <v>21</v>
      </c>
      <c r="N7" s="15"/>
      <c r="O7" s="15"/>
      <c r="P7" s="15"/>
      <c r="Q7" s="15"/>
      <c r="R7" s="15"/>
      <c r="S7" s="15"/>
      <c r="T7" s="35"/>
      <c r="U7" s="19"/>
      <c r="V7" s="19"/>
      <c r="W7" s="19"/>
    </row>
    <row r="8" spans="1:23" s="17" customFormat="1" x14ac:dyDescent="0.25">
      <c r="A8" s="66" t="s">
        <v>66</v>
      </c>
      <c r="B8" s="55"/>
      <c r="C8" s="48"/>
      <c r="D8" s="49"/>
      <c r="E8" s="50"/>
      <c r="F8" s="51"/>
      <c r="G8" s="51"/>
      <c r="H8" s="52"/>
      <c r="I8" s="47"/>
      <c r="J8" s="53"/>
      <c r="K8" s="47"/>
      <c r="L8" s="47"/>
      <c r="M8" s="132" t="s">
        <v>149</v>
      </c>
      <c r="N8" s="15"/>
      <c r="O8" s="15"/>
      <c r="P8" s="15"/>
      <c r="Q8" s="15"/>
      <c r="R8" s="15"/>
      <c r="S8" s="15"/>
      <c r="T8" s="35"/>
      <c r="U8" s="19"/>
      <c r="V8" s="19"/>
      <c r="W8" s="19"/>
    </row>
    <row r="9" spans="1:23" s="19" customFormat="1" ht="15.75" x14ac:dyDescent="0.25">
      <c r="A9" s="57" t="s">
        <v>20</v>
      </c>
      <c r="B9" s="148"/>
      <c r="C9" s="136" t="s">
        <v>101</v>
      </c>
      <c r="D9" s="68" t="s">
        <v>24</v>
      </c>
      <c r="E9" s="70" t="s">
        <v>23</v>
      </c>
      <c r="F9" s="68"/>
      <c r="G9" s="68" t="s">
        <v>25</v>
      </c>
      <c r="H9" s="70"/>
      <c r="I9" s="85" t="s">
        <v>22</v>
      </c>
      <c r="J9" s="71"/>
      <c r="K9" s="72"/>
      <c r="L9" s="72" t="s">
        <v>27</v>
      </c>
      <c r="M9" s="73" t="s">
        <v>26</v>
      </c>
      <c r="N9" s="21"/>
      <c r="O9" s="149" t="s">
        <v>19</v>
      </c>
      <c r="P9" s="150"/>
      <c r="Q9" s="150">
        <v>12</v>
      </c>
      <c r="R9" s="151"/>
      <c r="S9" s="21"/>
      <c r="T9" s="22"/>
    </row>
    <row r="10" spans="1:23" s="19" customFormat="1" x14ac:dyDescent="0.25">
      <c r="A10" s="66" t="s">
        <v>66</v>
      </c>
      <c r="B10" s="139"/>
      <c r="C10" s="74" t="s">
        <v>118</v>
      </c>
      <c r="D10" s="140" t="s">
        <v>120</v>
      </c>
      <c r="E10" s="141" t="s">
        <v>121</v>
      </c>
      <c r="F10" s="74"/>
      <c r="G10" s="140" t="s">
        <v>122</v>
      </c>
      <c r="H10" s="76"/>
      <c r="I10" s="140" t="s">
        <v>123</v>
      </c>
      <c r="J10" s="77"/>
      <c r="K10" s="78"/>
      <c r="L10" s="159" t="s">
        <v>150</v>
      </c>
      <c r="M10" s="79">
        <v>2500</v>
      </c>
      <c r="N10" s="21"/>
      <c r="O10" s="76" t="s">
        <v>141</v>
      </c>
      <c r="P10" s="74"/>
      <c r="Q10" s="74">
        <v>1</v>
      </c>
      <c r="R10" s="75"/>
      <c r="S10" s="21"/>
      <c r="T10" s="22"/>
    </row>
    <row r="11" spans="1:23" s="19" customFormat="1" ht="31.5" x14ac:dyDescent="0.25">
      <c r="A11" s="57"/>
      <c r="B11" s="148" t="s">
        <v>116</v>
      </c>
      <c r="C11" s="136"/>
      <c r="D11" s="75"/>
      <c r="E11" s="76"/>
      <c r="F11" s="74"/>
      <c r="G11" s="75"/>
      <c r="H11" s="76"/>
      <c r="I11" s="74"/>
      <c r="J11" s="69" t="s">
        <v>66</v>
      </c>
      <c r="K11" s="78"/>
      <c r="L11" s="80" t="s">
        <v>55</v>
      </c>
      <c r="M11" s="134" t="s">
        <v>99</v>
      </c>
      <c r="N11" s="21"/>
      <c r="O11" s="152" t="s">
        <v>142</v>
      </c>
      <c r="P11" s="153"/>
      <c r="Q11" s="153">
        <v>6</v>
      </c>
      <c r="R11" s="154"/>
      <c r="S11" s="21"/>
      <c r="T11" s="22"/>
    </row>
    <row r="12" spans="1:23" s="19" customFormat="1" x14ac:dyDescent="0.25">
      <c r="A12" s="81" t="s">
        <v>66</v>
      </c>
      <c r="B12" s="139">
        <v>1283</v>
      </c>
      <c r="C12" s="74"/>
      <c r="D12" s="75"/>
      <c r="E12" s="76"/>
      <c r="F12" s="74"/>
      <c r="G12" s="75"/>
      <c r="H12" s="76"/>
      <c r="I12" s="74"/>
      <c r="J12" s="75"/>
      <c r="K12" s="78"/>
      <c r="L12" s="82">
        <v>1286</v>
      </c>
      <c r="M12" s="79">
        <v>2180</v>
      </c>
      <c r="N12" s="21"/>
      <c r="O12" s="21"/>
      <c r="P12" s="21"/>
      <c r="Q12" s="21"/>
      <c r="R12" s="21"/>
      <c r="S12" s="21"/>
      <c r="T12" s="22"/>
    </row>
    <row r="13" spans="1:23" s="19" customFormat="1" ht="33.75" customHeight="1" x14ac:dyDescent="0.25">
      <c r="A13" s="57">
        <v>500</v>
      </c>
      <c r="B13" s="148" t="s">
        <v>117</v>
      </c>
      <c r="C13" s="135"/>
      <c r="D13" s="68" t="s">
        <v>72</v>
      </c>
      <c r="E13" s="76"/>
      <c r="F13" s="74"/>
      <c r="G13" s="75"/>
      <c r="H13" s="76"/>
      <c r="I13" s="74"/>
      <c r="J13" s="75"/>
      <c r="K13" s="68" t="s">
        <v>29</v>
      </c>
      <c r="L13" s="68"/>
      <c r="M13" s="83" t="s">
        <v>48</v>
      </c>
      <c r="N13" s="21"/>
      <c r="O13" s="34"/>
      <c r="P13" s="21"/>
      <c r="Q13" s="23"/>
      <c r="R13" s="21"/>
      <c r="S13" s="21"/>
      <c r="T13" s="22"/>
    </row>
    <row r="14" spans="1:23" s="19" customFormat="1" ht="17.25" customHeight="1" x14ac:dyDescent="0.25">
      <c r="A14" s="81" t="s">
        <v>66</v>
      </c>
      <c r="B14" s="67">
        <v>744</v>
      </c>
      <c r="C14" s="74"/>
      <c r="D14" s="140" t="s">
        <v>124</v>
      </c>
      <c r="E14" s="76"/>
      <c r="F14" s="74"/>
      <c r="G14" s="75"/>
      <c r="H14" s="76"/>
      <c r="I14" s="74"/>
      <c r="J14" s="75"/>
      <c r="K14" s="140" t="s">
        <v>151</v>
      </c>
      <c r="L14" s="74"/>
      <c r="M14" s="140" t="s">
        <v>151</v>
      </c>
      <c r="N14" s="21"/>
      <c r="O14" s="34"/>
      <c r="P14" s="21"/>
      <c r="Q14" s="23"/>
      <c r="R14" s="21"/>
      <c r="S14" s="21"/>
      <c r="T14" s="22"/>
    </row>
    <row r="15" spans="1:23" s="19" customFormat="1" ht="31.5" x14ac:dyDescent="0.25">
      <c r="A15" s="57" t="s">
        <v>37</v>
      </c>
      <c r="B15" s="67"/>
      <c r="C15" s="74"/>
      <c r="D15" s="75"/>
      <c r="E15" s="76"/>
      <c r="F15" s="85"/>
      <c r="G15" s="69"/>
      <c r="H15" s="84" t="s">
        <v>45</v>
      </c>
      <c r="I15" s="85" t="s">
        <v>60</v>
      </c>
      <c r="J15" s="69"/>
      <c r="K15" s="85" t="s">
        <v>31</v>
      </c>
      <c r="L15" s="68"/>
      <c r="M15" s="73"/>
      <c r="N15" s="21"/>
      <c r="O15" s="34"/>
      <c r="P15" s="21"/>
      <c r="Q15" s="23"/>
      <c r="R15" s="21"/>
      <c r="S15" s="21"/>
      <c r="T15" s="22"/>
    </row>
    <row r="16" spans="1:23" s="19" customFormat="1" ht="15.75" x14ac:dyDescent="0.25">
      <c r="A16" s="81" t="s">
        <v>66</v>
      </c>
      <c r="B16" s="67"/>
      <c r="C16" s="74"/>
      <c r="D16" s="75"/>
      <c r="E16" s="74"/>
      <c r="F16" s="74"/>
      <c r="G16" s="75"/>
      <c r="H16" s="82">
        <v>2214</v>
      </c>
      <c r="I16" s="86">
        <v>178</v>
      </c>
      <c r="J16" s="74"/>
      <c r="K16" s="140" t="s">
        <v>125</v>
      </c>
      <c r="L16" s="74"/>
      <c r="M16" s="79"/>
      <c r="N16" s="21"/>
      <c r="O16" s="34"/>
      <c r="P16" s="21"/>
      <c r="Q16" s="23"/>
      <c r="R16" s="21"/>
      <c r="S16" s="21"/>
      <c r="T16" s="22"/>
    </row>
    <row r="17" spans="1:24" s="19" customFormat="1" ht="47.25" x14ac:dyDescent="0.25">
      <c r="A17" s="57"/>
      <c r="B17" s="67"/>
      <c r="C17" s="74"/>
      <c r="D17" s="75"/>
      <c r="E17" s="74"/>
      <c r="F17" s="74"/>
      <c r="G17" s="75"/>
      <c r="H17" s="82"/>
      <c r="I17" s="86"/>
      <c r="J17" s="74"/>
      <c r="K17" s="84" t="s">
        <v>54</v>
      </c>
      <c r="L17" s="87" t="s">
        <v>61</v>
      </c>
      <c r="M17" s="79"/>
      <c r="N17" s="21"/>
      <c r="O17" s="34"/>
      <c r="P17" s="21"/>
      <c r="Q17" s="23"/>
      <c r="R17" s="21"/>
      <c r="S17" s="21"/>
      <c r="T17" s="22"/>
    </row>
    <row r="18" spans="1:24" s="19" customFormat="1" ht="13.5" thickBot="1" x14ac:dyDescent="0.3">
      <c r="A18" s="88" t="s">
        <v>66</v>
      </c>
      <c r="B18" s="89"/>
      <c r="C18" s="90"/>
      <c r="D18" s="91"/>
      <c r="E18" s="90"/>
      <c r="F18" s="90"/>
      <c r="G18" s="91"/>
      <c r="H18" s="90"/>
      <c r="I18" s="92"/>
      <c r="J18" s="91"/>
      <c r="K18" s="93">
        <v>2250</v>
      </c>
      <c r="L18" s="93">
        <v>2250</v>
      </c>
      <c r="M18" s="94"/>
      <c r="N18" s="38"/>
      <c r="O18" s="38"/>
      <c r="P18" s="38"/>
      <c r="Q18" s="38"/>
      <c r="R18" s="38"/>
      <c r="S18" s="38"/>
      <c r="T18" s="39"/>
    </row>
    <row r="19" spans="1:24" s="19" customFormat="1" ht="12.75" x14ac:dyDescent="0.25">
      <c r="A19" s="40" t="s">
        <v>32</v>
      </c>
      <c r="B19" s="74"/>
      <c r="C19" s="74"/>
      <c r="D19" s="75"/>
      <c r="E19" s="76"/>
      <c r="F19" s="74"/>
      <c r="G19" s="75"/>
      <c r="H19" s="76"/>
      <c r="I19" s="86"/>
      <c r="J19" s="75"/>
      <c r="K19" s="74"/>
      <c r="L19" s="74"/>
      <c r="M19" s="79"/>
      <c r="N19" s="36" t="s">
        <v>143</v>
      </c>
      <c r="O19" s="187" t="s">
        <v>34</v>
      </c>
      <c r="P19" s="187"/>
      <c r="Q19" s="15"/>
      <c r="R19" s="188" t="s">
        <v>33</v>
      </c>
      <c r="S19" s="188"/>
      <c r="T19" s="16" t="s">
        <v>30</v>
      </c>
    </row>
    <row r="20" spans="1:24" s="19" customFormat="1" ht="21" customHeight="1" x14ac:dyDescent="0.25">
      <c r="A20" s="20" t="s">
        <v>33</v>
      </c>
      <c r="B20" s="136" t="s">
        <v>102</v>
      </c>
      <c r="C20" s="136" t="s">
        <v>105</v>
      </c>
      <c r="D20" s="85" t="s">
        <v>71</v>
      </c>
      <c r="E20" s="70" t="s">
        <v>24</v>
      </c>
      <c r="F20" s="68" t="s">
        <v>39</v>
      </c>
      <c r="G20" s="95" t="s">
        <v>50</v>
      </c>
      <c r="H20" s="70" t="s">
        <v>17</v>
      </c>
      <c r="I20" s="85" t="s">
        <v>25</v>
      </c>
      <c r="J20" s="69" t="s">
        <v>40</v>
      </c>
      <c r="K20" s="68" t="s">
        <v>41</v>
      </c>
      <c r="L20" s="85" t="s">
        <v>52</v>
      </c>
      <c r="M20" s="83" t="s">
        <v>53</v>
      </c>
      <c r="N20" s="21">
        <v>1</v>
      </c>
      <c r="O20" s="189">
        <v>6</v>
      </c>
      <c r="P20" s="189"/>
      <c r="Q20" s="21"/>
      <c r="R20" s="189">
        <v>20</v>
      </c>
      <c r="S20" s="189"/>
      <c r="T20" s="35">
        <f>+SUM(N20:S20)</f>
        <v>27</v>
      </c>
    </row>
    <row r="21" spans="1:24" s="19" customFormat="1" ht="15" customHeight="1" x14ac:dyDescent="0.25">
      <c r="A21" s="20"/>
      <c r="B21" s="142" t="s">
        <v>126</v>
      </c>
      <c r="C21" s="142" t="s">
        <v>127</v>
      </c>
      <c r="D21" s="140" t="s">
        <v>128</v>
      </c>
      <c r="E21" s="141" t="s">
        <v>129</v>
      </c>
      <c r="F21" s="140" t="s">
        <v>130</v>
      </c>
      <c r="G21" s="143" t="s">
        <v>131</v>
      </c>
      <c r="H21" s="141" t="s">
        <v>132</v>
      </c>
      <c r="I21" s="144" t="s">
        <v>133</v>
      </c>
      <c r="J21" s="75">
        <v>350</v>
      </c>
      <c r="K21" s="140" t="s">
        <v>152</v>
      </c>
      <c r="L21" s="144" t="s">
        <v>153</v>
      </c>
      <c r="M21" s="144" t="s">
        <v>153</v>
      </c>
      <c r="N21" s="21"/>
      <c r="O21" s="21"/>
      <c r="P21" s="21"/>
      <c r="Q21" s="21"/>
      <c r="R21" s="21"/>
      <c r="S21" s="21"/>
      <c r="T21" s="22"/>
    </row>
    <row r="22" spans="1:24" s="19" customFormat="1" ht="31.5" x14ac:dyDescent="0.25">
      <c r="A22" s="20"/>
      <c r="B22" s="136" t="s">
        <v>103</v>
      </c>
      <c r="C22" s="136" t="s">
        <v>109</v>
      </c>
      <c r="D22" s="136" t="s">
        <v>110</v>
      </c>
      <c r="E22" s="70" t="s">
        <v>38</v>
      </c>
      <c r="F22" s="85" t="s">
        <v>49</v>
      </c>
      <c r="G22" s="95" t="s">
        <v>51</v>
      </c>
      <c r="H22" s="70"/>
      <c r="I22" s="85"/>
      <c r="J22" s="69"/>
      <c r="K22" s="68"/>
      <c r="L22" s="85" t="s">
        <v>26</v>
      </c>
      <c r="M22" s="83" t="s">
        <v>93</v>
      </c>
      <c r="N22" s="21"/>
      <c r="O22" s="21"/>
      <c r="P22" s="149" t="s">
        <v>144</v>
      </c>
      <c r="Q22" s="150"/>
      <c r="R22" s="151">
        <v>21</v>
      </c>
      <c r="S22" s="21"/>
      <c r="T22" s="22"/>
    </row>
    <row r="23" spans="1:24" s="19" customFormat="1" ht="15.75" x14ac:dyDescent="0.25">
      <c r="A23" s="20"/>
      <c r="B23" s="140" t="s">
        <v>134</v>
      </c>
      <c r="C23" s="82">
        <v>789</v>
      </c>
      <c r="D23" s="145" t="s">
        <v>135</v>
      </c>
      <c r="E23" s="141" t="s">
        <v>136</v>
      </c>
      <c r="F23" s="74">
        <v>366</v>
      </c>
      <c r="G23" s="96">
        <v>788</v>
      </c>
      <c r="H23" s="70"/>
      <c r="I23" s="85"/>
      <c r="J23" s="69"/>
      <c r="K23" s="68"/>
      <c r="L23" s="74">
        <v>350</v>
      </c>
      <c r="M23" s="132" t="s">
        <v>154</v>
      </c>
      <c r="N23" s="21"/>
      <c r="O23" s="21"/>
      <c r="P23" s="76" t="s">
        <v>145</v>
      </c>
      <c r="Q23" s="74"/>
      <c r="R23" s="75">
        <v>2</v>
      </c>
      <c r="S23" s="21"/>
      <c r="T23" s="22"/>
    </row>
    <row r="24" spans="1:24" s="19" customFormat="1" ht="31.5" x14ac:dyDescent="0.25">
      <c r="A24" s="20" t="s">
        <v>34</v>
      </c>
      <c r="B24" s="74"/>
      <c r="C24" s="136" t="s">
        <v>104</v>
      </c>
      <c r="D24" s="68"/>
      <c r="E24" s="138" t="s">
        <v>106</v>
      </c>
      <c r="F24" s="136" t="s">
        <v>111</v>
      </c>
      <c r="G24" s="68" t="s">
        <v>72</v>
      </c>
      <c r="H24" s="97" t="s">
        <v>29</v>
      </c>
      <c r="I24" s="85" t="s">
        <v>28</v>
      </c>
      <c r="J24" s="108"/>
      <c r="K24" s="109"/>
      <c r="L24" s="74"/>
      <c r="M24" s="79"/>
      <c r="N24" s="21"/>
      <c r="O24" s="21"/>
      <c r="P24" s="76" t="s">
        <v>147</v>
      </c>
      <c r="Q24" s="74"/>
      <c r="R24" s="75">
        <v>4</v>
      </c>
      <c r="S24" s="21"/>
      <c r="T24" s="22"/>
    </row>
    <row r="25" spans="1:24" s="19" customFormat="1" ht="12.75" x14ac:dyDescent="0.25">
      <c r="A25" s="20"/>
      <c r="B25" s="74"/>
      <c r="C25" s="74">
        <v>595</v>
      </c>
      <c r="D25" s="74"/>
      <c r="E25" s="141" t="s">
        <v>137</v>
      </c>
      <c r="F25" s="74">
        <v>699</v>
      </c>
      <c r="G25" s="140" t="s">
        <v>138</v>
      </c>
      <c r="H25" s="141" t="s">
        <v>155</v>
      </c>
      <c r="I25" s="141" t="s">
        <v>155</v>
      </c>
      <c r="J25" s="75" t="s">
        <v>66</v>
      </c>
      <c r="K25" s="74" t="s">
        <v>66</v>
      </c>
      <c r="L25" s="74"/>
      <c r="M25" s="79"/>
      <c r="N25" s="21"/>
      <c r="O25" s="21"/>
      <c r="P25" s="76" t="s">
        <v>146</v>
      </c>
      <c r="Q25" s="74"/>
      <c r="R25" s="75">
        <v>3</v>
      </c>
      <c r="S25" s="21"/>
      <c r="T25" s="22"/>
    </row>
    <row r="26" spans="1:24" s="19" customFormat="1" ht="31.5" x14ac:dyDescent="0.25">
      <c r="A26" s="20"/>
      <c r="B26" s="74"/>
      <c r="C26" s="74"/>
      <c r="D26" s="95"/>
      <c r="E26" s="76"/>
      <c r="F26" s="136" t="s">
        <v>115</v>
      </c>
      <c r="G26" s="95" t="s">
        <v>42</v>
      </c>
      <c r="H26" s="76"/>
      <c r="I26" s="87" t="s">
        <v>56</v>
      </c>
      <c r="J26" s="75"/>
      <c r="K26" s="74"/>
      <c r="L26" s="74"/>
      <c r="M26" s="79"/>
      <c r="N26" s="21"/>
      <c r="O26" s="21"/>
      <c r="P26" s="152" t="s">
        <v>148</v>
      </c>
      <c r="Q26" s="153"/>
      <c r="R26" s="154">
        <v>1</v>
      </c>
      <c r="S26" s="21"/>
      <c r="T26" s="22"/>
    </row>
    <row r="27" spans="1:24" s="19" customFormat="1" ht="12.75" x14ac:dyDescent="0.25">
      <c r="A27" s="20"/>
      <c r="B27" s="74"/>
      <c r="C27" s="74"/>
      <c r="D27" s="75"/>
      <c r="E27" s="76"/>
      <c r="F27" s="74">
        <v>350</v>
      </c>
      <c r="G27" s="147" t="s">
        <v>140</v>
      </c>
      <c r="H27" s="76"/>
      <c r="I27" s="82">
        <v>818</v>
      </c>
      <c r="J27" s="75"/>
      <c r="K27" s="74"/>
      <c r="L27" s="74"/>
      <c r="M27" s="79"/>
      <c r="N27" s="21"/>
      <c r="O27" s="21"/>
      <c r="P27" s="21"/>
      <c r="Q27" s="21"/>
      <c r="R27" s="21"/>
      <c r="S27" s="21"/>
      <c r="T27" s="22"/>
    </row>
    <row r="28" spans="1:24" s="19" customFormat="1" ht="31.5" x14ac:dyDescent="0.25">
      <c r="A28" s="20" t="s">
        <v>35</v>
      </c>
      <c r="B28" s="74"/>
      <c r="C28" s="74"/>
      <c r="D28" s="75"/>
      <c r="E28" s="70" t="s">
        <v>62</v>
      </c>
      <c r="F28" s="68"/>
      <c r="G28" s="69"/>
      <c r="H28" s="70"/>
      <c r="I28" s="98"/>
      <c r="J28" s="69"/>
      <c r="K28" s="68"/>
      <c r="L28" s="68"/>
      <c r="M28" s="83" t="s">
        <v>69</v>
      </c>
      <c r="N28" s="21"/>
      <c r="O28" s="21"/>
      <c r="P28" s="21"/>
      <c r="Q28" s="21"/>
      <c r="R28" s="21"/>
      <c r="S28" s="21"/>
      <c r="T28" s="22"/>
    </row>
    <row r="29" spans="1:24" s="19" customFormat="1" ht="13.5" thickBot="1" x14ac:dyDescent="0.3">
      <c r="A29" s="41"/>
      <c r="B29" s="90"/>
      <c r="C29" s="90"/>
      <c r="D29" s="91"/>
      <c r="E29" s="146" t="s">
        <v>139</v>
      </c>
      <c r="F29" s="90"/>
      <c r="G29" s="91"/>
      <c r="H29" s="99"/>
      <c r="I29" s="90"/>
      <c r="J29" s="91"/>
      <c r="K29" s="90"/>
      <c r="L29" s="90"/>
      <c r="M29" s="100" t="s">
        <v>89</v>
      </c>
      <c r="N29" s="21"/>
      <c r="O29" s="21"/>
      <c r="P29" s="21"/>
      <c r="Q29" s="21"/>
      <c r="R29" s="21"/>
      <c r="S29" s="21"/>
      <c r="T29" s="22"/>
      <c r="U29" s="24"/>
      <c r="V29" s="24"/>
      <c r="W29" s="24"/>
    </row>
    <row r="30" spans="1:24" s="19" customFormat="1" ht="12.75" x14ac:dyDescent="0.25">
      <c r="A30" s="42" t="s">
        <v>44</v>
      </c>
      <c r="B30" s="101"/>
      <c r="C30" s="101"/>
      <c r="D30" s="102"/>
      <c r="E30" s="103"/>
      <c r="F30" s="101"/>
      <c r="G30" s="102"/>
      <c r="H30" s="103"/>
      <c r="I30" s="101"/>
      <c r="J30" s="102"/>
      <c r="K30" s="101"/>
      <c r="L30" s="101"/>
      <c r="M30" s="101"/>
      <c r="N30" s="155"/>
      <c r="O30" s="10" t="s">
        <v>143</v>
      </c>
      <c r="P30" s="11">
        <v>500</v>
      </c>
      <c r="Q30" s="11">
        <v>660</v>
      </c>
      <c r="R30" s="11">
        <v>700</v>
      </c>
      <c r="S30" s="11">
        <v>800</v>
      </c>
      <c r="T30" s="12" t="s">
        <v>30</v>
      </c>
      <c r="U30" s="14"/>
      <c r="V30" s="1"/>
      <c r="W30" s="1"/>
    </row>
    <row r="31" spans="1:24" s="17" customFormat="1" ht="15.75" x14ac:dyDescent="0.25">
      <c r="A31" s="18">
        <v>800</v>
      </c>
      <c r="B31" s="68"/>
      <c r="C31" s="72"/>
      <c r="D31" s="69"/>
      <c r="E31" s="70"/>
      <c r="F31" s="72"/>
      <c r="G31" s="72"/>
      <c r="H31" s="70"/>
      <c r="I31" s="68"/>
      <c r="J31" s="71"/>
      <c r="K31" s="68" t="s">
        <v>73</v>
      </c>
      <c r="L31" s="68" t="s">
        <v>21</v>
      </c>
      <c r="M31" s="68"/>
      <c r="N31" s="156"/>
      <c r="O31" s="21">
        <v>2</v>
      </c>
      <c r="P31" s="21">
        <v>3</v>
      </c>
      <c r="Q31" s="21">
        <v>5</v>
      </c>
      <c r="R31" s="21">
        <v>4</v>
      </c>
      <c r="S31" s="21">
        <v>2</v>
      </c>
      <c r="T31" s="35">
        <f>+SUM(N31:S31)</f>
        <v>16</v>
      </c>
      <c r="U31" s="25"/>
      <c r="V31" s="25"/>
      <c r="W31" s="25"/>
      <c r="X31" s="1"/>
    </row>
    <row r="32" spans="1:24" s="17" customFormat="1" ht="15.75" x14ac:dyDescent="0.25">
      <c r="A32" s="18"/>
      <c r="B32" s="68"/>
      <c r="C32" s="72"/>
      <c r="D32" s="69"/>
      <c r="E32" s="70"/>
      <c r="F32" s="72"/>
      <c r="G32" s="69"/>
      <c r="H32" s="70"/>
      <c r="I32" s="68"/>
      <c r="J32" s="71"/>
      <c r="K32" s="140" t="s">
        <v>160</v>
      </c>
      <c r="L32" s="140" t="s">
        <v>160</v>
      </c>
      <c r="M32" s="68"/>
      <c r="N32" s="157"/>
      <c r="O32" s="15"/>
      <c r="P32" s="15"/>
      <c r="Q32" s="15"/>
      <c r="R32" s="15"/>
      <c r="S32" s="15"/>
      <c r="T32" s="16"/>
      <c r="U32" s="25"/>
      <c r="V32" s="25"/>
      <c r="W32" s="25"/>
      <c r="X32" s="1"/>
    </row>
    <row r="33" spans="1:40" s="25" customFormat="1" ht="15.75" x14ac:dyDescent="0.25">
      <c r="A33" s="20" t="s">
        <v>20</v>
      </c>
      <c r="B33" s="68"/>
      <c r="C33" s="68"/>
      <c r="D33" s="68" t="s">
        <v>46</v>
      </c>
      <c r="E33" s="70" t="s">
        <v>24</v>
      </c>
      <c r="F33" s="68"/>
      <c r="G33" s="69" t="s">
        <v>22</v>
      </c>
      <c r="H33" s="70" t="s">
        <v>25</v>
      </c>
      <c r="I33" s="68" t="s">
        <v>40</v>
      </c>
      <c r="J33" s="69" t="s">
        <v>41</v>
      </c>
      <c r="K33" s="68" t="s">
        <v>26</v>
      </c>
      <c r="L33" s="72" t="s">
        <v>27</v>
      </c>
      <c r="M33" s="135" t="s">
        <v>108</v>
      </c>
      <c r="N33" s="156"/>
      <c r="O33" s="21"/>
      <c r="P33" s="114" t="s">
        <v>74</v>
      </c>
      <c r="Q33" s="115"/>
      <c r="R33" s="116">
        <v>16</v>
      </c>
      <c r="S33" s="21"/>
      <c r="T33" s="22"/>
    </row>
    <row r="34" spans="1:40" s="25" customFormat="1" ht="15.75" x14ac:dyDescent="0.25">
      <c r="A34" s="20"/>
      <c r="B34" s="68"/>
      <c r="C34" s="74"/>
      <c r="D34" s="140" t="s">
        <v>156</v>
      </c>
      <c r="E34" s="141" t="s">
        <v>157</v>
      </c>
      <c r="F34" s="74"/>
      <c r="G34" s="140" t="s">
        <v>156</v>
      </c>
      <c r="H34" s="141" t="s">
        <v>158</v>
      </c>
      <c r="I34" s="74">
        <v>100</v>
      </c>
      <c r="J34" s="147" t="s">
        <v>159</v>
      </c>
      <c r="K34" s="74">
        <v>100</v>
      </c>
      <c r="L34" s="147" t="s">
        <v>161</v>
      </c>
      <c r="M34" s="137">
        <v>100</v>
      </c>
      <c r="N34" s="156"/>
      <c r="O34" s="21"/>
      <c r="P34" s="21"/>
      <c r="Q34" s="21"/>
      <c r="R34" s="21"/>
      <c r="S34" s="21"/>
      <c r="T34" s="22"/>
    </row>
    <row r="35" spans="1:40" s="25" customFormat="1" ht="15.75" x14ac:dyDescent="0.25">
      <c r="A35" s="20">
        <v>500</v>
      </c>
      <c r="B35" s="68"/>
      <c r="C35" s="68"/>
      <c r="D35" s="69"/>
      <c r="E35" s="70"/>
      <c r="F35" s="127" t="s">
        <v>72</v>
      </c>
      <c r="G35" s="69"/>
      <c r="H35" s="70"/>
      <c r="I35" s="68" t="s">
        <v>29</v>
      </c>
      <c r="J35" s="69" t="s">
        <v>28</v>
      </c>
      <c r="K35" s="109" t="s">
        <v>66</v>
      </c>
      <c r="L35" s="68"/>
      <c r="M35" s="68"/>
      <c r="N35" s="156"/>
      <c r="O35" s="21"/>
      <c r="P35" s="21"/>
      <c r="Q35" s="21"/>
      <c r="R35" s="21"/>
      <c r="S35" s="21"/>
      <c r="T35" s="22"/>
    </row>
    <row r="36" spans="1:40" s="25" customFormat="1" ht="15.75" x14ac:dyDescent="0.25">
      <c r="A36" s="20"/>
      <c r="B36" s="68"/>
      <c r="C36" s="68"/>
      <c r="D36" s="69"/>
      <c r="E36" s="70"/>
      <c r="F36" s="126">
        <v>110</v>
      </c>
      <c r="G36" s="69"/>
      <c r="H36" s="70"/>
      <c r="I36" s="140" t="s">
        <v>162</v>
      </c>
      <c r="J36" s="140" t="s">
        <v>162</v>
      </c>
      <c r="K36" s="74" t="s">
        <v>66</v>
      </c>
      <c r="L36" s="68"/>
      <c r="M36" s="68"/>
      <c r="N36" s="156"/>
      <c r="O36" s="191" t="s">
        <v>107</v>
      </c>
      <c r="P36" s="191"/>
      <c r="Q36" s="191"/>
      <c r="R36" s="191"/>
      <c r="S36" s="191"/>
      <c r="T36" s="22"/>
    </row>
    <row r="37" spans="1:40" s="26" customFormat="1" ht="24.75" customHeight="1" x14ac:dyDescent="0.25">
      <c r="A37" s="20" t="s">
        <v>37</v>
      </c>
      <c r="B37" s="68"/>
      <c r="C37" s="68" t="s">
        <v>43</v>
      </c>
      <c r="D37" s="68"/>
      <c r="E37" s="68" t="s">
        <v>47</v>
      </c>
      <c r="F37" s="85"/>
      <c r="G37" s="68" t="s">
        <v>66</v>
      </c>
      <c r="H37" s="70"/>
      <c r="I37" s="85"/>
      <c r="J37" s="69"/>
      <c r="K37" s="68"/>
      <c r="L37" s="68"/>
      <c r="M37" s="85" t="s">
        <v>100</v>
      </c>
      <c r="N37" s="156"/>
      <c r="O37" s="191"/>
      <c r="P37" s="191"/>
      <c r="Q37" s="191"/>
      <c r="R37" s="191"/>
      <c r="S37" s="191"/>
      <c r="T37" s="22"/>
    </row>
    <row r="38" spans="1:40" s="25" customFormat="1" ht="13.5" thickBot="1" x14ac:dyDescent="0.3">
      <c r="A38" s="37"/>
      <c r="B38" s="90"/>
      <c r="C38" s="160" t="s">
        <v>163</v>
      </c>
      <c r="D38" s="91"/>
      <c r="E38" s="146" t="s">
        <v>164</v>
      </c>
      <c r="F38" s="90"/>
      <c r="G38" s="91"/>
      <c r="H38" s="99"/>
      <c r="I38" s="92"/>
      <c r="J38" s="91"/>
      <c r="K38" s="90"/>
      <c r="L38" s="90"/>
      <c r="M38" s="90">
        <v>82</v>
      </c>
      <c r="N38" s="158"/>
      <c r="O38" s="38"/>
      <c r="P38" s="38"/>
      <c r="Q38" s="38"/>
      <c r="R38" s="38"/>
      <c r="S38" s="38"/>
      <c r="T38" s="39"/>
    </row>
    <row r="39" spans="1:40" s="25" customFormat="1" ht="12.75" x14ac:dyDescent="0.25">
      <c r="A39" s="104"/>
      <c r="B39" s="47"/>
      <c r="C39" s="47"/>
      <c r="D39" s="47"/>
      <c r="E39" s="47"/>
      <c r="F39" s="47"/>
      <c r="G39" s="47"/>
      <c r="H39" s="47"/>
      <c r="I39" s="54"/>
      <c r="J39" s="47"/>
      <c r="K39" s="47"/>
      <c r="L39" s="47"/>
      <c r="M39" s="47"/>
      <c r="N39" s="21"/>
      <c r="O39" s="21"/>
      <c r="P39" s="21"/>
      <c r="Q39" s="21"/>
      <c r="R39" s="21"/>
      <c r="S39" s="21"/>
      <c r="T39" s="21"/>
    </row>
    <row r="40" spans="1:40" s="25" customFormat="1" ht="12.75" hidden="1" x14ac:dyDescent="0.25">
      <c r="A40" s="59" t="s">
        <v>57</v>
      </c>
      <c r="B40" s="74">
        <v>15</v>
      </c>
      <c r="C40" s="74">
        <v>15</v>
      </c>
      <c r="D40" s="74">
        <v>30</v>
      </c>
      <c r="E40" s="74">
        <v>50</v>
      </c>
      <c r="F40" s="74">
        <v>65</v>
      </c>
      <c r="G40" s="74">
        <v>75</v>
      </c>
      <c r="H40" s="74">
        <v>75</v>
      </c>
      <c r="I40" s="74">
        <v>75</v>
      </c>
      <c r="J40" s="74">
        <v>75</v>
      </c>
      <c r="K40" s="74">
        <v>251</v>
      </c>
      <c r="L40" s="74">
        <v>418</v>
      </c>
      <c r="M40" s="74">
        <v>242</v>
      </c>
      <c r="N40" s="105">
        <f t="shared" ref="N40:N45" si="0">+SUM(B40:M40)</f>
        <v>1386</v>
      </c>
      <c r="O40" s="21"/>
      <c r="P40" s="21"/>
      <c r="Q40" s="21"/>
      <c r="R40" s="21"/>
      <c r="S40" s="21"/>
      <c r="T40" s="21"/>
    </row>
    <row r="41" spans="1:40" s="25" customFormat="1" ht="12.75" hidden="1" x14ac:dyDescent="0.25">
      <c r="A41" s="59" t="s">
        <v>63</v>
      </c>
      <c r="B41" s="74">
        <v>150</v>
      </c>
      <c r="C41" s="74">
        <v>184</v>
      </c>
      <c r="D41" s="74">
        <v>400</v>
      </c>
      <c r="E41" s="74">
        <v>400</v>
      </c>
      <c r="F41" s="74">
        <v>388</v>
      </c>
      <c r="G41" s="74">
        <v>212</v>
      </c>
      <c r="H41" s="74">
        <v>386</v>
      </c>
      <c r="I41" s="74">
        <v>372</v>
      </c>
      <c r="J41" s="74">
        <v>500</v>
      </c>
      <c r="K41" s="74">
        <v>700</v>
      </c>
      <c r="L41" s="74">
        <v>1464</v>
      </c>
      <c r="M41" s="74">
        <v>1582</v>
      </c>
      <c r="N41" s="105">
        <f t="shared" si="0"/>
        <v>6738</v>
      </c>
      <c r="O41" s="105"/>
      <c r="P41" s="105"/>
      <c r="Q41" s="21"/>
      <c r="R41" s="21"/>
      <c r="S41" s="21"/>
      <c r="T41" s="21"/>
    </row>
    <row r="42" spans="1:40" s="25" customFormat="1" ht="13.5" hidden="1" thickBot="1" x14ac:dyDescent="0.3">
      <c r="A42" s="59" t="s">
        <v>58</v>
      </c>
      <c r="B42" s="74">
        <v>50</v>
      </c>
      <c r="C42" s="74">
        <v>75</v>
      </c>
      <c r="D42" s="74">
        <v>100</v>
      </c>
      <c r="E42" s="74">
        <v>150</v>
      </c>
      <c r="F42" s="74">
        <v>150</v>
      </c>
      <c r="G42" s="74">
        <v>150</v>
      </c>
      <c r="H42" s="74">
        <v>150</v>
      </c>
      <c r="I42" s="74">
        <v>150</v>
      </c>
      <c r="J42" s="74">
        <v>150</v>
      </c>
      <c r="K42" s="74">
        <v>175</v>
      </c>
      <c r="L42" s="74">
        <v>175</v>
      </c>
      <c r="M42" s="74">
        <v>275</v>
      </c>
      <c r="N42" s="105">
        <f t="shared" si="0"/>
        <v>1750</v>
      </c>
      <c r="O42" s="21"/>
      <c r="P42" s="21"/>
      <c r="Q42" s="21"/>
      <c r="R42" s="21"/>
      <c r="S42" s="21"/>
      <c r="T42" s="21"/>
    </row>
    <row r="43" spans="1:40" s="25" customFormat="1" ht="15.75" hidden="1" customHeight="1" x14ac:dyDescent="0.25">
      <c r="A43" s="110" t="s">
        <v>59</v>
      </c>
      <c r="B43" s="101">
        <f>+SUM(B6:B42)</f>
        <v>2242</v>
      </c>
      <c r="C43" s="101">
        <f t="shared" ref="C43:M43" si="1">+SUM(C6:C42)</f>
        <v>1658</v>
      </c>
      <c r="D43" s="101">
        <f t="shared" si="1"/>
        <v>530</v>
      </c>
      <c r="E43" s="101">
        <f t="shared" si="1"/>
        <v>600</v>
      </c>
      <c r="F43" s="101">
        <f t="shared" si="1"/>
        <v>2128</v>
      </c>
      <c r="G43" s="101">
        <f t="shared" si="1"/>
        <v>1225</v>
      </c>
      <c r="H43" s="101">
        <f t="shared" si="1"/>
        <v>2825</v>
      </c>
      <c r="I43" s="101">
        <f t="shared" si="1"/>
        <v>1693</v>
      </c>
      <c r="J43" s="101">
        <f t="shared" si="1"/>
        <v>1075</v>
      </c>
      <c r="K43" s="101">
        <f t="shared" si="1"/>
        <v>3476</v>
      </c>
      <c r="L43" s="101">
        <f t="shared" si="1"/>
        <v>5943</v>
      </c>
      <c r="M43" s="101">
        <f t="shared" si="1"/>
        <v>6961</v>
      </c>
      <c r="N43" s="176">
        <f t="shared" si="0"/>
        <v>30356</v>
      </c>
      <c r="O43" s="176"/>
      <c r="P43" s="176"/>
      <c r="Q43" s="176"/>
      <c r="R43" s="176"/>
      <c r="S43" s="176"/>
      <c r="T43" s="177"/>
    </row>
    <row r="44" spans="1:40" s="25" customFormat="1" ht="31.5" hidden="1" customHeight="1" x14ac:dyDescent="0.25">
      <c r="A44" s="111" t="s">
        <v>67</v>
      </c>
      <c r="B44" s="162">
        <f>+SUM(B43:D43)</f>
        <v>4430</v>
      </c>
      <c r="C44" s="162"/>
      <c r="D44" s="162"/>
      <c r="E44" s="162">
        <f t="shared" ref="E44" si="2">+SUM(E43:G43)</f>
        <v>3953</v>
      </c>
      <c r="F44" s="162"/>
      <c r="G44" s="162"/>
      <c r="H44" s="162">
        <f t="shared" ref="H44" si="3">+SUM(H43:J43)</f>
        <v>5593</v>
      </c>
      <c r="I44" s="162"/>
      <c r="J44" s="162"/>
      <c r="K44" s="162">
        <f t="shared" ref="K44" si="4">+SUM(K43:M43)</f>
        <v>16380</v>
      </c>
      <c r="L44" s="162"/>
      <c r="M44" s="162"/>
      <c r="N44" s="161">
        <f t="shared" si="0"/>
        <v>30356</v>
      </c>
      <c r="O44" s="161"/>
      <c r="P44" s="161"/>
      <c r="Q44" s="161"/>
      <c r="R44" s="161"/>
      <c r="S44" s="161"/>
      <c r="T44" s="161"/>
    </row>
    <row r="45" spans="1:40" s="25" customFormat="1" ht="31.5" hidden="1" customHeight="1" x14ac:dyDescent="0.25">
      <c r="A45" s="112" t="s">
        <v>68</v>
      </c>
      <c r="B45" s="162">
        <f>+(B44/$N$43)*100</f>
        <v>14.593490578468838</v>
      </c>
      <c r="C45" s="162"/>
      <c r="D45" s="162"/>
      <c r="E45" s="162">
        <f t="shared" ref="E45" si="5">+(E44/$N$43)*100</f>
        <v>13.02213730399262</v>
      </c>
      <c r="F45" s="162"/>
      <c r="G45" s="162"/>
      <c r="H45" s="162">
        <f t="shared" ref="H45" si="6">+(H44/$N$43)*100</f>
        <v>18.424693635525102</v>
      </c>
      <c r="I45" s="162"/>
      <c r="J45" s="162"/>
      <c r="K45" s="162">
        <f t="shared" ref="K45" si="7">+(K44/$N$43)*100</f>
        <v>53.959678482013437</v>
      </c>
      <c r="L45" s="162"/>
      <c r="M45" s="162"/>
      <c r="N45" s="161">
        <f t="shared" si="0"/>
        <v>100</v>
      </c>
      <c r="O45" s="161"/>
      <c r="P45" s="161"/>
      <c r="Q45" s="161"/>
      <c r="R45" s="161"/>
      <c r="S45" s="161"/>
      <c r="T45" s="161"/>
    </row>
    <row r="46" spans="1:40" s="28" customFormat="1" ht="38.25" hidden="1" customHeight="1" x14ac:dyDescent="0.25">
      <c r="A46" s="173" t="s">
        <v>70</v>
      </c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5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</row>
    <row r="47" spans="1:40" hidden="1" x14ac:dyDescent="0.25">
      <c r="A47" s="29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30"/>
      <c r="O47" s="30"/>
      <c r="P47" s="7"/>
      <c r="Q47" s="7"/>
      <c r="R47" s="7"/>
      <c r="S47" s="7"/>
      <c r="T47" s="7"/>
    </row>
    <row r="48" spans="1:40" hidden="1" x14ac:dyDescent="0.25">
      <c r="A48" s="29" t="s">
        <v>65</v>
      </c>
      <c r="B48" s="106">
        <v>0</v>
      </c>
      <c r="C48" s="106">
        <v>366</v>
      </c>
      <c r="D48" s="106">
        <v>0</v>
      </c>
      <c r="E48" s="106">
        <v>0</v>
      </c>
      <c r="F48" s="106">
        <v>3112</v>
      </c>
      <c r="G48" s="106">
        <v>788</v>
      </c>
      <c r="H48" s="106">
        <v>2214</v>
      </c>
      <c r="I48" s="106">
        <v>996</v>
      </c>
      <c r="J48" s="106">
        <v>0</v>
      </c>
      <c r="K48" s="106">
        <v>2250</v>
      </c>
      <c r="L48" s="106">
        <v>3536</v>
      </c>
      <c r="M48" s="106">
        <v>0</v>
      </c>
      <c r="N48" s="107">
        <f>+SUM(B48:M48)</f>
        <v>13262</v>
      </c>
      <c r="O48" s="30"/>
      <c r="P48" s="7"/>
      <c r="Q48" s="7"/>
      <c r="R48" s="7"/>
      <c r="S48" s="7"/>
      <c r="T48" s="7"/>
    </row>
    <row r="49" spans="1:27" hidden="1" x14ac:dyDescent="0.25">
      <c r="A49" s="29" t="s">
        <v>64</v>
      </c>
      <c r="B49" s="106">
        <f>+B41+B48</f>
        <v>150</v>
      </c>
      <c r="C49" s="106">
        <f t="shared" ref="C49:M49" si="8">+C41+C48</f>
        <v>550</v>
      </c>
      <c r="D49" s="106">
        <f t="shared" si="8"/>
        <v>400</v>
      </c>
      <c r="E49" s="106">
        <f t="shared" si="8"/>
        <v>400</v>
      </c>
      <c r="F49" s="106">
        <f t="shared" si="8"/>
        <v>3500</v>
      </c>
      <c r="G49" s="106">
        <f t="shared" si="8"/>
        <v>1000</v>
      </c>
      <c r="H49" s="106">
        <f t="shared" si="8"/>
        <v>2600</v>
      </c>
      <c r="I49" s="106">
        <f t="shared" si="8"/>
        <v>1368</v>
      </c>
      <c r="J49" s="106">
        <f t="shared" si="8"/>
        <v>500</v>
      </c>
      <c r="K49" s="106">
        <f t="shared" si="8"/>
        <v>2950</v>
      </c>
      <c r="L49" s="106">
        <f t="shared" si="8"/>
        <v>5000</v>
      </c>
      <c r="M49" s="106">
        <f t="shared" si="8"/>
        <v>1582</v>
      </c>
      <c r="N49" s="107">
        <f>+SUM(B49:M49)</f>
        <v>20000</v>
      </c>
      <c r="O49" s="30"/>
      <c r="P49" s="7"/>
      <c r="Q49" s="7"/>
      <c r="R49" s="7"/>
      <c r="S49" s="7"/>
      <c r="T49" s="7"/>
    </row>
    <row r="50" spans="1:27" hidden="1" x14ac:dyDescent="0.25">
      <c r="A50" s="59" t="s">
        <v>58</v>
      </c>
      <c r="B50" s="74">
        <v>50</v>
      </c>
      <c r="C50" s="74">
        <v>75</v>
      </c>
      <c r="D50" s="74">
        <v>100</v>
      </c>
      <c r="E50" s="74">
        <v>150</v>
      </c>
      <c r="F50" s="74">
        <v>150</v>
      </c>
      <c r="G50" s="74">
        <v>150</v>
      </c>
      <c r="H50" s="74">
        <v>150</v>
      </c>
      <c r="I50" s="74">
        <v>150</v>
      </c>
      <c r="J50" s="74">
        <v>150</v>
      </c>
      <c r="K50" s="74">
        <v>175</v>
      </c>
      <c r="L50" s="74">
        <v>175</v>
      </c>
      <c r="M50" s="74">
        <v>275</v>
      </c>
      <c r="N50" s="105">
        <f>+SUM(B50:M50)</f>
        <v>1750</v>
      </c>
    </row>
    <row r="51" spans="1:27" hidden="1" x14ac:dyDescent="0.25">
      <c r="A51" s="31"/>
    </row>
    <row r="52" spans="1:27" x14ac:dyDescent="0.25">
      <c r="A52" s="33"/>
    </row>
    <row r="53" spans="1:27" ht="26.25" customHeight="1" x14ac:dyDescent="0.25">
      <c r="A53" s="119" t="s">
        <v>87</v>
      </c>
      <c r="B53" s="190" t="s">
        <v>1</v>
      </c>
      <c r="C53" s="190"/>
      <c r="D53" s="190"/>
      <c r="E53" s="190" t="s">
        <v>2</v>
      </c>
      <c r="F53" s="190"/>
      <c r="G53" s="190"/>
      <c r="H53" s="190" t="s">
        <v>3</v>
      </c>
      <c r="I53" s="190"/>
      <c r="J53" s="190"/>
      <c r="K53" s="190" t="s">
        <v>4</v>
      </c>
      <c r="L53" s="190"/>
      <c r="M53" s="190"/>
      <c r="N53" s="118"/>
      <c r="O53" s="117"/>
      <c r="P53" s="117"/>
      <c r="Q53" s="117"/>
      <c r="R53" s="117"/>
      <c r="S53" s="117"/>
      <c r="T53" s="117"/>
      <c r="U53" s="59"/>
      <c r="V53" s="59"/>
      <c r="W53" s="59"/>
      <c r="X53" s="59"/>
      <c r="Y53" s="59"/>
      <c r="Z53" s="59"/>
      <c r="AA53" s="59"/>
    </row>
    <row r="54" spans="1:27" ht="15.75" x14ac:dyDescent="0.25">
      <c r="A54" s="120"/>
      <c r="B54" s="121" t="s">
        <v>5</v>
      </c>
      <c r="C54" s="121" t="s">
        <v>6</v>
      </c>
      <c r="D54" s="121" t="s">
        <v>7</v>
      </c>
      <c r="E54" s="121" t="s">
        <v>8</v>
      </c>
      <c r="F54" s="121" t="s">
        <v>9</v>
      </c>
      <c r="G54" s="121" t="s">
        <v>10</v>
      </c>
      <c r="H54" s="121" t="s">
        <v>11</v>
      </c>
      <c r="I54" s="121" t="s">
        <v>12</v>
      </c>
      <c r="J54" s="121" t="s">
        <v>13</v>
      </c>
      <c r="K54" s="121" t="s">
        <v>14</v>
      </c>
      <c r="L54" s="121" t="s">
        <v>15</v>
      </c>
      <c r="M54" s="121" t="s">
        <v>16</v>
      </c>
      <c r="N54" s="122"/>
      <c r="O54" s="120"/>
      <c r="P54" s="120"/>
      <c r="Q54" s="120"/>
      <c r="R54" s="120"/>
      <c r="S54" s="120"/>
      <c r="T54" s="120"/>
      <c r="U54" s="59"/>
      <c r="V54" s="59"/>
      <c r="W54" s="59"/>
      <c r="X54" s="59"/>
      <c r="Y54" s="59"/>
      <c r="Z54" s="59"/>
      <c r="AA54" s="59"/>
    </row>
    <row r="55" spans="1:27" s="123" customFormat="1" ht="39.950000000000003" customHeight="1" x14ac:dyDescent="0.25">
      <c r="A55" s="117" t="s">
        <v>75</v>
      </c>
      <c r="B55" s="128">
        <v>0</v>
      </c>
      <c r="C55" s="128">
        <v>0</v>
      </c>
      <c r="D55" s="128">
        <f>5881+3698</f>
        <v>9579</v>
      </c>
      <c r="E55" s="128">
        <v>2758</v>
      </c>
      <c r="F55" s="128">
        <v>0</v>
      </c>
      <c r="G55" s="128">
        <v>5784</v>
      </c>
      <c r="H55" s="128">
        <v>0</v>
      </c>
      <c r="I55" s="128">
        <v>5203</v>
      </c>
      <c r="J55" s="128">
        <v>0</v>
      </c>
      <c r="K55" s="128">
        <v>3700</v>
      </c>
      <c r="L55" s="128">
        <v>2500</v>
      </c>
      <c r="M55" s="128">
        <v>9923</v>
      </c>
      <c r="N55" s="128">
        <f t="shared" ref="N55:N60" si="9">+SUM(B55:M55)</f>
        <v>39447</v>
      </c>
      <c r="O55" s="117"/>
      <c r="P55" s="117"/>
      <c r="Q55" s="117"/>
      <c r="R55" s="117"/>
      <c r="S55" s="117"/>
      <c r="T55" s="117"/>
      <c r="U55" s="59"/>
      <c r="V55" s="59"/>
      <c r="W55" s="59"/>
      <c r="X55" s="59"/>
      <c r="Y55" s="59"/>
      <c r="Z55" s="59"/>
      <c r="AA55" s="59"/>
    </row>
    <row r="56" spans="1:27" s="123" customFormat="1" ht="39.950000000000003" customHeight="1" x14ac:dyDescent="0.25">
      <c r="A56" s="117" t="s">
        <v>76</v>
      </c>
      <c r="B56" s="128">
        <v>3</v>
      </c>
      <c r="C56" s="128">
        <v>538</v>
      </c>
      <c r="D56" s="128">
        <v>447</v>
      </c>
      <c r="E56" s="128">
        <v>978</v>
      </c>
      <c r="F56" s="128">
        <f>263-6</f>
        <v>257</v>
      </c>
      <c r="G56" s="128">
        <v>2</v>
      </c>
      <c r="H56" s="128">
        <v>999</v>
      </c>
      <c r="I56" s="128">
        <v>39</v>
      </c>
      <c r="J56" s="128">
        <v>666</v>
      </c>
      <c r="K56" s="128">
        <v>0</v>
      </c>
      <c r="L56" s="128">
        <v>56</v>
      </c>
      <c r="M56" s="128">
        <f>3782-600-27</f>
        <v>3155</v>
      </c>
      <c r="N56" s="128">
        <f t="shared" si="9"/>
        <v>7140</v>
      </c>
      <c r="O56" s="117"/>
      <c r="P56" s="117"/>
      <c r="Q56" s="117"/>
      <c r="R56" s="117"/>
      <c r="S56" s="117"/>
      <c r="T56" s="117"/>
      <c r="U56" s="59"/>
      <c r="V56" s="59"/>
      <c r="W56" s="59"/>
      <c r="X56" s="59"/>
      <c r="Y56" s="59"/>
      <c r="Z56" s="59"/>
      <c r="AA56" s="59"/>
    </row>
    <row r="57" spans="1:27" s="123" customFormat="1" ht="39.950000000000003" customHeight="1" x14ac:dyDescent="0.25">
      <c r="A57" s="117" t="s">
        <v>77</v>
      </c>
      <c r="B57" s="128">
        <v>549</v>
      </c>
      <c r="C57" s="128">
        <v>0</v>
      </c>
      <c r="D57" s="128">
        <f>977+442</f>
        <v>1419</v>
      </c>
      <c r="E57" s="128">
        <v>1304</v>
      </c>
      <c r="F57" s="128">
        <f>579-66</f>
        <v>513</v>
      </c>
      <c r="G57" s="128">
        <f>958</f>
        <v>958</v>
      </c>
      <c r="H57" s="128">
        <v>1022</v>
      </c>
      <c r="I57" s="128">
        <v>1538</v>
      </c>
      <c r="J57" s="128">
        <f>850-500</f>
        <v>350</v>
      </c>
      <c r="K57" s="128">
        <v>650</v>
      </c>
      <c r="L57" s="128">
        <f>1369-500</f>
        <v>869</v>
      </c>
      <c r="M57" s="128">
        <v>1664</v>
      </c>
      <c r="N57" s="128">
        <f t="shared" si="9"/>
        <v>10836</v>
      </c>
      <c r="O57" s="117"/>
      <c r="P57" s="117"/>
      <c r="Q57" s="117"/>
      <c r="R57" s="117"/>
      <c r="S57" s="117"/>
      <c r="T57" s="117"/>
      <c r="U57" s="59"/>
      <c r="V57" s="59"/>
      <c r="W57" s="59"/>
      <c r="X57" s="59"/>
      <c r="Y57" s="59"/>
      <c r="Z57" s="59"/>
      <c r="AA57" s="59"/>
    </row>
    <row r="58" spans="1:27" s="123" customFormat="1" ht="39.950000000000003" customHeight="1" x14ac:dyDescent="0.25">
      <c r="A58" s="117" t="s">
        <v>78</v>
      </c>
      <c r="B58" s="128">
        <v>200</v>
      </c>
      <c r="C58" s="128">
        <v>85</v>
      </c>
      <c r="D58" s="128">
        <v>267</v>
      </c>
      <c r="E58" s="128">
        <v>267</v>
      </c>
      <c r="F58" s="128">
        <f>33-33</f>
        <v>0</v>
      </c>
      <c r="G58" s="128">
        <f>178</f>
        <v>178</v>
      </c>
      <c r="H58" s="128">
        <v>29</v>
      </c>
      <c r="I58" s="128">
        <v>0</v>
      </c>
      <c r="J58" s="128">
        <v>35</v>
      </c>
      <c r="K58" s="128">
        <v>0</v>
      </c>
      <c r="L58" s="128">
        <v>323</v>
      </c>
      <c r="M58" s="128">
        <v>441</v>
      </c>
      <c r="N58" s="128">
        <f t="shared" si="9"/>
        <v>1825</v>
      </c>
      <c r="O58" s="117"/>
      <c r="P58" s="117"/>
      <c r="Q58" s="117"/>
      <c r="R58" s="117"/>
      <c r="S58" s="117"/>
      <c r="T58" s="117"/>
      <c r="U58" s="59"/>
      <c r="V58" s="59"/>
      <c r="W58" s="59"/>
      <c r="X58" s="59"/>
      <c r="Y58" s="59"/>
      <c r="Z58" s="59"/>
      <c r="AA58" s="59"/>
    </row>
    <row r="59" spans="1:27" s="123" customFormat="1" ht="39.950000000000003" customHeight="1" x14ac:dyDescent="0.25">
      <c r="A59" s="117" t="s">
        <v>79</v>
      </c>
      <c r="B59" s="128">
        <v>0</v>
      </c>
      <c r="C59" s="128">
        <v>366</v>
      </c>
      <c r="D59" s="128">
        <v>0</v>
      </c>
      <c r="E59" s="128">
        <v>0</v>
      </c>
      <c r="F59" s="128">
        <v>0</v>
      </c>
      <c r="G59" s="128">
        <v>788</v>
      </c>
      <c r="H59" s="128">
        <v>2214</v>
      </c>
      <c r="I59" s="128">
        <v>996</v>
      </c>
      <c r="J59" s="128">
        <v>0</v>
      </c>
      <c r="K59" s="128">
        <v>4862</v>
      </c>
      <c r="L59" s="128">
        <v>3536</v>
      </c>
      <c r="M59" s="128">
        <f>751+2180</f>
        <v>2931</v>
      </c>
      <c r="N59" s="128">
        <f t="shared" si="9"/>
        <v>15693</v>
      </c>
      <c r="O59" s="117"/>
      <c r="P59" s="117"/>
      <c r="Q59" s="117"/>
      <c r="R59" s="117"/>
      <c r="S59" s="117"/>
      <c r="T59" s="117"/>
      <c r="U59" s="59"/>
      <c r="V59" s="59"/>
      <c r="W59" s="59"/>
      <c r="X59" s="59"/>
      <c r="Y59" s="59"/>
      <c r="Z59" s="59"/>
      <c r="AA59" s="59"/>
    </row>
    <row r="60" spans="1:27" s="123" customFormat="1" ht="39.950000000000003" customHeight="1" x14ac:dyDescent="0.25">
      <c r="A60" s="117" t="s">
        <v>80</v>
      </c>
      <c r="B60" s="128">
        <v>150</v>
      </c>
      <c r="C60" s="128">
        <v>184</v>
      </c>
      <c r="D60" s="128">
        <v>400</v>
      </c>
      <c r="E60" s="128">
        <v>400</v>
      </c>
      <c r="F60" s="128">
        <v>550</v>
      </c>
      <c r="G60" s="128">
        <v>550</v>
      </c>
      <c r="H60" s="128">
        <v>386</v>
      </c>
      <c r="I60" s="128">
        <v>372</v>
      </c>
      <c r="J60" s="128">
        <v>500</v>
      </c>
      <c r="K60" s="128">
        <v>700</v>
      </c>
      <c r="L60" s="128">
        <v>1464</v>
      </c>
      <c r="M60" s="128">
        <v>2331</v>
      </c>
      <c r="N60" s="128">
        <f t="shared" si="9"/>
        <v>7987</v>
      </c>
      <c r="O60" s="180" t="s">
        <v>94</v>
      </c>
      <c r="P60" s="181"/>
      <c r="Q60" s="181"/>
      <c r="R60" s="181"/>
      <c r="S60" s="181"/>
      <c r="T60" s="182"/>
      <c r="U60" s="59"/>
      <c r="V60" s="59"/>
      <c r="W60" s="59"/>
      <c r="X60" s="59"/>
      <c r="Y60" s="59"/>
      <c r="Z60" s="59"/>
      <c r="AA60" s="59"/>
    </row>
    <row r="61" spans="1:27" s="123" customFormat="1" ht="39.950000000000003" customHeight="1" x14ac:dyDescent="0.25">
      <c r="A61" s="117" t="s">
        <v>81</v>
      </c>
      <c r="B61" s="128">
        <f>+SUM(B59:B60)</f>
        <v>150</v>
      </c>
      <c r="C61" s="128">
        <f t="shared" ref="C61:M61" si="10">+SUM(C59:C60)</f>
        <v>550</v>
      </c>
      <c r="D61" s="128">
        <f t="shared" si="10"/>
        <v>400</v>
      </c>
      <c r="E61" s="128">
        <f t="shared" si="10"/>
        <v>400</v>
      </c>
      <c r="F61" s="128">
        <f t="shared" si="10"/>
        <v>550</v>
      </c>
      <c r="G61" s="128">
        <f t="shared" si="10"/>
        <v>1338</v>
      </c>
      <c r="H61" s="128">
        <f t="shared" si="10"/>
        <v>2600</v>
      </c>
      <c r="I61" s="128">
        <f t="shared" si="10"/>
        <v>1368</v>
      </c>
      <c r="J61" s="128">
        <f t="shared" si="10"/>
        <v>500</v>
      </c>
      <c r="K61" s="128">
        <f t="shared" si="10"/>
        <v>5562</v>
      </c>
      <c r="L61" s="128">
        <f t="shared" si="10"/>
        <v>5000</v>
      </c>
      <c r="M61" s="128">
        <f t="shared" si="10"/>
        <v>5262</v>
      </c>
      <c r="N61" s="128">
        <f>+SUM(B61:M61)</f>
        <v>23680</v>
      </c>
      <c r="O61" s="117"/>
      <c r="P61" s="117"/>
      <c r="Q61" s="117"/>
      <c r="R61" s="117"/>
      <c r="S61" s="117"/>
      <c r="T61" s="117"/>
      <c r="U61" s="59"/>
      <c r="V61" s="59"/>
      <c r="W61" s="59"/>
      <c r="X61" s="59"/>
      <c r="Y61" s="59"/>
      <c r="Z61" s="59"/>
      <c r="AA61" s="59"/>
    </row>
    <row r="62" spans="1:27" s="123" customFormat="1" ht="39.950000000000003" customHeight="1" x14ac:dyDescent="0.25">
      <c r="A62" s="124" t="s">
        <v>82</v>
      </c>
      <c r="B62" s="129">
        <f>+SUM(B55:B60)</f>
        <v>902</v>
      </c>
      <c r="C62" s="129">
        <f t="shared" ref="C62:M62" si="11">+SUM(C55:C60)</f>
        <v>1173</v>
      </c>
      <c r="D62" s="129">
        <f t="shared" si="11"/>
        <v>12112</v>
      </c>
      <c r="E62" s="129">
        <f t="shared" si="11"/>
        <v>5707</v>
      </c>
      <c r="F62" s="129">
        <f t="shared" si="11"/>
        <v>1320</v>
      </c>
      <c r="G62" s="129">
        <f t="shared" si="11"/>
        <v>8260</v>
      </c>
      <c r="H62" s="129">
        <f t="shared" si="11"/>
        <v>4650</v>
      </c>
      <c r="I62" s="129">
        <f t="shared" si="11"/>
        <v>8148</v>
      </c>
      <c r="J62" s="129">
        <f t="shared" si="11"/>
        <v>1551</v>
      </c>
      <c r="K62" s="129">
        <f t="shared" si="11"/>
        <v>9912</v>
      </c>
      <c r="L62" s="129">
        <f t="shared" si="11"/>
        <v>8748</v>
      </c>
      <c r="M62" s="129">
        <f t="shared" si="11"/>
        <v>20445</v>
      </c>
      <c r="N62" s="129">
        <f>+SUM(B62:M62)</f>
        <v>82928</v>
      </c>
      <c r="O62" s="117"/>
      <c r="P62" s="117"/>
      <c r="Q62" s="117"/>
      <c r="R62" s="117"/>
      <c r="S62" s="117"/>
      <c r="T62" s="117"/>
      <c r="U62" s="59"/>
      <c r="V62" s="59"/>
      <c r="W62" s="59"/>
      <c r="X62" s="59"/>
      <c r="Y62" s="59"/>
      <c r="Z62" s="59"/>
      <c r="AA62" s="59"/>
    </row>
    <row r="63" spans="1:27" s="123" customFormat="1" ht="39.950000000000003" customHeight="1" x14ac:dyDescent="0.25">
      <c r="A63" s="117" t="s">
        <v>83</v>
      </c>
      <c r="B63" s="128">
        <v>0</v>
      </c>
      <c r="C63" s="128">
        <v>74</v>
      </c>
      <c r="D63" s="128">
        <v>338</v>
      </c>
      <c r="E63" s="128">
        <v>449</v>
      </c>
      <c r="F63" s="128">
        <f>325-215</f>
        <v>110</v>
      </c>
      <c r="G63" s="128">
        <v>338</v>
      </c>
      <c r="H63" s="128">
        <v>367</v>
      </c>
      <c r="I63" s="128">
        <v>200</v>
      </c>
      <c r="J63" s="128">
        <v>300</v>
      </c>
      <c r="K63" s="128">
        <v>367</v>
      </c>
      <c r="L63" s="128">
        <f>517-200</f>
        <v>317</v>
      </c>
      <c r="M63" s="128">
        <f>432-200</f>
        <v>232</v>
      </c>
      <c r="N63" s="128">
        <f t="shared" ref="N63:N64" si="12">+SUM(B63:M63)</f>
        <v>3092</v>
      </c>
      <c r="O63" s="117"/>
      <c r="P63" s="117"/>
      <c r="Q63" s="117"/>
      <c r="R63" s="117"/>
      <c r="S63" s="117"/>
      <c r="T63" s="117"/>
      <c r="U63" s="59"/>
      <c r="V63" s="59"/>
      <c r="W63" s="59"/>
      <c r="X63" s="59"/>
      <c r="Y63" s="59"/>
      <c r="Z63" s="59"/>
      <c r="AA63" s="59"/>
    </row>
    <row r="64" spans="1:27" s="123" customFormat="1" ht="39.950000000000003" customHeight="1" x14ac:dyDescent="0.25">
      <c r="A64" s="117" t="s">
        <v>84</v>
      </c>
      <c r="B64" s="128">
        <f>125-2.6</f>
        <v>122.4</v>
      </c>
      <c r="C64" s="128">
        <v>94</v>
      </c>
      <c r="D64" s="128">
        <v>464</v>
      </c>
      <c r="E64" s="128">
        <v>607</v>
      </c>
      <c r="F64" s="128">
        <v>190</v>
      </c>
      <c r="G64" s="128">
        <f>367-124</f>
        <v>243</v>
      </c>
      <c r="H64" s="128">
        <f>123-72</f>
        <v>51</v>
      </c>
      <c r="I64" s="128">
        <v>573</v>
      </c>
      <c r="J64" s="128">
        <v>153</v>
      </c>
      <c r="K64" s="128">
        <v>81</v>
      </c>
      <c r="L64" s="128">
        <v>247</v>
      </c>
      <c r="M64" s="128">
        <v>517</v>
      </c>
      <c r="N64" s="128">
        <f t="shared" si="12"/>
        <v>3342.4</v>
      </c>
      <c r="O64" s="117"/>
      <c r="P64" s="117"/>
      <c r="Q64" s="117"/>
      <c r="R64" s="117"/>
      <c r="S64" s="117"/>
      <c r="T64" s="117"/>
      <c r="U64" s="59"/>
      <c r="V64" s="59"/>
      <c r="W64" s="59"/>
      <c r="X64" s="59"/>
      <c r="Y64" s="59"/>
      <c r="Z64" s="59"/>
      <c r="AA64" s="59"/>
    </row>
    <row r="65" spans="1:27" s="123" customFormat="1" ht="39.950000000000003" customHeight="1" x14ac:dyDescent="0.25">
      <c r="A65" s="117" t="s">
        <v>85</v>
      </c>
      <c r="B65" s="128">
        <v>50</v>
      </c>
      <c r="C65" s="128">
        <v>75</v>
      </c>
      <c r="D65" s="128">
        <v>100</v>
      </c>
      <c r="E65" s="128">
        <v>150</v>
      </c>
      <c r="F65" s="128">
        <v>150</v>
      </c>
      <c r="G65" s="128">
        <v>150</v>
      </c>
      <c r="H65" s="128">
        <v>150</v>
      </c>
      <c r="I65" s="128">
        <v>150</v>
      </c>
      <c r="J65" s="128">
        <v>150</v>
      </c>
      <c r="K65" s="128">
        <v>175</v>
      </c>
      <c r="L65" s="128">
        <v>175</v>
      </c>
      <c r="M65" s="128">
        <v>275</v>
      </c>
      <c r="N65" s="128">
        <f>+SUM(B65:M65)</f>
        <v>1750</v>
      </c>
      <c r="O65" s="180" t="s">
        <v>95</v>
      </c>
      <c r="P65" s="181"/>
      <c r="Q65" s="181"/>
      <c r="R65" s="181"/>
      <c r="S65" s="181"/>
      <c r="T65" s="182"/>
      <c r="U65" s="59"/>
      <c r="V65" s="59"/>
      <c r="W65" s="59"/>
      <c r="X65" s="59"/>
      <c r="Y65" s="59"/>
      <c r="Z65" s="59"/>
      <c r="AA65" s="59"/>
    </row>
    <row r="66" spans="1:27" s="123" customFormat="1" ht="39.950000000000003" customHeight="1" x14ac:dyDescent="0.25">
      <c r="A66" s="124" t="s">
        <v>86</v>
      </c>
      <c r="B66" s="129">
        <f>+SUM(B63:B65)</f>
        <v>172.4</v>
      </c>
      <c r="C66" s="129">
        <f t="shared" ref="C66:M66" si="13">+SUM(C63:C65)</f>
        <v>243</v>
      </c>
      <c r="D66" s="129">
        <f t="shared" si="13"/>
        <v>902</v>
      </c>
      <c r="E66" s="129">
        <f t="shared" si="13"/>
        <v>1206</v>
      </c>
      <c r="F66" s="129">
        <f t="shared" si="13"/>
        <v>450</v>
      </c>
      <c r="G66" s="129">
        <f t="shared" si="13"/>
        <v>731</v>
      </c>
      <c r="H66" s="129">
        <f t="shared" si="13"/>
        <v>568</v>
      </c>
      <c r="I66" s="129">
        <f t="shared" si="13"/>
        <v>923</v>
      </c>
      <c r="J66" s="129">
        <f t="shared" si="13"/>
        <v>603</v>
      </c>
      <c r="K66" s="129">
        <f t="shared" si="13"/>
        <v>623</v>
      </c>
      <c r="L66" s="129">
        <f t="shared" si="13"/>
        <v>739</v>
      </c>
      <c r="M66" s="129">
        <f t="shared" si="13"/>
        <v>1024</v>
      </c>
      <c r="N66" s="129">
        <f>+SUM(B66:M66)</f>
        <v>8184.4</v>
      </c>
      <c r="O66" s="117"/>
      <c r="P66" s="117"/>
      <c r="Q66" s="117"/>
      <c r="R66" s="117"/>
      <c r="S66" s="117"/>
      <c r="T66" s="117"/>
      <c r="U66" s="59"/>
      <c r="V66" s="59"/>
      <c r="W66" s="59"/>
      <c r="X66" s="59"/>
      <c r="Y66" s="59"/>
      <c r="Z66" s="59"/>
      <c r="AA66" s="59"/>
    </row>
    <row r="67" spans="1:27" s="123" customFormat="1" ht="39.950000000000003" customHeight="1" thickBot="1" x14ac:dyDescent="0.3">
      <c r="A67" s="125" t="s">
        <v>88</v>
      </c>
      <c r="B67" s="130">
        <f>+B62+B66</f>
        <v>1074.4000000000001</v>
      </c>
      <c r="C67" s="130">
        <f t="shared" ref="C67:M67" si="14">+C62+C66</f>
        <v>1416</v>
      </c>
      <c r="D67" s="130">
        <f t="shared" si="14"/>
        <v>13014</v>
      </c>
      <c r="E67" s="130">
        <f t="shared" si="14"/>
        <v>6913</v>
      </c>
      <c r="F67" s="130">
        <f t="shared" si="14"/>
        <v>1770</v>
      </c>
      <c r="G67" s="130">
        <f t="shared" si="14"/>
        <v>8991</v>
      </c>
      <c r="H67" s="130">
        <f t="shared" si="14"/>
        <v>5218</v>
      </c>
      <c r="I67" s="130">
        <f t="shared" si="14"/>
        <v>9071</v>
      </c>
      <c r="J67" s="130">
        <f t="shared" si="14"/>
        <v>2154</v>
      </c>
      <c r="K67" s="130">
        <f t="shared" si="14"/>
        <v>10535</v>
      </c>
      <c r="L67" s="130">
        <f t="shared" si="14"/>
        <v>9487</v>
      </c>
      <c r="M67" s="130">
        <f t="shared" si="14"/>
        <v>21469</v>
      </c>
      <c r="N67" s="130">
        <f>+SUM(B67:M67)</f>
        <v>91112.4</v>
      </c>
      <c r="O67" s="120"/>
      <c r="P67" s="120"/>
      <c r="Q67" s="120"/>
      <c r="R67" s="120"/>
      <c r="S67" s="120"/>
      <c r="T67" s="120"/>
      <c r="U67" s="59"/>
      <c r="V67" s="59"/>
      <c r="W67" s="59"/>
      <c r="X67" s="59"/>
      <c r="Y67" s="59"/>
      <c r="Z67" s="59"/>
      <c r="AA67" s="59"/>
    </row>
    <row r="68" spans="1:27" ht="21.75" customHeight="1" thickBot="1" x14ac:dyDescent="0.3">
      <c r="A68" s="117" t="s">
        <v>90</v>
      </c>
      <c r="B68" s="183">
        <f>+SUM(B67:D67)</f>
        <v>15504.4</v>
      </c>
      <c r="C68" s="183"/>
      <c r="D68" s="183"/>
      <c r="E68" s="183">
        <f>+SUM(E67:G67)</f>
        <v>17674</v>
      </c>
      <c r="F68" s="183"/>
      <c r="G68" s="183"/>
      <c r="H68" s="183">
        <f>+SUM(H67:J67)</f>
        <v>16443</v>
      </c>
      <c r="I68" s="183"/>
      <c r="J68" s="183"/>
      <c r="K68" s="183">
        <f>+SUM(K67:M67)</f>
        <v>41491</v>
      </c>
      <c r="L68" s="183"/>
      <c r="M68" s="183"/>
      <c r="N68" s="133">
        <f>+SUM(B68:M68)</f>
        <v>91112.4</v>
      </c>
      <c r="O68" s="184" t="s">
        <v>92</v>
      </c>
      <c r="P68" s="185"/>
      <c r="Q68" s="185"/>
      <c r="R68" s="185"/>
      <c r="S68" s="185"/>
      <c r="T68" s="186"/>
      <c r="U68" s="59"/>
      <c r="V68" s="59"/>
      <c r="W68" s="59"/>
      <c r="X68" s="59"/>
      <c r="Y68" s="59"/>
      <c r="Z68" s="59"/>
      <c r="AA68" s="59"/>
    </row>
    <row r="69" spans="1:27" ht="19.5" customHeight="1" x14ac:dyDescent="0.25">
      <c r="A69" s="117" t="s">
        <v>91</v>
      </c>
      <c r="B69" s="183">
        <f>+(B68/$N$68)*100</f>
        <v>17.01678366501157</v>
      </c>
      <c r="C69" s="183"/>
      <c r="D69" s="183"/>
      <c r="E69" s="183">
        <f>+(E68/$N$68)*100</f>
        <v>19.398018271936643</v>
      </c>
      <c r="F69" s="183"/>
      <c r="G69" s="183"/>
      <c r="H69" s="183">
        <f>+(H68/$N$68)*100</f>
        <v>18.046939823778104</v>
      </c>
      <c r="I69" s="183"/>
      <c r="J69" s="183"/>
      <c r="K69" s="183">
        <f>+(K68/$N$68)*100</f>
        <v>45.538258239273695</v>
      </c>
      <c r="L69" s="183"/>
      <c r="M69" s="183"/>
      <c r="N69" s="131">
        <f>+SUM(B69:M69)</f>
        <v>100</v>
      </c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</row>
    <row r="70" spans="1:27" x14ac:dyDescent="0.2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</row>
    <row r="71" spans="1:27" x14ac:dyDescent="0.25">
      <c r="A71" s="59" t="s">
        <v>96</v>
      </c>
      <c r="B71" s="59"/>
      <c r="C71" s="59"/>
      <c r="D71" s="59"/>
      <c r="E71" s="59" t="s">
        <v>66</v>
      </c>
      <c r="F71" s="59"/>
      <c r="G71" s="59"/>
      <c r="H71" s="59"/>
      <c r="I71" s="59"/>
      <c r="J71" s="59" t="s">
        <v>66</v>
      </c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</row>
    <row r="72" spans="1:27" x14ac:dyDescent="0.25">
      <c r="A72" s="32" t="s">
        <v>97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</row>
    <row r="73" spans="1:27" x14ac:dyDescent="0.25">
      <c r="A73" s="32" t="s">
        <v>98</v>
      </c>
    </row>
  </sheetData>
  <mergeCells count="39">
    <mergeCell ref="O19:P19"/>
    <mergeCell ref="R19:S19"/>
    <mergeCell ref="R20:S20"/>
    <mergeCell ref="O20:P20"/>
    <mergeCell ref="O60:T60"/>
    <mergeCell ref="A46:T46"/>
    <mergeCell ref="B53:D53"/>
    <mergeCell ref="E53:G53"/>
    <mergeCell ref="H53:J53"/>
    <mergeCell ref="K53:M53"/>
    <mergeCell ref="O36:S37"/>
    <mergeCell ref="N43:T43"/>
    <mergeCell ref="B45:D45"/>
    <mergeCell ref="E45:G45"/>
    <mergeCell ref="H45:J45"/>
    <mergeCell ref="K45:M45"/>
    <mergeCell ref="O65:T65"/>
    <mergeCell ref="B69:D69"/>
    <mergeCell ref="E69:G69"/>
    <mergeCell ref="H69:J69"/>
    <mergeCell ref="K69:M69"/>
    <mergeCell ref="O68:T68"/>
    <mergeCell ref="B68:D68"/>
    <mergeCell ref="E68:G68"/>
    <mergeCell ref="H68:J68"/>
    <mergeCell ref="K68:M68"/>
    <mergeCell ref="A1:T1"/>
    <mergeCell ref="A2:T2"/>
    <mergeCell ref="B4:D4"/>
    <mergeCell ref="E4:G4"/>
    <mergeCell ref="H4:J4"/>
    <mergeCell ref="K4:M4"/>
    <mergeCell ref="B3:E3"/>
    <mergeCell ref="N45:T45"/>
    <mergeCell ref="B44:D44"/>
    <mergeCell ref="E44:G44"/>
    <mergeCell ref="H44:J44"/>
    <mergeCell ref="K44:M44"/>
    <mergeCell ref="N44:T44"/>
  </mergeCells>
  <printOptions horizontalCentered="1"/>
  <pageMargins left="0.19685039370078741" right="0.23622047244094491" top="0.11811023622047245" bottom="0.23622047244094491" header="0.47244094488188981" footer="0.51181102362204722"/>
  <pageSetup paperSize="9" scale="70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 PLAN 15-16-FIN</vt:lpstr>
      <vt:lpstr>'BUDGET PLAN 15-16-FIN'!Print_Area</vt:lpstr>
      <vt:lpstr>'BUDGET PLAN 15-16-FIN'!Print_Titles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Choudhuri</dc:creator>
  <cp:lastModifiedBy>Manish Raja</cp:lastModifiedBy>
  <cp:lastPrinted>2015-04-02T10:15:14Z</cp:lastPrinted>
  <dcterms:created xsi:type="dcterms:W3CDTF">2014-04-07T03:03:08Z</dcterms:created>
  <dcterms:modified xsi:type="dcterms:W3CDTF">2015-04-03T02:50:34Z</dcterms:modified>
</cp:coreProperties>
</file>