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 tabRatio="318" activeTab="2"/>
  </bookViews>
  <sheets>
    <sheet name="All Sheet" sheetId="1" r:id="rId1"/>
    <sheet name="Ratio Analysis" sheetId="2" r:id="rId2"/>
    <sheet name="Competition" sheetId="3" r:id="rId3"/>
  </sheets>
  <definedNames>
    <definedName name="mktdet_nav_1" localSheetId="2">Competition!#REF!</definedName>
    <definedName name="mktdet_nav_2" localSheetId="2">Competition!#REF!</definedName>
  </definedNames>
  <calcPr calcId="144525"/>
</workbook>
</file>

<file path=xl/calcChain.xml><?xml version="1.0" encoding="utf-8"?>
<calcChain xmlns="http://schemas.openxmlformats.org/spreadsheetml/2006/main">
  <c r="E41" i="2" l="1"/>
  <c r="C38" i="2"/>
  <c r="D38" i="2"/>
  <c r="E38" i="2"/>
  <c r="F38" i="2"/>
  <c r="B38" i="2"/>
  <c r="B41" i="2" s="1"/>
  <c r="C37" i="2"/>
  <c r="D37" i="2"/>
  <c r="E37" i="2"/>
  <c r="F37" i="2"/>
  <c r="B37" i="2"/>
  <c r="C36" i="2"/>
  <c r="D36" i="2"/>
  <c r="E36" i="2"/>
  <c r="F36" i="2"/>
  <c r="B36" i="2"/>
  <c r="C35" i="2"/>
  <c r="D35" i="2"/>
  <c r="E35" i="2"/>
  <c r="F35" i="2"/>
  <c r="B35" i="2"/>
  <c r="C34" i="2"/>
  <c r="C41" i="2" s="1"/>
  <c r="D34" i="2"/>
  <c r="D41" i="2" s="1"/>
  <c r="E34" i="2"/>
  <c r="F34" i="2"/>
  <c r="F41" i="2" s="1"/>
  <c r="B34" i="2"/>
  <c r="L30" i="2" l="1"/>
  <c r="M30" i="2"/>
  <c r="N30" i="2"/>
  <c r="O30" i="2"/>
  <c r="K30" i="2"/>
  <c r="L29" i="2"/>
  <c r="M29" i="2"/>
  <c r="N29" i="2"/>
  <c r="O29" i="2"/>
  <c r="K29" i="2"/>
  <c r="L27" i="2"/>
  <c r="M27" i="2"/>
  <c r="N27" i="2"/>
  <c r="O27" i="2"/>
  <c r="K27" i="2"/>
  <c r="L26" i="2"/>
  <c r="O26" i="2"/>
  <c r="L14" i="2"/>
  <c r="M14" i="2"/>
  <c r="N14" i="2"/>
  <c r="O14" i="2"/>
  <c r="K14" i="2"/>
  <c r="L25" i="2"/>
  <c r="M25" i="2"/>
  <c r="M26" i="2" s="1"/>
  <c r="N25" i="2"/>
  <c r="N26" i="2" s="1"/>
  <c r="O25" i="2"/>
  <c r="K25" i="2"/>
  <c r="K26" i="2" s="1"/>
  <c r="L23" i="2"/>
  <c r="M23" i="2"/>
  <c r="N23" i="2"/>
  <c r="O23" i="2"/>
  <c r="K23" i="2"/>
  <c r="L22" i="2"/>
  <c r="M22" i="2"/>
  <c r="N22" i="2"/>
  <c r="O22" i="2"/>
  <c r="K22" i="2"/>
  <c r="L21" i="2"/>
  <c r="M21" i="2"/>
  <c r="N21" i="2"/>
  <c r="O21" i="2"/>
  <c r="K21" i="2"/>
  <c r="L19" i="2"/>
  <c r="M19" i="2"/>
  <c r="N19" i="2"/>
  <c r="O19" i="2"/>
  <c r="K19" i="2"/>
  <c r="K18" i="2"/>
  <c r="O18" i="2"/>
  <c r="N18" i="2"/>
  <c r="M18" i="2"/>
  <c r="L18" i="2"/>
  <c r="L17" i="2"/>
  <c r="M17" i="2"/>
  <c r="N17" i="2"/>
  <c r="O17" i="2"/>
  <c r="K17" i="2"/>
  <c r="L16" i="2"/>
  <c r="M16" i="2"/>
  <c r="N16" i="2"/>
  <c r="O16" i="2"/>
  <c r="K16" i="2"/>
  <c r="L15" i="2"/>
  <c r="M15" i="2"/>
  <c r="N15" i="2"/>
  <c r="O15" i="2"/>
  <c r="K15" i="2"/>
  <c r="L13" i="2"/>
  <c r="M13" i="2"/>
  <c r="N13" i="2"/>
  <c r="O13" i="2"/>
  <c r="K13" i="2"/>
  <c r="L11" i="2"/>
  <c r="M11" i="2"/>
  <c r="N11" i="2"/>
  <c r="O11" i="2"/>
  <c r="K11" i="2"/>
  <c r="L10" i="2"/>
  <c r="M10" i="2"/>
  <c r="N10" i="2"/>
  <c r="O10" i="2"/>
  <c r="K10" i="2"/>
  <c r="L9" i="2"/>
  <c r="M9" i="2"/>
  <c r="N9" i="2"/>
  <c r="O9" i="2"/>
  <c r="K9" i="2"/>
  <c r="L8" i="2"/>
  <c r="M8" i="2"/>
  <c r="N8" i="2"/>
  <c r="O8" i="2"/>
  <c r="K8" i="2"/>
  <c r="L7" i="2"/>
  <c r="M7" i="2"/>
  <c r="N7" i="2"/>
  <c r="O7" i="2"/>
  <c r="K7" i="2"/>
  <c r="C15" i="2"/>
  <c r="D15" i="2"/>
  <c r="B15" i="2"/>
  <c r="E15" i="2"/>
  <c r="F15" i="2"/>
  <c r="F8" i="2"/>
  <c r="C8" i="2"/>
  <c r="B8" i="2"/>
  <c r="E8" i="2"/>
  <c r="D8" i="2"/>
</calcChain>
</file>

<file path=xl/sharedStrings.xml><?xml version="1.0" encoding="utf-8"?>
<sst xmlns="http://schemas.openxmlformats.org/spreadsheetml/2006/main" count="206" uniqueCount="151">
  <si>
    <t>Patanjali Foods</t>
  </si>
  <si>
    <t>Consolidated Balance Sheet</t>
  </si>
  <si>
    <t>Mar '19</t>
  </si>
  <si>
    <t>Mar '18</t>
  </si>
  <si>
    <t>Mar '17</t>
  </si>
  <si>
    <t>Mar '16</t>
  </si>
  <si>
    <t>Mar '15</t>
  </si>
  <si>
    <t>12 mths</t>
  </si>
  <si>
    <t>Sources Of Funds</t>
  </si>
  <si>
    <t>Total Share Capital</t>
  </si>
  <si>
    <t>Equity Share Capital</t>
  </si>
  <si>
    <t>Preference Share Capital</t>
  </si>
  <si>
    <t>Employee Stock Opiton</t>
  </si>
  <si>
    <t>Reserves</t>
  </si>
  <si>
    <t>Networth</t>
  </si>
  <si>
    <t>Secured Loans</t>
  </si>
  <si>
    <t>Unsecured Loans</t>
  </si>
  <si>
    <t>Total Debt</t>
  </si>
  <si>
    <t>Minority Interest</t>
  </si>
  <si>
    <t>Total Liabilities</t>
  </si>
  <si>
    <t>Application Of Funds</t>
  </si>
  <si>
    <t>Gross Block</t>
  </si>
  <si>
    <t>Less: Revaluation Reserves</t>
  </si>
  <si>
    <t>Less: Accum. Depreciation</t>
  </si>
  <si>
    <t>Net Block</t>
  </si>
  <si>
    <t>Capital Work in Progress</t>
  </si>
  <si>
    <t>Investments</t>
  </si>
  <si>
    <t>Inventories</t>
  </si>
  <si>
    <t>Sundry Debtors</t>
  </si>
  <si>
    <t>Cash and Bank Balance</t>
  </si>
  <si>
    <t>Total Current Assets</t>
  </si>
  <si>
    <t>Loans and Advances</t>
  </si>
  <si>
    <t>Total CA, Loans &amp; Advances</t>
  </si>
  <si>
    <t>Current Liabilities</t>
  </si>
  <si>
    <t>Provisions</t>
  </si>
  <si>
    <t>Total CL &amp; Provisions</t>
  </si>
  <si>
    <t>Net Current Assets</t>
  </si>
  <si>
    <t>Total Assets</t>
  </si>
  <si>
    <t>Contingent Liabilities</t>
  </si>
  <si>
    <t>Book Value (Rs)</t>
  </si>
  <si>
    <t>Income</t>
  </si>
  <si>
    <t>Sales Turnover</t>
  </si>
  <si>
    <t>Excise Duty</t>
  </si>
  <si>
    <t>Net Sales</t>
  </si>
  <si>
    <t>Other Income</t>
  </si>
  <si>
    <t>Stock Adjustments</t>
  </si>
  <si>
    <t>Total Income</t>
  </si>
  <si>
    <t>Expenditure</t>
  </si>
  <si>
    <t>Raw Materials</t>
  </si>
  <si>
    <t>Power &amp; Fuel Cost</t>
  </si>
  <si>
    <t>Employee Cost</t>
  </si>
  <si>
    <t>Other Manufacturing Expenses</t>
  </si>
  <si>
    <t>Selling and Admin Expenses</t>
  </si>
  <si>
    <t>Miscellaneous Expenses</t>
  </si>
  <si>
    <t>Total Expenses</t>
  </si>
  <si>
    <t>Operating Profit</t>
  </si>
  <si>
    <t>PBDIT</t>
  </si>
  <si>
    <t>Interest</t>
  </si>
  <si>
    <t>PBDT</t>
  </si>
  <si>
    <t>Depreciation</t>
  </si>
  <si>
    <t>Profit Before Tax</t>
  </si>
  <si>
    <t>PBT (Post Extra-ord Items)</t>
  </si>
  <si>
    <t>Tax</t>
  </si>
  <si>
    <t>Reported Net Profit</t>
  </si>
  <si>
    <t>Share Of P/L Of Associates</t>
  </si>
  <si>
    <t>Net P/L After Minority Interest &amp; Share Of Associates</t>
  </si>
  <si>
    <t>Total Value Addition</t>
  </si>
  <si>
    <t>Preference Dividend</t>
  </si>
  <si>
    <t>Equity Dividend</t>
  </si>
  <si>
    <t>Corporate Dividend Tax</t>
  </si>
  <si>
    <t>Per share data (annualised)</t>
  </si>
  <si>
    <t>Shares in issue (lakhs)</t>
  </si>
  <si>
    <t>Earning Per Share (Rs)</t>
  </si>
  <si>
    <t xml:space="preserve">Consolidated P &amp; L Sheet </t>
  </si>
  <si>
    <t>Equity Share</t>
  </si>
  <si>
    <t>Capital Structure</t>
  </si>
  <si>
    <t>Period</t>
  </si>
  <si>
    <t>Instrument</t>
  </si>
  <si>
    <r>
      <t>--- CAPITAL </t>
    </r>
    <r>
      <rPr>
        <b/>
        <sz val="7.5"/>
        <color theme="1"/>
        <rFont val="Arial"/>
        <family val="2"/>
      </rPr>
      <t>(Rs. cr)</t>
    </r>
    <r>
      <rPr>
        <b/>
        <sz val="9"/>
        <color theme="1"/>
        <rFont val="Arial"/>
        <family val="2"/>
      </rPr>
      <t> ---</t>
    </r>
  </si>
  <si>
    <t>- P A I D U P -</t>
  </si>
  <si>
    <t>From</t>
  </si>
  <si>
    <t>To</t>
  </si>
  <si>
    <t>Authorised</t>
  </si>
  <si>
    <t>Issued</t>
  </si>
  <si>
    <t>Shares (nos)</t>
  </si>
  <si>
    <t>Face Value</t>
  </si>
  <si>
    <t>Capital</t>
  </si>
  <si>
    <t>PAT</t>
  </si>
  <si>
    <t>PBIT</t>
  </si>
  <si>
    <t>Debt</t>
  </si>
  <si>
    <t>Sales</t>
  </si>
  <si>
    <t>Current Assets</t>
  </si>
  <si>
    <t>Fixed Assets</t>
  </si>
  <si>
    <t>Working Capital</t>
  </si>
  <si>
    <t>Debtors</t>
  </si>
  <si>
    <t>Cost of Goods Sold</t>
  </si>
  <si>
    <t>Inventory</t>
  </si>
  <si>
    <t>Dividend</t>
  </si>
  <si>
    <t>Profitability Ratio</t>
  </si>
  <si>
    <t>Operating Profit Margin</t>
  </si>
  <si>
    <t>Net Profit Margin</t>
  </si>
  <si>
    <t>Return On Capital Employed</t>
  </si>
  <si>
    <t>Return on Equity</t>
  </si>
  <si>
    <t>Earnings Per Share</t>
  </si>
  <si>
    <t>Turnover Ratio</t>
  </si>
  <si>
    <t>Total Asset turnover ratio</t>
  </si>
  <si>
    <t>Fixed Assets turnover ratio</t>
  </si>
  <si>
    <t>Working Capital Ratio</t>
  </si>
  <si>
    <t>Debtors Turnover Ratio</t>
  </si>
  <si>
    <t>Average Collection Period</t>
  </si>
  <si>
    <t>Inventory Turnover Ratio</t>
  </si>
  <si>
    <t>Inventory Disposal Period</t>
  </si>
  <si>
    <t>Liquidity Ratio</t>
  </si>
  <si>
    <t>Current Ratio</t>
  </si>
  <si>
    <t>Liquid Ratio</t>
  </si>
  <si>
    <t>Cash Ratio</t>
  </si>
  <si>
    <t>Valuation Ratio</t>
  </si>
  <si>
    <t>Pay out Ratio</t>
  </si>
  <si>
    <t>Retention Ratio</t>
  </si>
  <si>
    <t>Book Value of share</t>
  </si>
  <si>
    <t>Leverage Ratio</t>
  </si>
  <si>
    <t>Debt Equity Ratio</t>
  </si>
  <si>
    <t>Debt ratio</t>
  </si>
  <si>
    <t>Ratio Analysis</t>
  </si>
  <si>
    <t>Competition</t>
  </si>
  <si>
    <t>Name</t>
  </si>
  <si>
    <t>Last Price</t>
  </si>
  <si>
    <t>Market Cap.</t>
  </si>
  <si>
    <t>(Rs. cr.)</t>
  </si>
  <si>
    <t>Turnover</t>
  </si>
  <si>
    <t>Net Profit</t>
  </si>
  <si>
    <t>Manorama Indust</t>
  </si>
  <si>
    <t>Gokul Agro</t>
  </si>
  <si>
    <t>Agro Tech Foods</t>
  </si>
  <si>
    <t>BCL Industries</t>
  </si>
  <si>
    <t>AVT Natural</t>
  </si>
  <si>
    <t>PBT</t>
  </si>
  <si>
    <t>DuPont Analysis</t>
  </si>
  <si>
    <t>Tax Burden</t>
  </si>
  <si>
    <t>Interest Burden</t>
  </si>
  <si>
    <t>Total Asset Turnover Ratio</t>
  </si>
  <si>
    <t>ROE</t>
  </si>
  <si>
    <t>Valuatio Ratio</t>
  </si>
  <si>
    <t xml:space="preserve">Where </t>
  </si>
  <si>
    <t>Represents</t>
  </si>
  <si>
    <t>Series 1</t>
  </si>
  <si>
    <t>Series 2</t>
  </si>
  <si>
    <t>Series 3</t>
  </si>
  <si>
    <t>Series 4</t>
  </si>
  <si>
    <t>Series 5</t>
  </si>
  <si>
    <t>No of Outstanding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</si>
</sst>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u/>
      <sz val="14"/>
      <color theme="1"/>
      <name val="Calibri"/>
      <family val="2"/>
      <scheme val="minor"/>
    </font>
    <font>
      <b/>
      <i/>
      <u/>
      <sz val="28"/>
      <color theme="1"/>
      <name val="Arial"/>
      <family val="2"/>
    </font>
    <font>
      <b/>
      <sz val="7.5"/>
      <color theme="1"/>
      <name val="Arial"/>
      <family val="2"/>
    </font>
    <font>
      <sz val="16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i/>
      <u/>
      <sz val="28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303030"/>
      <name val="Arial"/>
      <family val="2"/>
    </font>
    <font>
      <b/>
      <sz val="15"/>
      <color rgb="FF000000"/>
      <name val="Arial"/>
      <family val="2"/>
    </font>
    <font>
      <b/>
      <sz val="9"/>
      <color rgb="FF303030"/>
      <name val="Arial"/>
      <family val="2"/>
    </font>
    <font>
      <b/>
      <sz val="7.5"/>
      <color rgb="FF303030"/>
      <name val="Arial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22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D0D0D"/>
      <name val="Times New Roman"/>
      <family val="1"/>
    </font>
    <font>
      <sz val="12"/>
      <color theme="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rgb="FFECF2DA"/>
        <bgColor indexed="64"/>
      </patternFill>
    </fill>
  </fills>
  <borders count="26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/>
      <right style="medium">
        <color rgb="FFEEEEEE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EEEEEE"/>
      </right>
      <top style="thin">
        <color theme="0"/>
      </top>
      <bottom style="thin">
        <color theme="0"/>
      </bottom>
      <diagonal/>
    </border>
    <border>
      <left style="medium">
        <color rgb="FFEEEEEE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EEEEEE"/>
      </right>
      <top style="medium">
        <color rgb="FFCCCCCC"/>
      </top>
      <bottom style="medium">
        <color rgb="FFCCCCCC"/>
      </bottom>
      <diagonal/>
    </border>
    <border>
      <left style="medium">
        <color rgb="FFEEEEEE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EEEEE"/>
      </left>
      <right style="medium">
        <color rgb="FFEEEEEE"/>
      </right>
      <top style="thin">
        <color theme="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2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0" fillId="5" borderId="3" xfId="0" applyFont="1" applyFill="1" applyBorder="1"/>
    <xf numFmtId="0" fontId="0" fillId="5" borderId="4" xfId="0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1" fillId="0" borderId="0" xfId="0" applyFont="1"/>
    <xf numFmtId="0" fontId="1" fillId="6" borderId="3" xfId="0" applyFont="1" applyFill="1" applyBorder="1"/>
    <xf numFmtId="0" fontId="1" fillId="6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0" borderId="0" xfId="0" applyAlignment="1">
      <alignment wrapText="1"/>
    </xf>
    <xf numFmtId="0" fontId="3" fillId="5" borderId="6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4" borderId="0" xfId="0" applyFill="1"/>
    <xf numFmtId="0" fontId="1" fillId="4" borderId="0" xfId="0" applyFont="1" applyFill="1"/>
    <xf numFmtId="0" fontId="0" fillId="7" borderId="0" xfId="0" applyFill="1"/>
    <xf numFmtId="0" fontId="3" fillId="7" borderId="0" xfId="0" applyFont="1" applyFill="1" applyAlignment="1"/>
    <xf numFmtId="0" fontId="0" fillId="0" borderId="9" xfId="0" applyBorder="1" applyAlignment="1">
      <alignment wrapText="1"/>
    </xf>
    <xf numFmtId="0" fontId="6" fillId="8" borderId="10" xfId="0" applyFont="1" applyFill="1" applyBorder="1" applyAlignment="1">
      <alignment wrapText="1"/>
    </xf>
    <xf numFmtId="0" fontId="6" fillId="8" borderId="9" xfId="0" applyFont="1" applyFill="1" applyBorder="1" applyAlignment="1">
      <alignment wrapText="1"/>
    </xf>
    <xf numFmtId="0" fontId="1" fillId="6" borderId="5" xfId="0" applyFont="1" applyFill="1" applyBorder="1"/>
    <xf numFmtId="0" fontId="0" fillId="6" borderId="5" xfId="0" applyFont="1" applyFill="1" applyBorder="1"/>
    <xf numFmtId="0" fontId="0" fillId="5" borderId="5" xfId="0" applyFont="1" applyFill="1" applyBorder="1"/>
    <xf numFmtId="0" fontId="7" fillId="0" borderId="0" xfId="0" applyFont="1"/>
    <xf numFmtId="0" fontId="0" fillId="3" borderId="0" xfId="0" applyFill="1"/>
    <xf numFmtId="0" fontId="0" fillId="19" borderId="0" xfId="0" applyFill="1"/>
    <xf numFmtId="0" fontId="7" fillId="3" borderId="0" xfId="0" applyFont="1" applyFill="1"/>
    <xf numFmtId="0" fontId="7" fillId="23" borderId="0" xfId="0" applyFont="1" applyFill="1"/>
    <xf numFmtId="0" fontId="7" fillId="24" borderId="0" xfId="0" applyFont="1" applyFill="1"/>
    <xf numFmtId="0" fontId="7" fillId="25" borderId="0" xfId="0" applyFont="1" applyFill="1"/>
    <xf numFmtId="0" fontId="7" fillId="20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9" fillId="22" borderId="0" xfId="0" applyFont="1" applyFill="1" applyAlignment="1">
      <alignment horizontal="center"/>
    </xf>
    <xf numFmtId="0" fontId="10" fillId="21" borderId="0" xfId="0" applyFont="1" applyFill="1" applyAlignment="1">
      <alignment horizontal="center"/>
    </xf>
    <xf numFmtId="4" fontId="2" fillId="26" borderId="1" xfId="0" applyNumberFormat="1" applyFont="1" applyFill="1" applyBorder="1" applyAlignment="1">
      <alignment horizontal="right" vertical="center" wrapText="1"/>
    </xf>
    <xf numFmtId="0" fontId="11" fillId="2" borderId="2" xfId="0" applyFont="1" applyFill="1" applyBorder="1" applyAlignment="1">
      <alignment vertical="center" wrapText="1"/>
    </xf>
    <xf numFmtId="4" fontId="2" fillId="26" borderId="12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15" fillId="26" borderId="0" xfId="0" applyFont="1" applyFill="1" applyAlignment="1">
      <alignment vertical="top" wrapText="1"/>
    </xf>
    <xf numFmtId="0" fontId="15" fillId="26" borderId="0" xfId="0" applyFont="1" applyFill="1" applyAlignment="1">
      <alignment horizontal="right" vertical="top" wrapText="1"/>
    </xf>
    <xf numFmtId="0" fontId="16" fillId="26" borderId="0" xfId="0" applyFont="1" applyFill="1" applyAlignment="1">
      <alignment horizontal="right" vertical="top" wrapText="1"/>
    </xf>
    <xf numFmtId="0" fontId="12" fillId="0" borderId="0" xfId="1" applyAlignment="1">
      <alignment vertical="center" wrapText="1"/>
    </xf>
    <xf numFmtId="4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4" fontId="13" fillId="0" borderId="0" xfId="0" applyNumberFormat="1" applyFont="1" applyAlignment="1">
      <alignment horizontal="right" vertical="center" wrapText="1"/>
    </xf>
    <xf numFmtId="0" fontId="8" fillId="6" borderId="11" xfId="0" applyFont="1" applyFill="1" applyBorder="1"/>
    <xf numFmtId="0" fontId="8" fillId="8" borderId="10" xfId="0" applyFont="1" applyFill="1" applyBorder="1" applyAlignment="1">
      <alignment wrapText="1"/>
    </xf>
    <xf numFmtId="0" fontId="0" fillId="27" borderId="13" xfId="0" applyFill="1" applyBorder="1" applyAlignment="1">
      <alignment wrapText="1"/>
    </xf>
    <xf numFmtId="0" fontId="21" fillId="27" borderId="14" xfId="0" applyFont="1" applyFill="1" applyBorder="1" applyAlignment="1">
      <alignment horizontal="right" wrapText="1"/>
    </xf>
    <xf numFmtId="0" fontId="21" fillId="27" borderId="15" xfId="0" applyFont="1" applyFill="1" applyBorder="1" applyAlignment="1">
      <alignment horizontal="right" wrapText="1"/>
    </xf>
    <xf numFmtId="0" fontId="0" fillId="27" borderId="16" xfId="0" applyFill="1" applyBorder="1" applyAlignment="1">
      <alignment wrapText="1"/>
    </xf>
    <xf numFmtId="0" fontId="22" fillId="27" borderId="16" xfId="0" applyFont="1" applyFill="1" applyBorder="1" applyAlignment="1">
      <alignment wrapText="1"/>
    </xf>
    <xf numFmtId="0" fontId="23" fillId="0" borderId="17" xfId="0" applyFont="1" applyBorder="1" applyAlignment="1">
      <alignment horizontal="right" wrapText="1"/>
    </xf>
    <xf numFmtId="0" fontId="22" fillId="27" borderId="19" xfId="0" applyFont="1" applyFill="1" applyBorder="1" applyAlignment="1">
      <alignment wrapText="1"/>
    </xf>
    <xf numFmtId="0" fontId="23" fillId="0" borderId="20" xfId="0" applyFont="1" applyBorder="1" applyAlignment="1">
      <alignment horizontal="right"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wrapText="1"/>
    </xf>
    <xf numFmtId="0" fontId="21" fillId="27" borderId="17" xfId="0" applyFont="1" applyFill="1" applyBorder="1" applyAlignment="1">
      <alignment horizontal="right" wrapText="1"/>
    </xf>
    <xf numFmtId="0" fontId="21" fillId="27" borderId="18" xfId="0" applyFont="1" applyFill="1" applyBorder="1" applyAlignment="1">
      <alignment horizontal="right" wrapText="1"/>
    </xf>
    <xf numFmtId="0" fontId="20" fillId="24" borderId="0" xfId="0" applyFont="1" applyFill="1" applyAlignment="1">
      <alignment horizontal="center"/>
    </xf>
    <xf numFmtId="0" fontId="21" fillId="27" borderId="23" xfId="0" applyFont="1" applyFill="1" applyBorder="1" applyAlignment="1">
      <alignment wrapText="1"/>
    </xf>
    <xf numFmtId="0" fontId="23" fillId="0" borderId="24" xfId="0" applyFont="1" applyBorder="1" applyAlignment="1">
      <alignment horizontal="right" wrapText="1"/>
    </xf>
    <xf numFmtId="0" fontId="8" fillId="9" borderId="25" xfId="0" applyFont="1" applyFill="1" applyBorder="1" applyAlignment="1">
      <alignment wrapText="1"/>
    </xf>
    <xf numFmtId="0" fontId="6" fillId="10" borderId="25" xfId="0" applyFont="1" applyFill="1" applyBorder="1" applyAlignment="1">
      <alignment wrapText="1"/>
    </xf>
    <xf numFmtId="0" fontId="6" fillId="9" borderId="25" xfId="0" applyFont="1" applyFill="1" applyBorder="1" applyAlignment="1">
      <alignment wrapText="1"/>
    </xf>
    <xf numFmtId="0" fontId="8" fillId="11" borderId="25" xfId="0" applyFont="1" applyFill="1" applyBorder="1" applyAlignment="1">
      <alignment wrapText="1"/>
    </xf>
    <xf numFmtId="0" fontId="6" fillId="12" borderId="25" xfId="0" applyFont="1" applyFill="1" applyBorder="1" applyAlignment="1"/>
    <xf numFmtId="0" fontId="6" fillId="11" borderId="25" xfId="0" applyFont="1" applyFill="1" applyBorder="1" applyAlignment="1"/>
    <xf numFmtId="0" fontId="8" fillId="13" borderId="25" xfId="0" applyFont="1" applyFill="1" applyBorder="1" applyAlignment="1">
      <alignment wrapText="1"/>
    </xf>
    <xf numFmtId="0" fontId="6" fillId="14" borderId="25" xfId="0" applyFont="1" applyFill="1" applyBorder="1" applyAlignment="1">
      <alignment wrapText="1"/>
    </xf>
    <xf numFmtId="0" fontId="6" fillId="13" borderId="25" xfId="0" applyFont="1" applyFill="1" applyBorder="1" applyAlignment="1">
      <alignment wrapText="1"/>
    </xf>
    <xf numFmtId="0" fontId="8" fillId="15" borderId="25" xfId="0" applyFont="1" applyFill="1" applyBorder="1" applyAlignment="1">
      <alignment wrapText="1"/>
    </xf>
    <xf numFmtId="0" fontId="6" fillId="16" borderId="25" xfId="0" applyFont="1" applyFill="1" applyBorder="1" applyAlignment="1">
      <alignment wrapText="1"/>
    </xf>
    <xf numFmtId="0" fontId="6" fillId="15" borderId="25" xfId="0" applyFont="1" applyFill="1" applyBorder="1" applyAlignment="1">
      <alignment wrapText="1"/>
    </xf>
    <xf numFmtId="0" fontId="8" fillId="17" borderId="25" xfId="0" applyFont="1" applyFill="1" applyBorder="1" applyAlignment="1">
      <alignment wrapText="1"/>
    </xf>
    <xf numFmtId="0" fontId="6" fillId="18" borderId="25" xfId="0" applyFont="1" applyFill="1" applyBorder="1" applyAlignment="1">
      <alignment wrapText="1"/>
    </xf>
    <xf numFmtId="0" fontId="6" fillId="17" borderId="25" xfId="0" applyFont="1" applyFill="1" applyBorder="1" applyAlignment="1">
      <alignment wrapText="1"/>
    </xf>
    <xf numFmtId="0" fontId="6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0" fontId="19" fillId="19" borderId="0" xfId="0" applyFont="1" applyFill="1" applyAlignment="1">
      <alignment horizontal="center"/>
    </xf>
    <xf numFmtId="0" fontId="17" fillId="8" borderId="1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72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rgb="FFB4C6E7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border outline="0">
        <left style="medium">
          <color rgb="FFCCCCCC"/>
        </left>
      </border>
    </dxf>
    <dxf>
      <font>
        <b/>
        <i/>
        <strike val="0"/>
        <condense val="0"/>
        <extend val="0"/>
        <outline val="0"/>
        <shadow val="0"/>
        <u/>
        <vertAlign val="baseline"/>
        <sz val="22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/>
        <vertAlign val="baseline"/>
        <sz val="22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/>
        <vertAlign val="baseline"/>
        <sz val="22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/>
        <vertAlign val="baseline"/>
        <sz val="22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/>
        <vertAlign val="baseline"/>
        <sz val="22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thick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thick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thick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thick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thick">
          <color rgb="FF000000"/>
        </bottom>
        <vertical/>
        <horizontal/>
      </border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03030"/>
        <name val="Arial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03030"/>
        <name val="Arial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03030"/>
        <name val="Arial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03030"/>
        <name val="Arial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03030"/>
        <name val="Arial"/>
        <scheme val="none"/>
      </font>
      <numFmt numFmtId="4" formatCode="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03030"/>
        <name val="Arial"/>
        <scheme val="none"/>
      </font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EEEEEE"/>
        </left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medium">
          <color rgb="FFEEEEEE"/>
        </left>
        <right/>
        <top/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EEEEEE"/>
        </left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medium">
          <color rgb="FFEEEEEE"/>
        </left>
        <right/>
        <top/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EEEEEE"/>
        </left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medium">
          <color rgb="FFEEEEEE"/>
        </left>
        <right/>
        <top/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EEEEEE"/>
        </left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medium">
          <color rgb="FFEEEEEE"/>
        </left>
        <right/>
        <top/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EEEEEE"/>
        </left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medium">
          <color rgb="FFEEEEEE"/>
        </left>
        <right/>
        <top/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EEEEE"/>
        </left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EEEEEE"/>
        </left>
        <right/>
        <top/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EEEEE"/>
        </bottom>
      </border>
    </dxf>
    <dxf>
      <border outline="0">
        <left style="medium">
          <color rgb="FFEEEEEE"/>
        </left>
        <right style="medium">
          <color rgb="FFEEEEEE"/>
        </right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border outline="0"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medium">
          <color rgb="FFEEEEEE"/>
        </left>
        <right style="medium">
          <color rgb="FFEEEEEE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EEEEEE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EEEEEE"/>
        </left>
        <right style="medium">
          <color rgb="FFEEEEEE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EEEEEE"/>
        </left>
        <right style="medium">
          <color rgb="FFEEEEEE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EEEEEE"/>
        </left>
        <right style="medium">
          <color rgb="FFEEEEEE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EEEEEE"/>
        </left>
        <right style="medium">
          <color rgb="FFEEEEEE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EEEEE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EEEEEE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EEEEEE"/>
        </right>
        <top/>
        <bottom/>
      </border>
    </dxf>
    <dxf>
      <border outline="0">
        <left style="medium">
          <color rgb="FFEEEEEE"/>
        </left>
        <right style="medium">
          <color rgb="FFEEEEEE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EEEEE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EEEEEE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EEEEEE"/>
        </right>
        <top/>
        <bottom/>
      </border>
    </dxf>
    <dxf>
      <border outline="0">
        <left style="medium">
          <color rgb="FFEEEEEE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rgb="FFE8EBE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'Ratio Analysis'!$J$7:$J$11</c:f>
              <c:strCache>
                <c:ptCount val="5"/>
                <c:pt idx="0">
                  <c:v>Operating Profit Margin</c:v>
                </c:pt>
                <c:pt idx="1">
                  <c:v>Net Profit Margin</c:v>
                </c:pt>
                <c:pt idx="2">
                  <c:v>Return On Capital Employed</c:v>
                </c:pt>
                <c:pt idx="3">
                  <c:v>Return on Equity</c:v>
                </c:pt>
                <c:pt idx="4">
                  <c:v>Earnings Per Share</c:v>
                </c:pt>
              </c:strCache>
            </c:strRef>
          </c:cat>
          <c:val>
            <c:numRef>
              <c:f>'Ratio Analysis'!$K$7:$K$11</c:f>
              <c:numCache>
                <c:formatCode>General</c:formatCode>
                <c:ptCount val="5"/>
                <c:pt idx="0">
                  <c:v>0.57041942049911898</c:v>
                </c:pt>
                <c:pt idx="1">
                  <c:v>-8.0287652905949539E-2</c:v>
                </c:pt>
                <c:pt idx="2">
                  <c:v>-1.5858005224121814</c:v>
                </c:pt>
                <c:pt idx="3">
                  <c:v>0.21665119158155369</c:v>
                </c:pt>
                <c:pt idx="4">
                  <c:v>-0.31306478786950526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'Ratio Analysis'!$J$7:$J$11</c:f>
              <c:strCache>
                <c:ptCount val="5"/>
                <c:pt idx="0">
                  <c:v>Operating Profit Margin</c:v>
                </c:pt>
                <c:pt idx="1">
                  <c:v>Net Profit Margin</c:v>
                </c:pt>
                <c:pt idx="2">
                  <c:v>Return On Capital Employed</c:v>
                </c:pt>
                <c:pt idx="3">
                  <c:v>Return on Equity</c:v>
                </c:pt>
                <c:pt idx="4">
                  <c:v>Earnings Per Share</c:v>
                </c:pt>
              </c:strCache>
            </c:strRef>
          </c:cat>
          <c:val>
            <c:numRef>
              <c:f>'Ratio Analysis'!$L$7:$L$11</c:f>
              <c:numCache>
                <c:formatCode>General</c:formatCode>
                <c:ptCount val="5"/>
                <c:pt idx="0">
                  <c:v>-42.482404247093015</c:v>
                </c:pt>
                <c:pt idx="1">
                  <c:v>-46.822454384075897</c:v>
                </c:pt>
                <c:pt idx="2">
                  <c:v>111.98567461474227</c:v>
                </c:pt>
                <c:pt idx="3">
                  <c:v>119.68070184387034</c:v>
                </c:pt>
                <c:pt idx="4">
                  <c:v>-172.50298667483531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'Ratio Analysis'!$J$7:$J$11</c:f>
              <c:strCache>
                <c:ptCount val="5"/>
                <c:pt idx="0">
                  <c:v>Operating Profit Margin</c:v>
                </c:pt>
                <c:pt idx="1">
                  <c:v>Net Profit Margin</c:v>
                </c:pt>
                <c:pt idx="2">
                  <c:v>Return On Capital Employed</c:v>
                </c:pt>
                <c:pt idx="3">
                  <c:v>Return on Equity</c:v>
                </c:pt>
                <c:pt idx="4">
                  <c:v>Earnings Per Share</c:v>
                </c:pt>
              </c:strCache>
            </c:strRef>
          </c:cat>
          <c:val>
            <c:numRef>
              <c:f>'Ratio Analysis'!$M$7:$M$11</c:f>
              <c:numCache>
                <c:formatCode>General</c:formatCode>
                <c:ptCount val="5"/>
                <c:pt idx="0">
                  <c:v>-3.9502651921541303</c:v>
                </c:pt>
                <c:pt idx="1">
                  <c:v>-6.83725823284857</c:v>
                </c:pt>
                <c:pt idx="2">
                  <c:v>-69.912215114508044</c:v>
                </c:pt>
                <c:pt idx="3">
                  <c:v>-141.80170045215584</c:v>
                </c:pt>
                <c:pt idx="4">
                  <c:v>-39.236755462436406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'Ratio Analysis'!$J$7:$J$11</c:f>
              <c:strCache>
                <c:ptCount val="5"/>
                <c:pt idx="0">
                  <c:v>Operating Profit Margin</c:v>
                </c:pt>
                <c:pt idx="1">
                  <c:v>Net Profit Margin</c:v>
                </c:pt>
                <c:pt idx="2">
                  <c:v>Return On Capital Employed</c:v>
                </c:pt>
                <c:pt idx="3">
                  <c:v>Return on Equity</c:v>
                </c:pt>
                <c:pt idx="4">
                  <c:v>Earnings Per Share</c:v>
                </c:pt>
              </c:strCache>
            </c:strRef>
          </c:cat>
          <c:val>
            <c:numRef>
              <c:f>'Ratio Analysis'!$N$7:$N$11</c:f>
              <c:numCache>
                <c:formatCode>General</c:formatCode>
                <c:ptCount val="5"/>
                <c:pt idx="0">
                  <c:v>0.13763004501580495</c:v>
                </c:pt>
                <c:pt idx="1">
                  <c:v>-4.3205649114812612</c:v>
                </c:pt>
                <c:pt idx="2">
                  <c:v>1.6001783956692912</c:v>
                </c:pt>
                <c:pt idx="3">
                  <c:v>-53.673365430435268</c:v>
                </c:pt>
                <c:pt idx="4">
                  <c:v>-40.023280747434519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'Ratio Analysis'!$J$7:$J$11</c:f>
              <c:strCache>
                <c:ptCount val="5"/>
                <c:pt idx="0">
                  <c:v>Operating Profit Margin</c:v>
                </c:pt>
                <c:pt idx="1">
                  <c:v>Net Profit Margin</c:v>
                </c:pt>
                <c:pt idx="2">
                  <c:v>Return On Capital Employed</c:v>
                </c:pt>
                <c:pt idx="3">
                  <c:v>Return on Equity</c:v>
                </c:pt>
                <c:pt idx="4">
                  <c:v>Earnings Per Share</c:v>
                </c:pt>
              </c:strCache>
            </c:strRef>
          </c:cat>
          <c:val>
            <c:numRef>
              <c:f>'Ratio Analysis'!$O$7:$O$11</c:f>
              <c:numCache>
                <c:formatCode>General</c:formatCode>
                <c:ptCount val="5"/>
                <c:pt idx="0">
                  <c:v>1.7834851386271493</c:v>
                </c:pt>
                <c:pt idx="1">
                  <c:v>0.24583079338807365</c:v>
                </c:pt>
                <c:pt idx="2">
                  <c:v>23.361235728899935</c:v>
                </c:pt>
                <c:pt idx="3">
                  <c:v>3.449594309214183</c:v>
                </c:pt>
                <c:pt idx="4">
                  <c:v>2.3223585752768634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45664"/>
        <c:axId val="171747200"/>
      </c:barChart>
      <c:catAx>
        <c:axId val="171745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1747200"/>
        <c:crosses val="autoZero"/>
        <c:auto val="1"/>
        <c:lblAlgn val="ctr"/>
        <c:lblOffset val="100"/>
        <c:noMultiLvlLbl val="0"/>
      </c:catAx>
      <c:valAx>
        <c:axId val="1717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4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'Ratio Analysis'!$J$13:$J$19</c:f>
              <c:strCache>
                <c:ptCount val="7"/>
                <c:pt idx="0">
                  <c:v>Total Asset turnover ratio</c:v>
                </c:pt>
                <c:pt idx="1">
                  <c:v>Fixed Assets turnover ratio</c:v>
                </c:pt>
                <c:pt idx="2">
                  <c:v>Working Capital Ratio</c:v>
                </c:pt>
                <c:pt idx="3">
                  <c:v>Debtors Turnover Ratio</c:v>
                </c:pt>
                <c:pt idx="4">
                  <c:v>Average Collection Period</c:v>
                </c:pt>
                <c:pt idx="5">
                  <c:v>Inventory Turnover Ratio</c:v>
                </c:pt>
                <c:pt idx="6">
                  <c:v>Inventory Disposal Period</c:v>
                </c:pt>
              </c:strCache>
            </c:strRef>
          </c:cat>
          <c:val>
            <c:numRef>
              <c:f>'Ratio Analysis'!$K$13:$K$19</c:f>
              <c:numCache>
                <c:formatCode>General</c:formatCode>
                <c:ptCount val="7"/>
                <c:pt idx="0">
                  <c:v>3.9502940400639286</c:v>
                </c:pt>
                <c:pt idx="1">
                  <c:v>2.41653251220679</c:v>
                </c:pt>
                <c:pt idx="2">
                  <c:v>-1.8706223979802521</c:v>
                </c:pt>
                <c:pt idx="3">
                  <c:v>48.196698345386388</c:v>
                </c:pt>
                <c:pt idx="4">
                  <c:v>7.4693913143214479</c:v>
                </c:pt>
                <c:pt idx="5">
                  <c:v>9.9687673360701226</c:v>
                </c:pt>
                <c:pt idx="6">
                  <c:v>36.112789862935934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'Ratio Analysis'!$J$13:$J$19</c:f>
              <c:strCache>
                <c:ptCount val="7"/>
                <c:pt idx="0">
                  <c:v>Total Asset turnover ratio</c:v>
                </c:pt>
                <c:pt idx="1">
                  <c:v>Fixed Assets turnover ratio</c:v>
                </c:pt>
                <c:pt idx="2">
                  <c:v>Working Capital Ratio</c:v>
                </c:pt>
                <c:pt idx="3">
                  <c:v>Debtors Turnover Ratio</c:v>
                </c:pt>
                <c:pt idx="4">
                  <c:v>Average Collection Period</c:v>
                </c:pt>
                <c:pt idx="5">
                  <c:v>Inventory Turnover Ratio</c:v>
                </c:pt>
                <c:pt idx="6">
                  <c:v>Inventory Disposal Period</c:v>
                </c:pt>
              </c:strCache>
            </c:strRef>
          </c:cat>
          <c:val>
            <c:numRef>
              <c:f>'Ratio Analysis'!$L$13:$L$19</c:f>
              <c:numCache>
                <c:formatCode>General</c:formatCode>
                <c:ptCount val="7"/>
                <c:pt idx="0">
                  <c:v>4.6819721270632195</c:v>
                </c:pt>
                <c:pt idx="1">
                  <c:v>2.2203484014370267</c:v>
                </c:pt>
                <c:pt idx="2">
                  <c:v>-1.4831528984068534</c:v>
                </c:pt>
                <c:pt idx="3">
                  <c:v>42.474396101144222</c:v>
                </c:pt>
                <c:pt idx="4">
                  <c:v>8.475694372269178</c:v>
                </c:pt>
                <c:pt idx="5">
                  <c:v>14.38039554757148</c:v>
                </c:pt>
                <c:pt idx="6">
                  <c:v>25.03408190748938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'Ratio Analysis'!$J$13:$J$19</c:f>
              <c:strCache>
                <c:ptCount val="7"/>
                <c:pt idx="0">
                  <c:v>Total Asset turnover ratio</c:v>
                </c:pt>
                <c:pt idx="1">
                  <c:v>Fixed Assets turnover ratio</c:v>
                </c:pt>
                <c:pt idx="2">
                  <c:v>Working Capital Ratio</c:v>
                </c:pt>
                <c:pt idx="3">
                  <c:v>Debtors Turnover Ratio</c:v>
                </c:pt>
                <c:pt idx="4">
                  <c:v>Average Collection Period</c:v>
                </c:pt>
                <c:pt idx="5">
                  <c:v>Inventory Turnover Ratio</c:v>
                </c:pt>
                <c:pt idx="6">
                  <c:v>Inventory Disposal Period</c:v>
                </c:pt>
              </c:strCache>
            </c:strRef>
          </c:cat>
          <c:val>
            <c:numRef>
              <c:f>'Ratio Analysis'!$M$13:$M$19</c:f>
              <c:numCache>
                <c:formatCode>General</c:formatCode>
                <c:ptCount val="7"/>
                <c:pt idx="0">
                  <c:v>3.1205012231106886</c:v>
                </c:pt>
                <c:pt idx="1">
                  <c:v>3.4445638172302835</c:v>
                </c:pt>
                <c:pt idx="2">
                  <c:v>-2.8020299598100107</c:v>
                </c:pt>
                <c:pt idx="3">
                  <c:v>3.6280340230668067</c:v>
                </c:pt>
                <c:pt idx="4">
                  <c:v>99.227294372418555</c:v>
                </c:pt>
                <c:pt idx="5">
                  <c:v>15.762831687003683</c:v>
                </c:pt>
                <c:pt idx="6">
                  <c:v>22.838536066893163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'Ratio Analysis'!$J$13:$J$19</c:f>
              <c:strCache>
                <c:ptCount val="7"/>
                <c:pt idx="0">
                  <c:v>Total Asset turnover ratio</c:v>
                </c:pt>
                <c:pt idx="1">
                  <c:v>Fixed Assets turnover ratio</c:v>
                </c:pt>
                <c:pt idx="2">
                  <c:v>Working Capital Ratio</c:v>
                </c:pt>
                <c:pt idx="3">
                  <c:v>Debtors Turnover Ratio</c:v>
                </c:pt>
                <c:pt idx="4">
                  <c:v>Average Collection Period</c:v>
                </c:pt>
                <c:pt idx="5">
                  <c:v>Inventory Turnover Ratio</c:v>
                </c:pt>
                <c:pt idx="6">
                  <c:v>Inventory Disposal Period</c:v>
                </c:pt>
              </c:strCache>
            </c:strRef>
          </c:cat>
          <c:val>
            <c:numRef>
              <c:f>'Ratio Analysis'!$N$13:$N$19</c:f>
              <c:numCache>
                <c:formatCode>General</c:formatCode>
                <c:ptCount val="7"/>
                <c:pt idx="0">
                  <c:v>4.0519631738255999</c:v>
                </c:pt>
                <c:pt idx="1">
                  <c:v>5.2939624596919606</c:v>
                </c:pt>
                <c:pt idx="2">
                  <c:v>-3.728808773409487</c:v>
                </c:pt>
                <c:pt idx="3">
                  <c:v>4.4344795729829611</c:v>
                </c:pt>
                <c:pt idx="4">
                  <c:v>81.182017883969465</c:v>
                </c:pt>
                <c:pt idx="5">
                  <c:v>12.053006424776907</c:v>
                </c:pt>
                <c:pt idx="6">
                  <c:v>29.868066714040879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'Ratio Analysis'!$J$13:$J$19</c:f>
              <c:strCache>
                <c:ptCount val="7"/>
                <c:pt idx="0">
                  <c:v>Total Asset turnover ratio</c:v>
                </c:pt>
                <c:pt idx="1">
                  <c:v>Fixed Assets turnover ratio</c:v>
                </c:pt>
                <c:pt idx="2">
                  <c:v>Working Capital Ratio</c:v>
                </c:pt>
                <c:pt idx="3">
                  <c:v>Debtors Turnover Ratio</c:v>
                </c:pt>
                <c:pt idx="4">
                  <c:v>Average Collection Period</c:v>
                </c:pt>
                <c:pt idx="5">
                  <c:v>Inventory Turnover Ratio</c:v>
                </c:pt>
                <c:pt idx="6">
                  <c:v>Inventory Disposal Period</c:v>
                </c:pt>
              </c:strCache>
            </c:strRef>
          </c:cat>
          <c:val>
            <c:numRef>
              <c:f>'Ratio Analysis'!$O$13:$O$19</c:f>
              <c:numCache>
                <c:formatCode>General</c:formatCode>
                <c:ptCount val="7"/>
                <c:pt idx="0">
                  <c:v>5.1412449809009537</c:v>
                </c:pt>
                <c:pt idx="1">
                  <c:v>12.293415179440839</c:v>
                </c:pt>
                <c:pt idx="2">
                  <c:v>-6.0033704616695571</c:v>
                </c:pt>
                <c:pt idx="3">
                  <c:v>4.6672414022562565</c:v>
                </c:pt>
                <c:pt idx="4">
                  <c:v>77.133357581625702</c:v>
                </c:pt>
                <c:pt idx="5">
                  <c:v>9.7307299166126047</c:v>
                </c:pt>
                <c:pt idx="6">
                  <c:v>36.996196902495136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36800"/>
        <c:axId val="172238336"/>
      </c:barChart>
      <c:catAx>
        <c:axId val="1722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38336"/>
        <c:crosses val="autoZero"/>
        <c:auto val="1"/>
        <c:lblAlgn val="ctr"/>
        <c:lblOffset val="100"/>
        <c:noMultiLvlLbl val="0"/>
      </c:catAx>
      <c:valAx>
        <c:axId val="17223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3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80183727034127E-2"/>
          <c:y val="9.935140657753351E-2"/>
          <c:w val="0.73669291338582676"/>
          <c:h val="0.8012971868449330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'Ratio Analysis'!$J$21:$J$23</c:f>
              <c:strCache>
                <c:ptCount val="3"/>
                <c:pt idx="0">
                  <c:v>Current Ratio</c:v>
                </c:pt>
                <c:pt idx="1">
                  <c:v>Liquid Ratio</c:v>
                </c:pt>
                <c:pt idx="2">
                  <c:v>Cash Ratio</c:v>
                </c:pt>
              </c:strCache>
            </c:strRef>
          </c:cat>
          <c:val>
            <c:numRef>
              <c:f>'Ratio Analysis'!$K$21:$K$23</c:f>
              <c:numCache>
                <c:formatCode>General</c:formatCode>
                <c:ptCount val="3"/>
                <c:pt idx="0">
                  <c:v>-0.43913890351684187</c:v>
                </c:pt>
                <c:pt idx="1">
                  <c:v>-0.70599929362848657</c:v>
                </c:pt>
                <c:pt idx="2">
                  <c:v>-0.76185551530224871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'Ratio Analysis'!$J$21:$J$23</c:f>
              <c:strCache>
                <c:ptCount val="3"/>
                <c:pt idx="0">
                  <c:v>Current Ratio</c:v>
                </c:pt>
                <c:pt idx="1">
                  <c:v>Liquid Ratio</c:v>
                </c:pt>
                <c:pt idx="2">
                  <c:v>Cash Ratio</c:v>
                </c:pt>
              </c:strCache>
            </c:strRef>
          </c:cat>
          <c:val>
            <c:numRef>
              <c:f>'Ratio Analysis'!$L$21:$L$23</c:f>
              <c:numCache>
                <c:formatCode>General</c:formatCode>
                <c:ptCount val="3"/>
                <c:pt idx="0">
                  <c:v>-0.5543239290567803</c:v>
                </c:pt>
                <c:pt idx="1">
                  <c:v>-0.78266019823159472</c:v>
                </c:pt>
                <c:pt idx="2">
                  <c:v>-0.83693524984042944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'Ratio Analysis'!$J$21:$J$23</c:f>
              <c:strCache>
                <c:ptCount val="3"/>
                <c:pt idx="0">
                  <c:v>Current Ratio</c:v>
                </c:pt>
                <c:pt idx="1">
                  <c:v>Liquid Ratio</c:v>
                </c:pt>
                <c:pt idx="2">
                  <c:v>Cash Ratio</c:v>
                </c:pt>
              </c:strCache>
            </c:strRef>
          </c:cat>
          <c:val>
            <c:numRef>
              <c:f>'Ratio Analysis'!$M$21:$M$23</c:f>
              <c:numCache>
                <c:formatCode>General</c:formatCode>
                <c:ptCount val="3"/>
                <c:pt idx="0">
                  <c:v>7.1644488342812479E-2</c:v>
                </c:pt>
                <c:pt idx="1">
                  <c:v>-9.6472995267659428E-2</c:v>
                </c:pt>
                <c:pt idx="2">
                  <c:v>-0.81346736204576031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'Ratio Analysis'!$J$21:$J$23</c:f>
              <c:strCache>
                <c:ptCount val="3"/>
                <c:pt idx="0">
                  <c:v>Current Ratio</c:v>
                </c:pt>
                <c:pt idx="1">
                  <c:v>Liquid Ratio</c:v>
                </c:pt>
                <c:pt idx="2">
                  <c:v>Cash Ratio</c:v>
                </c:pt>
              </c:strCache>
            </c:strRef>
          </c:cat>
          <c:val>
            <c:numRef>
              <c:f>'Ratio Analysis'!$N$21:$N$23</c:f>
              <c:numCache>
                <c:formatCode>General</c:formatCode>
                <c:ptCount val="3"/>
                <c:pt idx="0">
                  <c:v>0.1699306668631822</c:v>
                </c:pt>
                <c:pt idx="1">
                  <c:v>-8.4006296685233295E-2</c:v>
                </c:pt>
                <c:pt idx="2">
                  <c:v>-0.78198443842615628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'Ratio Analysis'!$J$21:$J$23</c:f>
              <c:strCache>
                <c:ptCount val="3"/>
                <c:pt idx="0">
                  <c:v>Current Ratio</c:v>
                </c:pt>
                <c:pt idx="1">
                  <c:v>Liquid Ratio</c:v>
                </c:pt>
                <c:pt idx="2">
                  <c:v>Cash Ratio</c:v>
                </c:pt>
              </c:strCache>
            </c:strRef>
          </c:cat>
          <c:val>
            <c:numRef>
              <c:f>'Ratio Analysis'!$O$21:$O$23</c:f>
              <c:numCache>
                <c:formatCode>General</c:formatCode>
                <c:ptCount val="3"/>
                <c:pt idx="0">
                  <c:v>0.39452178479624828</c:v>
                </c:pt>
                <c:pt idx="1">
                  <c:v>3.060305512304333E-2</c:v>
                </c:pt>
                <c:pt idx="2">
                  <c:v>-0.74821032071421312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97792"/>
        <c:axId val="221430912"/>
      </c:barChart>
      <c:catAx>
        <c:axId val="1420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430912"/>
        <c:crosses val="autoZero"/>
        <c:auto val="1"/>
        <c:lblAlgn val="ctr"/>
        <c:lblOffset val="100"/>
        <c:noMultiLvlLbl val="0"/>
      </c:catAx>
      <c:valAx>
        <c:axId val="2214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'Ratio Analysis'!$J$25:$J$27</c:f>
              <c:strCache>
                <c:ptCount val="3"/>
                <c:pt idx="0">
                  <c:v>Pay out Ratio</c:v>
                </c:pt>
                <c:pt idx="1">
                  <c:v>Retention Ratio</c:v>
                </c:pt>
                <c:pt idx="2">
                  <c:v>Book Value of share</c:v>
                </c:pt>
              </c:strCache>
            </c:strRef>
          </c:cat>
          <c:val>
            <c:numRef>
              <c:f>'Ratio Analysis'!$K$25:$K$27</c:f>
              <c:numCache>
                <c:formatCode>General</c:formatCode>
                <c:ptCount val="3"/>
                <c:pt idx="0">
                  <c:v>-0.52313111545988256</c:v>
                </c:pt>
                <c:pt idx="1">
                  <c:v>1.5231311154598826</c:v>
                </c:pt>
                <c:pt idx="2">
                  <c:v>-144.50176137233879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'Ratio Analysis'!$J$25:$J$27</c:f>
              <c:strCache>
                <c:ptCount val="3"/>
                <c:pt idx="0">
                  <c:v>Pay out Ratio</c:v>
                </c:pt>
                <c:pt idx="1">
                  <c:v>Retention Ratio</c:v>
                </c:pt>
                <c:pt idx="2">
                  <c:v>Book Value of share</c:v>
                </c:pt>
              </c:strCache>
            </c:strRef>
          </c:cat>
          <c:val>
            <c:numRef>
              <c:f>'Ratio Analysis'!$L$25:$L$27</c:f>
              <c:numCache>
                <c:formatCode>General</c:formatCode>
                <c:ptCount val="3"/>
                <c:pt idx="0">
                  <c:v>-1.4834249630639846E-3</c:v>
                </c:pt>
                <c:pt idx="1">
                  <c:v>1.001483424963064</c:v>
                </c:pt>
                <c:pt idx="2">
                  <c:v>-144.13600857711745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'Ratio Analysis'!$J$25:$J$27</c:f>
              <c:strCache>
                <c:ptCount val="3"/>
                <c:pt idx="0">
                  <c:v>Pay out Ratio</c:v>
                </c:pt>
                <c:pt idx="1">
                  <c:v>Retention Ratio</c:v>
                </c:pt>
                <c:pt idx="2">
                  <c:v>Book Value of share</c:v>
                </c:pt>
              </c:strCache>
            </c:strRef>
          </c:cat>
          <c:val>
            <c:numRef>
              <c:f>'Ratio Analysis'!$M$25:$M$27</c:f>
              <c:numCache>
                <c:formatCode>General</c:formatCode>
                <c:ptCount val="3"/>
                <c:pt idx="0">
                  <c:v>-2.0646960103745515E-2</c:v>
                </c:pt>
                <c:pt idx="1">
                  <c:v>1.0206469601037456</c:v>
                </c:pt>
                <c:pt idx="2">
                  <c:v>27.670158635139185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'Ratio Analysis'!$J$25:$J$27</c:f>
              <c:strCache>
                <c:ptCount val="3"/>
                <c:pt idx="0">
                  <c:v>Pay out Ratio</c:v>
                </c:pt>
                <c:pt idx="1">
                  <c:v>Retention Ratio</c:v>
                </c:pt>
                <c:pt idx="2">
                  <c:v>Book Value of share</c:v>
                </c:pt>
              </c:strCache>
            </c:strRef>
          </c:cat>
          <c:val>
            <c:numRef>
              <c:f>'Ratio Analysis'!$N$25:$N$27</c:f>
              <c:numCache>
                <c:formatCode>General</c:formatCode>
                <c:ptCount val="3"/>
                <c:pt idx="0">
                  <c:v>-2.5574791819740386E-2</c:v>
                </c:pt>
                <c:pt idx="1">
                  <c:v>1.0255747918197404</c:v>
                </c:pt>
                <c:pt idx="2">
                  <c:v>74.568234032776843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'Ratio Analysis'!$J$25:$J$27</c:f>
              <c:strCache>
                <c:ptCount val="3"/>
                <c:pt idx="0">
                  <c:v>Pay out Ratio</c:v>
                </c:pt>
                <c:pt idx="1">
                  <c:v>Retention Ratio</c:v>
                </c:pt>
                <c:pt idx="2">
                  <c:v>Book Value of share</c:v>
                </c:pt>
              </c:strCache>
            </c:strRef>
          </c:cat>
          <c:val>
            <c:numRef>
              <c:f>'Ratio Analysis'!$O$25:$O$27</c:f>
              <c:numCache>
                <c:formatCode>General</c:formatCode>
                <c:ptCount val="3"/>
                <c:pt idx="0">
                  <c:v>0.51679340121149631</c:v>
                </c:pt>
                <c:pt idx="1">
                  <c:v>0.48320659878850369</c:v>
                </c:pt>
                <c:pt idx="2">
                  <c:v>67.322657886860227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95456"/>
        <c:axId val="230996992"/>
      </c:barChart>
      <c:catAx>
        <c:axId val="2309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996992"/>
        <c:crosses val="autoZero"/>
        <c:auto val="1"/>
        <c:lblAlgn val="ctr"/>
        <c:lblOffset val="100"/>
        <c:noMultiLvlLbl val="0"/>
      </c:catAx>
      <c:valAx>
        <c:axId val="2309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9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'Ratio Analysis'!$J$29:$J$30</c:f>
              <c:strCache>
                <c:ptCount val="2"/>
                <c:pt idx="0">
                  <c:v>Debt Equity Ratio</c:v>
                </c:pt>
                <c:pt idx="1">
                  <c:v>Debt ratio</c:v>
                </c:pt>
              </c:strCache>
            </c:strRef>
          </c:cat>
          <c:val>
            <c:numRef>
              <c:f>'Ratio Analysis'!$K$29:$K$30</c:f>
              <c:numCache>
                <c:formatCode>General</c:formatCode>
                <c:ptCount val="2"/>
                <c:pt idx="0">
                  <c:v>-2.9360264221179242E-2</c:v>
                </c:pt>
                <c:pt idx="1">
                  <c:v>-3.0248364185936804E-2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'Ratio Analysis'!$J$29:$J$30</c:f>
              <c:strCache>
                <c:ptCount val="2"/>
                <c:pt idx="0">
                  <c:v>Debt Equity Ratio</c:v>
                </c:pt>
                <c:pt idx="1">
                  <c:v>Debt ratio</c:v>
                </c:pt>
              </c:strCache>
            </c:strRef>
          </c:cat>
          <c:val>
            <c:numRef>
              <c:f>'Ratio Analysis'!$L$29:$L$30</c:f>
              <c:numCache>
                <c:formatCode>General</c:formatCode>
                <c:ptCount val="2"/>
                <c:pt idx="0">
                  <c:v>-3.0346501406918126E-2</c:v>
                </c:pt>
                <c:pt idx="1">
                  <c:v>-3.1296232572717332E-2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'Ratio Analysis'!$J$29:$J$30</c:f>
              <c:strCache>
                <c:ptCount val="2"/>
                <c:pt idx="0">
                  <c:v>Debt Equity Ratio</c:v>
                </c:pt>
                <c:pt idx="1">
                  <c:v>Debt ratio</c:v>
                </c:pt>
              </c:strCache>
            </c:strRef>
          </c:cat>
          <c:val>
            <c:numRef>
              <c:f>'Ratio Analysis'!$M$29:$M$30</c:f>
              <c:numCache>
                <c:formatCode>General</c:formatCode>
                <c:ptCount val="2"/>
                <c:pt idx="0">
                  <c:v>0.17185167557276682</c:v>
                </c:pt>
                <c:pt idx="1">
                  <c:v>0.14664968199902154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'Ratio Analysis'!$J$29:$J$30</c:f>
              <c:strCache>
                <c:ptCount val="2"/>
                <c:pt idx="0">
                  <c:v>Debt Equity Ratio</c:v>
                </c:pt>
                <c:pt idx="1">
                  <c:v>Debt ratio</c:v>
                </c:pt>
              </c:strCache>
            </c:strRef>
          </c:cat>
          <c:val>
            <c:numRef>
              <c:f>'Ratio Analysis'!$N$29:$N$30</c:f>
              <c:numCache>
                <c:formatCode>General</c:formatCode>
                <c:ptCount val="2"/>
                <c:pt idx="0">
                  <c:v>6.8471991718290409E-2</c:v>
                </c:pt>
                <c:pt idx="1">
                  <c:v>6.4084030511811024E-2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'Ratio Analysis'!$J$29:$J$30</c:f>
              <c:strCache>
                <c:ptCount val="2"/>
                <c:pt idx="0">
                  <c:v>Debt Equity Ratio</c:v>
                </c:pt>
                <c:pt idx="1">
                  <c:v>Debt ratio</c:v>
                </c:pt>
              </c:strCache>
            </c:strRef>
          </c:cat>
          <c:val>
            <c:numRef>
              <c:f>'Ratio Analysis'!$O$29:$O$30</c:f>
              <c:numCache>
                <c:formatCode>General</c:formatCode>
                <c:ptCount val="2"/>
                <c:pt idx="0">
                  <c:v>7.128598421696121E-2</c:v>
                </c:pt>
                <c:pt idx="1">
                  <c:v>6.6542440830182722E-2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748096"/>
        <c:axId val="227770368"/>
      </c:barChart>
      <c:catAx>
        <c:axId val="2277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770368"/>
        <c:crosses val="autoZero"/>
        <c:auto val="1"/>
        <c:lblAlgn val="ctr"/>
        <c:lblOffset val="100"/>
        <c:noMultiLvlLbl val="0"/>
      </c:catAx>
      <c:valAx>
        <c:axId val="2277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74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Competition!$B$2</c:f>
              <c:strCache>
                <c:ptCount val="1"/>
                <c:pt idx="0">
                  <c:v>Last Price</c:v>
                </c:pt>
              </c:strCache>
            </c:strRef>
          </c:tx>
          <c:invertIfNegative val="0"/>
          <c:cat>
            <c:strRef>
              <c:f>Competition!$A$3:$A$9</c:f>
              <c:strCache>
                <c:ptCount val="7"/>
                <c:pt idx="1">
                  <c:v>Patanjali Foods</c:v>
                </c:pt>
                <c:pt idx="2">
                  <c:v>Manorama Indust</c:v>
                </c:pt>
                <c:pt idx="3">
                  <c:v>Gokul Agro</c:v>
                </c:pt>
                <c:pt idx="4">
                  <c:v>Agro Tech Foods</c:v>
                </c:pt>
                <c:pt idx="5">
                  <c:v>BCL Industries</c:v>
                </c:pt>
                <c:pt idx="6">
                  <c:v>AVT Natural</c:v>
                </c:pt>
              </c:strCache>
            </c:strRef>
          </c:cat>
          <c:val>
            <c:numRef>
              <c:f>Competition!$B$3:$B$9</c:f>
              <c:numCache>
                <c:formatCode>#,##0.00</c:formatCode>
                <c:ptCount val="7"/>
                <c:pt idx="1">
                  <c:v>1430.4</c:v>
                </c:pt>
                <c:pt idx="2" formatCode="General">
                  <c:v>617.85</c:v>
                </c:pt>
                <c:pt idx="3" formatCode="General">
                  <c:v>144.35</c:v>
                </c:pt>
                <c:pt idx="4" formatCode="General">
                  <c:v>721.4</c:v>
                </c:pt>
                <c:pt idx="5" formatCode="General">
                  <c:v>56</c:v>
                </c:pt>
                <c:pt idx="6" formatCode="General">
                  <c:v>95.75</c:v>
                </c:pt>
              </c:numCache>
            </c:numRef>
          </c:val>
        </c:ser>
        <c:ser>
          <c:idx val="1"/>
          <c:order val="1"/>
          <c:tx>
            <c:strRef>
              <c:f>Competition!$C$2</c:f>
              <c:strCache>
                <c:ptCount val="1"/>
                <c:pt idx="0">
                  <c:v>Market Cap.</c:v>
                </c:pt>
              </c:strCache>
            </c:strRef>
          </c:tx>
          <c:invertIfNegative val="0"/>
          <c:cat>
            <c:strRef>
              <c:f>Competition!$A$3:$A$9</c:f>
              <c:strCache>
                <c:ptCount val="7"/>
                <c:pt idx="1">
                  <c:v>Patanjali Foods</c:v>
                </c:pt>
                <c:pt idx="2">
                  <c:v>Manorama Indust</c:v>
                </c:pt>
                <c:pt idx="3">
                  <c:v>Gokul Agro</c:v>
                </c:pt>
                <c:pt idx="4">
                  <c:v>Agro Tech Foods</c:v>
                </c:pt>
                <c:pt idx="5">
                  <c:v>BCL Industries</c:v>
                </c:pt>
                <c:pt idx="6">
                  <c:v>AVT Natural</c:v>
                </c:pt>
              </c:strCache>
            </c:strRef>
          </c:cat>
          <c:val>
            <c:numRef>
              <c:f>Competition!$C$3:$C$9</c:f>
              <c:numCache>
                <c:formatCode>#,##0.00</c:formatCode>
                <c:ptCount val="7"/>
                <c:pt idx="0" formatCode="General">
                  <c:v>0</c:v>
                </c:pt>
                <c:pt idx="1">
                  <c:v>51779.74</c:v>
                </c:pt>
                <c:pt idx="2">
                  <c:v>3682.33</c:v>
                </c:pt>
                <c:pt idx="3">
                  <c:v>2129.79</c:v>
                </c:pt>
                <c:pt idx="4">
                  <c:v>1758</c:v>
                </c:pt>
                <c:pt idx="5">
                  <c:v>1525.16</c:v>
                </c:pt>
                <c:pt idx="6">
                  <c:v>1458.12</c:v>
                </c:pt>
              </c:numCache>
            </c:numRef>
          </c:val>
        </c:ser>
        <c:ser>
          <c:idx val="2"/>
          <c:order val="2"/>
          <c:tx>
            <c:strRef>
              <c:f>Competition!$D$2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Competition!$A$3:$A$9</c:f>
              <c:strCache>
                <c:ptCount val="7"/>
                <c:pt idx="1">
                  <c:v>Patanjali Foods</c:v>
                </c:pt>
                <c:pt idx="2">
                  <c:v>Manorama Indust</c:v>
                </c:pt>
                <c:pt idx="3">
                  <c:v>Gokul Agro</c:v>
                </c:pt>
                <c:pt idx="4">
                  <c:v>Agro Tech Foods</c:v>
                </c:pt>
                <c:pt idx="5">
                  <c:v>BCL Industries</c:v>
                </c:pt>
                <c:pt idx="6">
                  <c:v>AVT Natural</c:v>
                </c:pt>
              </c:strCache>
            </c:strRef>
          </c:cat>
          <c:val>
            <c:numRef>
              <c:f>Competition!$D$3:$D$9</c:f>
              <c:numCache>
                <c:formatCode>#,##0.00</c:formatCode>
                <c:ptCount val="7"/>
                <c:pt idx="0" formatCode="General">
                  <c:v>0</c:v>
                </c:pt>
                <c:pt idx="1">
                  <c:v>31524.66</c:v>
                </c:pt>
                <c:pt idx="2" formatCode="General">
                  <c:v>350.8</c:v>
                </c:pt>
                <c:pt idx="3">
                  <c:v>10082.82</c:v>
                </c:pt>
                <c:pt idx="4" formatCode="General">
                  <c:v>758.23</c:v>
                </c:pt>
                <c:pt idx="5">
                  <c:v>1631.51</c:v>
                </c:pt>
                <c:pt idx="6" formatCode="General">
                  <c:v>582.25</c:v>
                </c:pt>
              </c:numCache>
            </c:numRef>
          </c:val>
        </c:ser>
        <c:ser>
          <c:idx val="3"/>
          <c:order val="3"/>
          <c:tx>
            <c:strRef>
              <c:f>Competition!$E$2</c:f>
              <c:strCache>
                <c:ptCount val="1"/>
                <c:pt idx="0">
                  <c:v>Net Profit</c:v>
                </c:pt>
              </c:strCache>
            </c:strRef>
          </c:tx>
          <c:invertIfNegative val="0"/>
          <c:cat>
            <c:strRef>
              <c:f>Competition!$A$3:$A$9</c:f>
              <c:strCache>
                <c:ptCount val="7"/>
                <c:pt idx="1">
                  <c:v>Patanjali Foods</c:v>
                </c:pt>
                <c:pt idx="2">
                  <c:v>Manorama Indust</c:v>
                </c:pt>
                <c:pt idx="3">
                  <c:v>Gokul Agro</c:v>
                </c:pt>
                <c:pt idx="4">
                  <c:v>Agro Tech Foods</c:v>
                </c:pt>
                <c:pt idx="5">
                  <c:v>BCL Industries</c:v>
                </c:pt>
                <c:pt idx="6">
                  <c:v>AVT Natural</c:v>
                </c:pt>
              </c:strCache>
            </c:strRef>
          </c:cat>
          <c:val>
            <c:numRef>
              <c:f>Competition!$E$3:$E$9</c:f>
              <c:numCache>
                <c:formatCode>General</c:formatCode>
                <c:ptCount val="7"/>
                <c:pt idx="1">
                  <c:v>886.44</c:v>
                </c:pt>
                <c:pt idx="2">
                  <c:v>29.78</c:v>
                </c:pt>
                <c:pt idx="3">
                  <c:v>104.7</c:v>
                </c:pt>
                <c:pt idx="4">
                  <c:v>9.64</c:v>
                </c:pt>
                <c:pt idx="5">
                  <c:v>72.09</c:v>
                </c:pt>
                <c:pt idx="6">
                  <c:v>75.040000000000006</c:v>
                </c:pt>
              </c:numCache>
            </c:numRef>
          </c:val>
        </c:ser>
        <c:ser>
          <c:idx val="4"/>
          <c:order val="4"/>
          <c:tx>
            <c:strRef>
              <c:f>Competition!$F$2</c:f>
              <c:strCache>
                <c:ptCount val="1"/>
                <c:pt idx="0">
                  <c:v>Total Assets</c:v>
                </c:pt>
              </c:strCache>
            </c:strRef>
          </c:tx>
          <c:invertIfNegative val="0"/>
          <c:cat>
            <c:strRef>
              <c:f>Competition!$A$3:$A$9</c:f>
              <c:strCache>
                <c:ptCount val="7"/>
                <c:pt idx="1">
                  <c:v>Patanjali Foods</c:v>
                </c:pt>
                <c:pt idx="2">
                  <c:v>Manorama Indust</c:v>
                </c:pt>
                <c:pt idx="3">
                  <c:v>Gokul Agro</c:v>
                </c:pt>
                <c:pt idx="4">
                  <c:v>Agro Tech Foods</c:v>
                </c:pt>
                <c:pt idx="5">
                  <c:v>BCL Industries</c:v>
                </c:pt>
                <c:pt idx="6">
                  <c:v>AVT Natural</c:v>
                </c:pt>
              </c:strCache>
            </c:strRef>
          </c:cat>
          <c:val>
            <c:numRef>
              <c:f>Competition!$F$3:$F$9</c:f>
              <c:numCache>
                <c:formatCode>#,##0.00</c:formatCode>
                <c:ptCount val="7"/>
                <c:pt idx="1">
                  <c:v>11300.21</c:v>
                </c:pt>
                <c:pt idx="2" formatCode="General">
                  <c:v>408.31</c:v>
                </c:pt>
                <c:pt idx="3" formatCode="General">
                  <c:v>962.63</c:v>
                </c:pt>
                <c:pt idx="4" formatCode="General">
                  <c:v>532.67999999999995</c:v>
                </c:pt>
                <c:pt idx="5" formatCode="General">
                  <c:v>827.21</c:v>
                </c:pt>
                <c:pt idx="6" formatCode="General">
                  <c:v>451.89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55104"/>
        <c:axId val="140775808"/>
      </c:barChart>
      <c:catAx>
        <c:axId val="1394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775808"/>
        <c:crosses val="autoZero"/>
        <c:auto val="1"/>
        <c:lblAlgn val="ctr"/>
        <c:lblOffset val="100"/>
        <c:noMultiLvlLbl val="0"/>
      </c:catAx>
      <c:valAx>
        <c:axId val="1407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5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2" name="Picture 1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3" name="Picture 2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76200</xdr:colOff>
      <xdr:row>17</xdr:row>
      <xdr:rowOff>76200</xdr:rowOff>
    </xdr:to>
    <xdr:pic>
      <xdr:nvPicPr>
        <xdr:cNvPr id="4" name="Picture 3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3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76200</xdr:colOff>
      <xdr:row>17</xdr:row>
      <xdr:rowOff>76200</xdr:rowOff>
    </xdr:to>
    <xdr:pic>
      <xdr:nvPicPr>
        <xdr:cNvPr id="5" name="Picture 4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4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76200</xdr:colOff>
      <xdr:row>35</xdr:row>
      <xdr:rowOff>76200</xdr:rowOff>
    </xdr:to>
    <xdr:pic>
      <xdr:nvPicPr>
        <xdr:cNvPr id="6" name="Picture 5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8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76200</xdr:colOff>
      <xdr:row>3</xdr:row>
      <xdr:rowOff>76200</xdr:rowOff>
    </xdr:to>
    <xdr:pic>
      <xdr:nvPicPr>
        <xdr:cNvPr id="7" name="Picture 6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76200</xdr:colOff>
      <xdr:row>4</xdr:row>
      <xdr:rowOff>76200</xdr:rowOff>
    </xdr:to>
    <xdr:pic>
      <xdr:nvPicPr>
        <xdr:cNvPr id="8" name="Picture 7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76200</xdr:colOff>
      <xdr:row>17</xdr:row>
      <xdr:rowOff>76200</xdr:rowOff>
    </xdr:to>
    <xdr:pic>
      <xdr:nvPicPr>
        <xdr:cNvPr id="9" name="Picture 8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76200</xdr:colOff>
      <xdr:row>17</xdr:row>
      <xdr:rowOff>76200</xdr:rowOff>
    </xdr:to>
    <xdr:pic>
      <xdr:nvPicPr>
        <xdr:cNvPr id="10" name="Picture 9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76200</xdr:colOff>
      <xdr:row>35</xdr:row>
      <xdr:rowOff>76200</xdr:rowOff>
    </xdr:to>
    <xdr:pic>
      <xdr:nvPicPr>
        <xdr:cNvPr id="11" name="Picture 10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76200</xdr:colOff>
      <xdr:row>2</xdr:row>
      <xdr:rowOff>76200</xdr:rowOff>
    </xdr:to>
    <xdr:pic>
      <xdr:nvPicPr>
        <xdr:cNvPr id="12" name="Picture 11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76200</xdr:colOff>
      <xdr:row>3</xdr:row>
      <xdr:rowOff>76200</xdr:rowOff>
    </xdr:to>
    <xdr:pic>
      <xdr:nvPicPr>
        <xdr:cNvPr id="13" name="Picture 12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76200</xdr:colOff>
      <xdr:row>19</xdr:row>
      <xdr:rowOff>76200</xdr:rowOff>
    </xdr:to>
    <xdr:pic>
      <xdr:nvPicPr>
        <xdr:cNvPr id="14" name="Picture 13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0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76200</xdr:colOff>
      <xdr:row>20</xdr:row>
      <xdr:rowOff>76200</xdr:rowOff>
    </xdr:to>
    <xdr:pic>
      <xdr:nvPicPr>
        <xdr:cNvPr id="15" name="Picture 14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76200</xdr:colOff>
      <xdr:row>4</xdr:row>
      <xdr:rowOff>76200</xdr:rowOff>
    </xdr:to>
    <xdr:pic>
      <xdr:nvPicPr>
        <xdr:cNvPr id="16" name="Picture 15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952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76200</xdr:colOff>
      <xdr:row>5</xdr:row>
      <xdr:rowOff>76200</xdr:rowOff>
    </xdr:to>
    <xdr:pic>
      <xdr:nvPicPr>
        <xdr:cNvPr id="17" name="Picture 16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143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76200</xdr:colOff>
      <xdr:row>18</xdr:row>
      <xdr:rowOff>76200</xdr:rowOff>
    </xdr:to>
    <xdr:pic>
      <xdr:nvPicPr>
        <xdr:cNvPr id="18" name="Picture 17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4000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76200</xdr:colOff>
      <xdr:row>18</xdr:row>
      <xdr:rowOff>76200</xdr:rowOff>
    </xdr:to>
    <xdr:pic>
      <xdr:nvPicPr>
        <xdr:cNvPr id="19" name="Picture 18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4000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76200</xdr:colOff>
      <xdr:row>36</xdr:row>
      <xdr:rowOff>76200</xdr:rowOff>
    </xdr:to>
    <xdr:pic>
      <xdr:nvPicPr>
        <xdr:cNvPr id="20" name="Picture 19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7810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76200</xdr:colOff>
      <xdr:row>3</xdr:row>
      <xdr:rowOff>76200</xdr:rowOff>
    </xdr:to>
    <xdr:pic>
      <xdr:nvPicPr>
        <xdr:cNvPr id="21" name="Picture 20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762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76200</xdr:colOff>
      <xdr:row>4</xdr:row>
      <xdr:rowOff>76200</xdr:rowOff>
    </xdr:to>
    <xdr:pic>
      <xdr:nvPicPr>
        <xdr:cNvPr id="22" name="Picture 21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952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76200</xdr:colOff>
      <xdr:row>20</xdr:row>
      <xdr:rowOff>76200</xdr:rowOff>
    </xdr:to>
    <xdr:pic>
      <xdr:nvPicPr>
        <xdr:cNvPr id="23" name="Picture 22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4381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76200</xdr:colOff>
      <xdr:row>21</xdr:row>
      <xdr:rowOff>76200</xdr:rowOff>
    </xdr:to>
    <xdr:pic>
      <xdr:nvPicPr>
        <xdr:cNvPr id="24" name="Picture 23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4572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76200</xdr:colOff>
      <xdr:row>6</xdr:row>
      <xdr:rowOff>76200</xdr:rowOff>
    </xdr:to>
    <xdr:pic>
      <xdr:nvPicPr>
        <xdr:cNvPr id="2" name="Picture 1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76200</xdr:colOff>
      <xdr:row>7</xdr:row>
      <xdr:rowOff>76200</xdr:rowOff>
    </xdr:to>
    <xdr:pic>
      <xdr:nvPicPr>
        <xdr:cNvPr id="3" name="Picture 2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76200</xdr:colOff>
      <xdr:row>20</xdr:row>
      <xdr:rowOff>76200</xdr:rowOff>
    </xdr:to>
    <xdr:pic>
      <xdr:nvPicPr>
        <xdr:cNvPr id="4" name="Picture 3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76200</xdr:colOff>
      <xdr:row>22</xdr:row>
      <xdr:rowOff>76200</xdr:rowOff>
    </xdr:to>
    <xdr:pic>
      <xdr:nvPicPr>
        <xdr:cNvPr id="5" name="Picture 4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76200</xdr:colOff>
      <xdr:row>30</xdr:row>
      <xdr:rowOff>76200</xdr:rowOff>
    </xdr:to>
    <xdr:pic>
      <xdr:nvPicPr>
        <xdr:cNvPr id="17" name="Picture 16" descr="https://images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504825</xdr:colOff>
      <xdr:row>5</xdr:row>
      <xdr:rowOff>161924</xdr:rowOff>
    </xdr:from>
    <xdr:to>
      <xdr:col>23</xdr:col>
      <xdr:colOff>152400</xdr:colOff>
      <xdr:row>10</xdr:row>
      <xdr:rowOff>276225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13</xdr:row>
      <xdr:rowOff>95250</xdr:rowOff>
    </xdr:from>
    <xdr:to>
      <xdr:col>23</xdr:col>
      <xdr:colOff>142875</xdr:colOff>
      <xdr:row>20</xdr:row>
      <xdr:rowOff>9525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523875</xdr:colOff>
      <xdr:row>22</xdr:row>
      <xdr:rowOff>152399</xdr:rowOff>
    </xdr:from>
    <xdr:to>
      <xdr:col>23</xdr:col>
      <xdr:colOff>171450</xdr:colOff>
      <xdr:row>27</xdr:row>
      <xdr:rowOff>161924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428625</xdr:colOff>
      <xdr:row>11</xdr:row>
      <xdr:rowOff>190499</xdr:rowOff>
    </xdr:from>
    <xdr:to>
      <xdr:col>32</xdr:col>
      <xdr:colOff>123825</xdr:colOff>
      <xdr:row>16</xdr:row>
      <xdr:rowOff>19049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438150</xdr:colOff>
      <xdr:row>19</xdr:row>
      <xdr:rowOff>152400</xdr:rowOff>
    </xdr:from>
    <xdr:to>
      <xdr:col>32</xdr:col>
      <xdr:colOff>133350</xdr:colOff>
      <xdr:row>25</xdr:row>
      <xdr:rowOff>28575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28575</xdr:rowOff>
    </xdr:from>
    <xdr:to>
      <xdr:col>4</xdr:col>
      <xdr:colOff>209550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F38" headerRowCount="0" totalsRowShown="0" headerRowDxfId="71" tableBorderDxfId="70">
  <tableColumns count="6">
    <tableColumn id="1" name="Column1" headerRowDxfId="69" dataDxfId="68"/>
    <tableColumn id="2" name="Column2" headerRowDxfId="67"/>
    <tableColumn id="3" name="Column3" headerRowDxfId="66"/>
    <tableColumn id="4" name="Column4" headerRowDxfId="65"/>
    <tableColumn id="5" name="Column5" headerRowDxfId="64"/>
    <tableColumn id="6" name="Column6" headerRowDxfId="6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H3:M41" headerRowCount="0" totalsRowShown="0" headerRowDxfId="62" dataDxfId="61" tableBorderDxfId="60">
  <tableColumns count="6">
    <tableColumn id="1" name="Column1" headerRowDxfId="59" dataDxfId="58"/>
    <tableColumn id="2" name="Column2" headerRowDxfId="57" dataDxfId="56"/>
    <tableColumn id="3" name="Column3" headerRowDxfId="55" dataDxfId="54"/>
    <tableColumn id="4" name="Column4" headerRowDxfId="53" dataDxfId="52"/>
    <tableColumn id="5" name="Column5" headerRowDxfId="51" dataDxfId="50"/>
    <tableColumn id="6" name="Column6" headerRowDxfId="49" dataDxfId="48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O5:V9" headerRowCount="0" totalsRowShown="0" headerRowDxfId="47" dataDxfId="45" headerRowBorderDxfId="46" tableBorderDxfId="44">
  <tableColumns count="8">
    <tableColumn id="1" name="Column1" headerRowDxfId="43" dataDxfId="42"/>
    <tableColumn id="2" name="Column2" headerRowDxfId="41" dataDxfId="40"/>
    <tableColumn id="3" name="Column3" headerRowDxfId="39" dataDxfId="38"/>
    <tableColumn id="4" name="Column4" headerRowDxfId="37" dataDxfId="36"/>
    <tableColumn id="5" name="Column5" headerRowDxfId="35" dataDxfId="34"/>
    <tableColumn id="6" name="Column6" headerRowDxfId="33" dataDxfId="32"/>
    <tableColumn id="7" name="Column7" headerRowDxfId="31" dataDxfId="30"/>
    <tableColumn id="8" name="Column8" headerRowDxfId="29" dataDxfId="2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3:F41" headerRowCount="0" totalsRowShown="0" headerRowDxfId="12" dataDxfId="13" tableBorderDxfId="19">
  <tableColumns count="6">
    <tableColumn id="1" name="Column1"/>
    <tableColumn id="2" name="Column2" headerRowDxfId="8" dataDxfId="18"/>
    <tableColumn id="3" name="Column3" headerRowDxfId="9" dataDxfId="17"/>
    <tableColumn id="4" name="Column4" headerRowDxfId="10" dataDxfId="16"/>
    <tableColumn id="5" name="Column5" headerRowDxfId="11" dataDxfId="15"/>
    <tableColumn id="6" name="Column6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6:O30" headerRowCount="0" totalsRowShown="0" headerRowDxfId="6" tableBorderDxfId="7">
  <tableColumns count="6">
    <tableColumn id="1" name="Column1" headerRowDxfId="0"/>
    <tableColumn id="2" name="Column2" headerRowDxfId="1"/>
    <tableColumn id="3" name="Column3" headerRowDxfId="2"/>
    <tableColumn id="4" name="Column4" headerRowDxfId="3"/>
    <tableColumn id="5" name="Column5" headerRowDxfId="4"/>
    <tableColumn id="6" name="Column6" headerRow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Z3:AA8" headerRowCount="0" totalsRowShown="0">
  <tableColumns count="2">
    <tableColumn id="1" name="Column1"/>
    <tableColumn id="2" name="Column2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1:F9" headerRowCount="0" totalsRowShown="0" dataDxfId="21">
  <tableColumns count="6">
    <tableColumn id="1" name="Column1" headerRowDxfId="20" dataDxfId="27" dataCellStyle="Hyperlink"/>
    <tableColumn id="2" name="Column2" dataDxfId="26"/>
    <tableColumn id="3" name="Column3" dataDxfId="25"/>
    <tableColumn id="4" name="Column4" dataDxfId="24"/>
    <tableColumn id="5" name="Column5" dataDxfId="23"/>
    <tableColumn id="6" name="Column6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www.moneycontrol.com/india/stockpricequote/vegetableoilsproducts/gokulagroresources/GAR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moneycontrol.com/india/stockpricequote/vegetableoilsproducts/manoramaindustries/MI45" TargetMode="External"/><Relationship Id="rId1" Type="http://schemas.openxmlformats.org/officeDocument/2006/relationships/hyperlink" Target="https://www.moneycontrol.com/india/stockpricequote/vegetableoilsproducts/patanjalifoods/RSI" TargetMode="External"/><Relationship Id="rId6" Type="http://schemas.openxmlformats.org/officeDocument/2006/relationships/hyperlink" Target="https://www.moneycontrol.com/india/stockpricequote/vegetableoilsproducts/avtnaturalproducts/AVT02" TargetMode="External"/><Relationship Id="rId5" Type="http://schemas.openxmlformats.org/officeDocument/2006/relationships/hyperlink" Target="https://www.moneycontrol.com/india/stockpricequote/vegetableoilsproducts/bclindustries/BC06" TargetMode="External"/><Relationship Id="rId4" Type="http://schemas.openxmlformats.org/officeDocument/2006/relationships/hyperlink" Target="https://www.moneycontrol.com/india/stockpricequote/vegetableoilsproducts/agrotechfoods/ATF" TargetMode="Externa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B22" workbookViewId="0">
      <selection activeCell="H28" sqref="H28:M28"/>
    </sheetView>
  </sheetViews>
  <sheetFormatPr defaultRowHeight="15" x14ac:dyDescent="0.25"/>
  <cols>
    <col min="1" max="1" width="22.5703125" customWidth="1"/>
    <col min="2" max="6" width="10.28515625" customWidth="1"/>
    <col min="8" max="8" width="27.42578125" customWidth="1"/>
    <col min="15" max="19" width="10.28515625" customWidth="1"/>
    <col min="20" max="20" width="12.28515625" customWidth="1"/>
    <col min="21" max="22" width="10.28515625" customWidth="1"/>
  </cols>
  <sheetData>
    <row r="1" spans="1:22" ht="34.5" customHeight="1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ht="37.5" x14ac:dyDescent="0.3">
      <c r="A2" s="16" t="s">
        <v>1</v>
      </c>
      <c r="H2" s="15" t="s">
        <v>73</v>
      </c>
      <c r="I2" s="12"/>
      <c r="J2" s="12"/>
      <c r="K2" s="12"/>
      <c r="L2" s="12"/>
      <c r="M2" s="13"/>
      <c r="O2" s="20" t="s">
        <v>75</v>
      </c>
      <c r="P2" s="20"/>
      <c r="Q2" s="19"/>
      <c r="R2" s="19"/>
      <c r="S2" s="19"/>
      <c r="T2" s="19"/>
      <c r="U2" s="19"/>
      <c r="V2" s="19"/>
    </row>
    <row r="3" spans="1:22" x14ac:dyDescent="0.25">
      <c r="A3" s="1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H3" s="17"/>
      <c r="I3" s="18" t="s">
        <v>2</v>
      </c>
      <c r="J3" s="18" t="s">
        <v>3</v>
      </c>
      <c r="K3" s="18" t="s">
        <v>4</v>
      </c>
      <c r="L3" s="18" t="s">
        <v>5</v>
      </c>
      <c r="M3" s="18" t="s">
        <v>6</v>
      </c>
      <c r="O3" s="35" t="s">
        <v>76</v>
      </c>
      <c r="P3" s="35"/>
      <c r="Q3" s="18" t="s">
        <v>77</v>
      </c>
      <c r="R3" s="35" t="s">
        <v>78</v>
      </c>
      <c r="S3" s="35"/>
      <c r="T3" s="36" t="s">
        <v>79</v>
      </c>
      <c r="U3" s="36"/>
      <c r="V3" s="36"/>
    </row>
    <row r="4" spans="1:22" x14ac:dyDescent="0.25"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O4" t="s">
        <v>80</v>
      </c>
      <c r="P4" t="s">
        <v>81</v>
      </c>
      <c r="R4" t="s">
        <v>82</v>
      </c>
      <c r="S4" t="s">
        <v>83</v>
      </c>
      <c r="T4" t="s">
        <v>84</v>
      </c>
      <c r="U4" t="s">
        <v>85</v>
      </c>
      <c r="V4" t="s">
        <v>86</v>
      </c>
    </row>
    <row r="5" spans="1:22" x14ac:dyDescent="0.25">
      <c r="A5" s="7" t="s">
        <v>8</v>
      </c>
      <c r="H5" s="7" t="s">
        <v>40</v>
      </c>
      <c r="O5">
        <v>2019</v>
      </c>
      <c r="P5">
        <v>2020</v>
      </c>
      <c r="Q5" t="s">
        <v>74</v>
      </c>
      <c r="R5">
        <v>422.41</v>
      </c>
      <c r="S5">
        <v>59.17</v>
      </c>
      <c r="T5">
        <v>295841007</v>
      </c>
      <c r="U5">
        <v>2</v>
      </c>
      <c r="V5">
        <v>59.17</v>
      </c>
    </row>
    <row r="6" spans="1:22" x14ac:dyDescent="0.25">
      <c r="A6" t="s">
        <v>9</v>
      </c>
      <c r="B6">
        <v>66.930000000000007</v>
      </c>
      <c r="C6">
        <v>66.83</v>
      </c>
      <c r="D6">
        <v>67.290000000000006</v>
      </c>
      <c r="E6">
        <v>67.290000000000006</v>
      </c>
      <c r="F6">
        <v>68.81</v>
      </c>
      <c r="H6" t="s">
        <v>41</v>
      </c>
      <c r="I6">
        <v>12729.23</v>
      </c>
      <c r="J6">
        <v>12027.05</v>
      </c>
      <c r="K6">
        <v>19172.89</v>
      </c>
      <c r="L6">
        <v>30240.49</v>
      </c>
      <c r="M6">
        <v>31653.32</v>
      </c>
      <c r="O6">
        <v>2018</v>
      </c>
      <c r="P6">
        <v>2019</v>
      </c>
      <c r="Q6" t="s">
        <v>74</v>
      </c>
      <c r="R6">
        <v>202.05</v>
      </c>
      <c r="S6">
        <v>65.290000000000006</v>
      </c>
      <c r="T6">
        <v>326470607</v>
      </c>
      <c r="U6">
        <v>2</v>
      </c>
      <c r="V6">
        <v>65.290000000000006</v>
      </c>
    </row>
    <row r="7" spans="1:22" x14ac:dyDescent="0.25">
      <c r="A7" t="s">
        <v>10</v>
      </c>
      <c r="B7">
        <v>65.290000000000006</v>
      </c>
      <c r="C7">
        <v>65.290000000000006</v>
      </c>
      <c r="D7">
        <v>65.290000000000006</v>
      </c>
      <c r="E7">
        <v>65.290000000000006</v>
      </c>
      <c r="F7">
        <v>66.81</v>
      </c>
      <c r="H7" t="s">
        <v>42</v>
      </c>
      <c r="I7">
        <v>0</v>
      </c>
      <c r="J7">
        <v>0</v>
      </c>
      <c r="K7">
        <v>0</v>
      </c>
      <c r="L7">
        <v>0</v>
      </c>
      <c r="M7">
        <v>90.96</v>
      </c>
      <c r="O7">
        <v>2017</v>
      </c>
      <c r="P7">
        <v>2018</v>
      </c>
      <c r="Q7" t="s">
        <v>74</v>
      </c>
      <c r="R7">
        <v>202.05</v>
      </c>
      <c r="S7">
        <v>66.819999999999993</v>
      </c>
      <c r="T7">
        <v>334100722</v>
      </c>
      <c r="U7">
        <v>2</v>
      </c>
      <c r="V7">
        <v>66.819999999999993</v>
      </c>
    </row>
    <row r="8" spans="1:22" x14ac:dyDescent="0.25">
      <c r="A8" t="s">
        <v>11</v>
      </c>
      <c r="B8">
        <v>1.63</v>
      </c>
      <c r="C8">
        <v>1.54</v>
      </c>
      <c r="D8">
        <v>2</v>
      </c>
      <c r="E8">
        <v>2</v>
      </c>
      <c r="F8">
        <v>2</v>
      </c>
      <c r="H8" t="s">
        <v>43</v>
      </c>
      <c r="I8">
        <v>12729.23</v>
      </c>
      <c r="J8">
        <v>12027.05</v>
      </c>
      <c r="K8">
        <v>19172.89</v>
      </c>
      <c r="L8">
        <v>30240.49</v>
      </c>
      <c r="M8">
        <v>31562.36</v>
      </c>
      <c r="O8">
        <v>2016</v>
      </c>
      <c r="P8">
        <v>2017</v>
      </c>
      <c r="Q8" t="s">
        <v>74</v>
      </c>
      <c r="R8">
        <v>202.05</v>
      </c>
      <c r="S8">
        <v>65.290000000000006</v>
      </c>
      <c r="T8">
        <v>326470607</v>
      </c>
      <c r="U8">
        <v>2</v>
      </c>
      <c r="V8">
        <v>65.290000000000006</v>
      </c>
    </row>
    <row r="9" spans="1:22" x14ac:dyDescent="0.25">
      <c r="A9" t="s">
        <v>12</v>
      </c>
      <c r="B9">
        <v>0</v>
      </c>
      <c r="C9">
        <v>0</v>
      </c>
      <c r="D9">
        <v>1.1000000000000001</v>
      </c>
      <c r="E9">
        <v>0</v>
      </c>
      <c r="F9">
        <v>0</v>
      </c>
      <c r="H9" t="s">
        <v>44</v>
      </c>
      <c r="I9">
        <v>118.54</v>
      </c>
      <c r="J9">
        <v>37.42</v>
      </c>
      <c r="K9">
        <v>141.41999999999999</v>
      </c>
      <c r="L9">
        <v>97.86</v>
      </c>
      <c r="M9">
        <v>251.06</v>
      </c>
      <c r="O9">
        <v>2015</v>
      </c>
      <c r="P9">
        <v>2016</v>
      </c>
      <c r="Q9" t="s">
        <v>74</v>
      </c>
      <c r="R9">
        <v>202.05</v>
      </c>
      <c r="S9">
        <v>66.819999999999993</v>
      </c>
      <c r="T9">
        <v>334100722</v>
      </c>
      <c r="U9">
        <v>2</v>
      </c>
      <c r="V9">
        <v>66.819999999999993</v>
      </c>
    </row>
    <row r="10" spans="1:22" x14ac:dyDescent="0.25">
      <c r="A10" t="s">
        <v>13</v>
      </c>
      <c r="B10">
        <v>-4784.1899999999996</v>
      </c>
      <c r="C10">
        <v>-4772.1499999999996</v>
      </c>
      <c r="D10">
        <v>856.07</v>
      </c>
      <c r="E10">
        <v>2366.9899999999998</v>
      </c>
      <c r="F10">
        <v>2180.44</v>
      </c>
      <c r="H10" t="s">
        <v>45</v>
      </c>
      <c r="I10">
        <v>-77.83</v>
      </c>
      <c r="J10">
        <v>-5.64</v>
      </c>
      <c r="K10">
        <v>-398.23</v>
      </c>
      <c r="L10">
        <v>-295.12</v>
      </c>
      <c r="M10">
        <v>-250.83</v>
      </c>
    </row>
    <row r="11" spans="1:22" ht="15" customHeight="1" x14ac:dyDescent="0.25">
      <c r="A11" s="7" t="s">
        <v>14</v>
      </c>
      <c r="B11" s="7">
        <v>-4717.26</v>
      </c>
      <c r="C11" s="7">
        <v>-4705.32</v>
      </c>
      <c r="D11" s="7">
        <v>924.46</v>
      </c>
      <c r="E11" s="7">
        <v>2434.2800000000002</v>
      </c>
      <c r="F11" s="7">
        <v>2249.25</v>
      </c>
      <c r="H11" s="7" t="s">
        <v>46</v>
      </c>
      <c r="I11" s="7">
        <v>12769.94</v>
      </c>
      <c r="J11" s="7">
        <v>12058.83</v>
      </c>
      <c r="K11" s="7">
        <v>18916.080000000002</v>
      </c>
      <c r="L11" s="7">
        <v>30043.23</v>
      </c>
      <c r="M11" s="7">
        <v>31562.59</v>
      </c>
    </row>
    <row r="12" spans="1:22" x14ac:dyDescent="0.25">
      <c r="A12" t="s">
        <v>15</v>
      </c>
      <c r="B12">
        <v>8229.1</v>
      </c>
      <c r="C12">
        <v>7444.08</v>
      </c>
      <c r="D12">
        <v>5270.35</v>
      </c>
      <c r="E12">
        <v>2651.78</v>
      </c>
      <c r="F12">
        <v>1445.12</v>
      </c>
      <c r="H12" s="7" t="s">
        <v>47</v>
      </c>
    </row>
    <row r="13" spans="1:22" x14ac:dyDescent="0.25">
      <c r="A13" t="s">
        <v>16</v>
      </c>
      <c r="B13">
        <v>14.45</v>
      </c>
      <c r="C13">
        <v>56.22</v>
      </c>
      <c r="D13">
        <v>58.62</v>
      </c>
      <c r="E13">
        <v>2435.4899999999998</v>
      </c>
      <c r="F13">
        <v>2346.29</v>
      </c>
      <c r="H13" t="s">
        <v>48</v>
      </c>
      <c r="I13">
        <v>11368.08</v>
      </c>
      <c r="J13">
        <v>10719.66</v>
      </c>
      <c r="K13">
        <v>16790.34</v>
      </c>
      <c r="L13">
        <v>27821.45</v>
      </c>
      <c r="M13">
        <v>28894.34</v>
      </c>
    </row>
    <row r="14" spans="1:22" x14ac:dyDescent="0.25">
      <c r="A14" s="7" t="s">
        <v>17</v>
      </c>
      <c r="B14" s="7">
        <v>8243.5499999999993</v>
      </c>
      <c r="C14" s="7">
        <v>7500.3</v>
      </c>
      <c r="D14" s="7">
        <v>5328.97</v>
      </c>
      <c r="E14" s="7">
        <v>5087.2700000000004</v>
      </c>
      <c r="F14" s="7">
        <v>3791.41</v>
      </c>
      <c r="H14" t="s">
        <v>49</v>
      </c>
      <c r="I14">
        <v>200.44</v>
      </c>
      <c r="J14">
        <v>173.81</v>
      </c>
      <c r="K14">
        <v>146.59</v>
      </c>
      <c r="L14">
        <v>217.41</v>
      </c>
      <c r="M14">
        <v>274.5</v>
      </c>
    </row>
    <row r="15" spans="1:22" x14ac:dyDescent="0.25">
      <c r="A15" t="s">
        <v>18</v>
      </c>
      <c r="B15">
        <v>-303.93</v>
      </c>
      <c r="C15">
        <v>-226.18</v>
      </c>
      <c r="D15">
        <v>-109.27</v>
      </c>
      <c r="E15">
        <v>-58.39</v>
      </c>
      <c r="F15">
        <v>98.38</v>
      </c>
      <c r="H15" t="s">
        <v>50</v>
      </c>
      <c r="I15">
        <v>153.43</v>
      </c>
      <c r="J15">
        <v>159.94</v>
      </c>
      <c r="K15">
        <v>193.21</v>
      </c>
      <c r="L15">
        <v>224.45</v>
      </c>
      <c r="M15">
        <v>224.59</v>
      </c>
    </row>
    <row r="16" spans="1:22" ht="30" x14ac:dyDescent="0.25">
      <c r="A16" s="7" t="s">
        <v>19</v>
      </c>
      <c r="B16" s="7">
        <v>3222.36</v>
      </c>
      <c r="C16" s="7">
        <v>2568.8000000000002</v>
      </c>
      <c r="D16" s="7">
        <v>6144.16</v>
      </c>
      <c r="E16" s="7">
        <v>7463.16</v>
      </c>
      <c r="F16" s="7">
        <v>6139.04</v>
      </c>
      <c r="H16" s="14" t="s">
        <v>51</v>
      </c>
      <c r="I16">
        <v>215.11</v>
      </c>
      <c r="J16">
        <v>224.47</v>
      </c>
      <c r="K16">
        <v>280.85000000000002</v>
      </c>
      <c r="L16">
        <v>378.87</v>
      </c>
      <c r="M16">
        <v>0</v>
      </c>
    </row>
    <row r="17" spans="1:13" x14ac:dyDescent="0.25">
      <c r="A17" s="1"/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H17" s="14" t="s">
        <v>52</v>
      </c>
      <c r="I17">
        <v>41.69</v>
      </c>
      <c r="J17">
        <v>25.79</v>
      </c>
      <c r="K17">
        <v>13.18</v>
      </c>
      <c r="L17">
        <v>33.68</v>
      </c>
      <c r="M17">
        <v>0</v>
      </c>
    </row>
    <row r="18" spans="1:13" x14ac:dyDescent="0.25">
      <c r="A18" s="7" t="s">
        <v>20</v>
      </c>
      <c r="H18" t="s">
        <v>53</v>
      </c>
      <c r="I18">
        <v>600.04</v>
      </c>
      <c r="J18">
        <v>5827.12</v>
      </c>
      <c r="K18">
        <v>2107.87</v>
      </c>
      <c r="L18">
        <v>1227.8900000000001</v>
      </c>
      <c r="M18">
        <v>1355.19</v>
      </c>
    </row>
    <row r="19" spans="1:13" x14ac:dyDescent="0.25">
      <c r="A19" t="s">
        <v>21</v>
      </c>
      <c r="B19">
        <v>6015</v>
      </c>
      <c r="C19">
        <v>6044.95</v>
      </c>
      <c r="D19">
        <v>6054.62</v>
      </c>
      <c r="E19">
        <v>6039.61</v>
      </c>
      <c r="F19">
        <v>3979.13</v>
      </c>
      <c r="H19" t="s">
        <v>54</v>
      </c>
      <c r="I19">
        <v>12578.79</v>
      </c>
      <c r="J19">
        <v>17130.79</v>
      </c>
      <c r="K19">
        <v>19532.04</v>
      </c>
      <c r="L19">
        <v>29903.75</v>
      </c>
      <c r="M19">
        <v>30748.62</v>
      </c>
    </row>
    <row r="20" spans="1:13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7.05</v>
      </c>
      <c r="H20" s="17"/>
      <c r="I20" s="18" t="s">
        <v>2</v>
      </c>
      <c r="J20" s="18" t="s">
        <v>3</v>
      </c>
      <c r="K20" s="18" t="s">
        <v>4</v>
      </c>
      <c r="L20" s="18" t="s">
        <v>5</v>
      </c>
      <c r="M20" s="18" t="s">
        <v>6</v>
      </c>
    </row>
    <row r="21" spans="1:13" x14ac:dyDescent="0.25">
      <c r="A21" t="s">
        <v>23</v>
      </c>
      <c r="B21">
        <v>774.36</v>
      </c>
      <c r="C21">
        <v>656.33</v>
      </c>
      <c r="D21">
        <v>517.65</v>
      </c>
      <c r="E21">
        <v>369.37</v>
      </c>
      <c r="F21">
        <v>1524.2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</row>
    <row r="22" spans="1:13" x14ac:dyDescent="0.25">
      <c r="A22" s="7" t="s">
        <v>24</v>
      </c>
      <c r="B22" s="7">
        <v>5240.6400000000003</v>
      </c>
      <c r="C22" s="7">
        <v>5388.62</v>
      </c>
      <c r="D22" s="7">
        <v>5536.97</v>
      </c>
      <c r="E22" s="7">
        <v>5670.24</v>
      </c>
      <c r="F22" s="7">
        <v>2447.88</v>
      </c>
      <c r="H22" s="7" t="s">
        <v>55</v>
      </c>
      <c r="I22" s="7">
        <v>72.61</v>
      </c>
      <c r="J22" s="7">
        <v>-5109.38</v>
      </c>
      <c r="K22" s="7">
        <v>-757.38</v>
      </c>
      <c r="L22" s="7">
        <v>41.62</v>
      </c>
      <c r="M22" s="7">
        <v>562.91</v>
      </c>
    </row>
    <row r="23" spans="1:13" x14ac:dyDescent="0.25">
      <c r="A23" t="s">
        <v>25</v>
      </c>
      <c r="B23">
        <v>26.91</v>
      </c>
      <c r="C23">
        <v>28.12</v>
      </c>
      <c r="D23">
        <v>29.16</v>
      </c>
      <c r="E23">
        <v>42.02</v>
      </c>
      <c r="F23">
        <v>112.49</v>
      </c>
      <c r="H23" t="s">
        <v>56</v>
      </c>
      <c r="I23">
        <v>191.15</v>
      </c>
      <c r="J23">
        <v>-5071.96</v>
      </c>
      <c r="K23">
        <v>-615.96</v>
      </c>
      <c r="L23">
        <v>139.47999999999999</v>
      </c>
      <c r="M23">
        <v>813.97</v>
      </c>
    </row>
    <row r="24" spans="1:13" x14ac:dyDescent="0.25">
      <c r="A24" s="7" t="s">
        <v>26</v>
      </c>
      <c r="B24" s="7">
        <v>31.22</v>
      </c>
      <c r="C24" s="7">
        <v>44.04</v>
      </c>
      <c r="D24" s="7">
        <v>49.98</v>
      </c>
      <c r="E24" s="7">
        <v>90.65</v>
      </c>
      <c r="F24" s="7">
        <v>153</v>
      </c>
      <c r="H24" t="s">
        <v>57</v>
      </c>
      <c r="I24">
        <v>142.19999999999999</v>
      </c>
      <c r="J24">
        <v>970.38</v>
      </c>
      <c r="K24">
        <v>960.59</v>
      </c>
      <c r="L24">
        <v>1361.17</v>
      </c>
      <c r="M24">
        <v>551.15</v>
      </c>
    </row>
    <row r="25" spans="1:13" x14ac:dyDescent="0.25">
      <c r="A25" t="s">
        <v>27</v>
      </c>
      <c r="B25">
        <v>1261.82</v>
      </c>
      <c r="C25">
        <v>1191.26</v>
      </c>
      <c r="D25">
        <v>1239.1199999999999</v>
      </c>
      <c r="E25">
        <v>2481.02</v>
      </c>
      <c r="F25">
        <v>3159.95</v>
      </c>
      <c r="H25" t="s">
        <v>58</v>
      </c>
      <c r="I25">
        <v>48.95</v>
      </c>
      <c r="J25">
        <v>-6042.34</v>
      </c>
      <c r="K25">
        <v>-1576.55</v>
      </c>
      <c r="L25">
        <v>-1221.69</v>
      </c>
      <c r="M25">
        <v>262.82</v>
      </c>
    </row>
    <row r="26" spans="1:13" x14ac:dyDescent="0.25">
      <c r="A26" t="s">
        <v>28</v>
      </c>
      <c r="B26">
        <v>264.11</v>
      </c>
      <c r="C26">
        <v>283.16000000000003</v>
      </c>
      <c r="D26">
        <v>5284.65</v>
      </c>
      <c r="E26">
        <v>6819.4</v>
      </c>
      <c r="F26">
        <v>6762.53</v>
      </c>
      <c r="H26" t="s">
        <v>59</v>
      </c>
      <c r="I26">
        <v>138.5</v>
      </c>
      <c r="J26">
        <v>142.79</v>
      </c>
      <c r="K26">
        <v>158.87</v>
      </c>
      <c r="L26">
        <v>166.68</v>
      </c>
      <c r="M26">
        <v>160.34</v>
      </c>
    </row>
    <row r="27" spans="1:13" x14ac:dyDescent="0.25">
      <c r="A27" t="s">
        <v>29</v>
      </c>
      <c r="B27">
        <v>431.21</v>
      </c>
      <c r="C27">
        <v>178.42</v>
      </c>
      <c r="D27">
        <v>160.38999999999999</v>
      </c>
      <c r="E27">
        <v>313.18</v>
      </c>
      <c r="F27">
        <v>578.17999999999995</v>
      </c>
      <c r="H27" t="s">
        <v>60</v>
      </c>
      <c r="I27">
        <v>-89.55</v>
      </c>
      <c r="J27">
        <v>-6185.13</v>
      </c>
      <c r="K27">
        <v>-1735.42</v>
      </c>
      <c r="L27">
        <v>-1388.37</v>
      </c>
      <c r="M27">
        <v>102.48</v>
      </c>
    </row>
    <row r="28" spans="1:13" x14ac:dyDescent="0.25">
      <c r="A28" t="s">
        <v>30</v>
      </c>
      <c r="B28">
        <v>1957.14</v>
      </c>
      <c r="C28">
        <v>1652.84</v>
      </c>
      <c r="D28">
        <v>6684.16</v>
      </c>
      <c r="E28">
        <v>9613.6</v>
      </c>
      <c r="F28">
        <v>10500.66</v>
      </c>
      <c r="H28" t="s">
        <v>61</v>
      </c>
      <c r="I28">
        <v>-89.55</v>
      </c>
      <c r="J28">
        <v>-6185.13</v>
      </c>
      <c r="K28">
        <v>-1735.42</v>
      </c>
      <c r="L28">
        <v>-1388.37</v>
      </c>
      <c r="M28">
        <v>102.48</v>
      </c>
    </row>
    <row r="29" spans="1:13" x14ac:dyDescent="0.25">
      <c r="A29" t="s">
        <v>31</v>
      </c>
      <c r="B29">
        <v>708.15</v>
      </c>
      <c r="C29">
        <v>679.88</v>
      </c>
      <c r="D29">
        <v>1223</v>
      </c>
      <c r="E29">
        <v>1831.33</v>
      </c>
      <c r="F29">
        <v>1645.95</v>
      </c>
      <c r="H29" t="s">
        <v>62</v>
      </c>
      <c r="I29">
        <v>0.03</v>
      </c>
      <c r="J29">
        <v>-437.39</v>
      </c>
      <c r="K29">
        <v>-374.17</v>
      </c>
      <c r="L29">
        <v>-80.16</v>
      </c>
      <c r="M29">
        <v>24.88</v>
      </c>
    </row>
    <row r="30" spans="1:13" x14ac:dyDescent="0.25">
      <c r="A30" t="s">
        <v>32</v>
      </c>
      <c r="B30">
        <v>2665.29</v>
      </c>
      <c r="C30">
        <v>2332.7199999999998</v>
      </c>
      <c r="D30">
        <v>7907.16</v>
      </c>
      <c r="E30">
        <v>11444.93</v>
      </c>
      <c r="F30">
        <v>12146.61</v>
      </c>
      <c r="H30" s="7" t="s">
        <v>63</v>
      </c>
      <c r="I30" s="7">
        <v>-10.220000000000001</v>
      </c>
      <c r="J30" s="7">
        <v>-5631.36</v>
      </c>
      <c r="K30" s="7">
        <v>-1310.9</v>
      </c>
      <c r="L30" s="7">
        <v>-1306.56</v>
      </c>
      <c r="M30" s="7">
        <v>77.59</v>
      </c>
    </row>
    <row r="31" spans="1:13" x14ac:dyDescent="0.25">
      <c r="A31" t="s">
        <v>33</v>
      </c>
      <c r="B31">
        <v>4728.3900000000003</v>
      </c>
      <c r="C31">
        <v>5217.13</v>
      </c>
      <c r="D31">
        <v>7370.56</v>
      </c>
      <c r="E31">
        <v>9770.2199999999993</v>
      </c>
      <c r="F31">
        <v>8683.1200000000008</v>
      </c>
      <c r="H31" t="s">
        <v>18</v>
      </c>
      <c r="I31">
        <v>0</v>
      </c>
      <c r="J31">
        <v>0</v>
      </c>
      <c r="K31">
        <v>0</v>
      </c>
      <c r="L31">
        <v>-38.9</v>
      </c>
      <c r="M31">
        <v>-7.11</v>
      </c>
    </row>
    <row r="32" spans="1:13" x14ac:dyDescent="0.25">
      <c r="A32" t="s">
        <v>34</v>
      </c>
      <c r="B32">
        <v>13.32</v>
      </c>
      <c r="C32">
        <v>7.57</v>
      </c>
      <c r="D32">
        <v>8.5399999999999991</v>
      </c>
      <c r="E32">
        <v>14.45</v>
      </c>
      <c r="F32">
        <v>37.81</v>
      </c>
      <c r="H32" t="s">
        <v>64</v>
      </c>
      <c r="I32">
        <v>7.0000000000000007E-2</v>
      </c>
      <c r="J32">
        <v>6.33</v>
      </c>
      <c r="K32">
        <v>0.78</v>
      </c>
      <c r="L32">
        <v>5.94</v>
      </c>
      <c r="M32">
        <v>4.67</v>
      </c>
    </row>
    <row r="33" spans="1:13" ht="36" customHeight="1" x14ac:dyDescent="0.25">
      <c r="A33" t="s">
        <v>35</v>
      </c>
      <c r="B33">
        <v>4741.71</v>
      </c>
      <c r="C33">
        <v>5224.7</v>
      </c>
      <c r="D33">
        <v>7379.1</v>
      </c>
      <c r="E33">
        <v>9784.67</v>
      </c>
      <c r="F33">
        <v>8720.93</v>
      </c>
      <c r="H33" s="14" t="s">
        <v>65</v>
      </c>
      <c r="I33">
        <v>-88.04</v>
      </c>
      <c r="J33">
        <v>-5754.6</v>
      </c>
      <c r="K33">
        <v>-1395.84</v>
      </c>
      <c r="L33">
        <v>-1275.99</v>
      </c>
      <c r="M33">
        <v>27.71</v>
      </c>
    </row>
    <row r="34" spans="1:13" x14ac:dyDescent="0.25">
      <c r="A34" s="7" t="s">
        <v>36</v>
      </c>
      <c r="B34" s="7">
        <v>-2076.42</v>
      </c>
      <c r="C34" s="7">
        <v>-2891.98</v>
      </c>
      <c r="D34" s="7">
        <v>528.05999999999995</v>
      </c>
      <c r="E34" s="7">
        <v>1660.26</v>
      </c>
      <c r="F34" s="7">
        <v>3425.68</v>
      </c>
      <c r="H34" t="s">
        <v>66</v>
      </c>
      <c r="I34">
        <v>1210.71</v>
      </c>
      <c r="J34">
        <v>6411.13</v>
      </c>
      <c r="K34">
        <v>2741.69</v>
      </c>
      <c r="L34">
        <v>2082.3000000000002</v>
      </c>
      <c r="M34">
        <v>1854.28</v>
      </c>
    </row>
    <row r="35" spans="1:13" x14ac:dyDescent="0.25">
      <c r="A35" s="7" t="s">
        <v>37</v>
      </c>
      <c r="B35" s="7">
        <v>3222.35</v>
      </c>
      <c r="C35" s="7">
        <v>2568.8000000000002</v>
      </c>
      <c r="D35" s="7">
        <v>6144.17</v>
      </c>
      <c r="E35" s="7">
        <v>7463.17</v>
      </c>
      <c r="F35" s="7">
        <v>6139.05</v>
      </c>
      <c r="H35" t="s">
        <v>67</v>
      </c>
      <c r="I35">
        <v>0</v>
      </c>
      <c r="J35">
        <v>0</v>
      </c>
      <c r="K35">
        <v>0</v>
      </c>
      <c r="L35">
        <v>0</v>
      </c>
      <c r="M35">
        <v>0.12</v>
      </c>
    </row>
    <row r="36" spans="1:13" x14ac:dyDescent="0.25">
      <c r="A36" t="s">
        <v>38</v>
      </c>
      <c r="B36">
        <v>1251.6199999999999</v>
      </c>
      <c r="C36">
        <v>1226.1400000000001</v>
      </c>
      <c r="D36">
        <v>0</v>
      </c>
      <c r="E36">
        <v>1859.27</v>
      </c>
      <c r="F36">
        <v>4566.24</v>
      </c>
      <c r="H36" t="s">
        <v>68</v>
      </c>
      <c r="I36">
        <v>0</v>
      </c>
      <c r="J36">
        <v>0</v>
      </c>
      <c r="K36">
        <v>0</v>
      </c>
      <c r="L36">
        <v>0</v>
      </c>
      <c r="M36">
        <v>5.35</v>
      </c>
    </row>
    <row r="37" spans="1:13" ht="15" customHeight="1" x14ac:dyDescent="0.25">
      <c r="A37" t="s">
        <v>39</v>
      </c>
      <c r="B37">
        <v>-144.54</v>
      </c>
      <c r="C37">
        <v>-144.16999999999999</v>
      </c>
      <c r="D37">
        <v>28.22</v>
      </c>
      <c r="E37">
        <v>74.5</v>
      </c>
      <c r="F37">
        <v>67.27</v>
      </c>
      <c r="H37" t="s">
        <v>69</v>
      </c>
      <c r="I37">
        <v>0</v>
      </c>
      <c r="J37">
        <v>0</v>
      </c>
      <c r="K37">
        <v>0</v>
      </c>
      <c r="L37">
        <v>0</v>
      </c>
      <c r="M37">
        <v>1.1100000000000001</v>
      </c>
    </row>
    <row r="38" spans="1:13" x14ac:dyDescent="0.25">
      <c r="A38" s="41" t="s">
        <v>92</v>
      </c>
      <c r="B38" s="40">
        <v>5267.56</v>
      </c>
      <c r="C38" s="40">
        <v>5416.74</v>
      </c>
      <c r="D38" s="40">
        <v>5566.13</v>
      </c>
      <c r="E38" s="40">
        <v>5712.26</v>
      </c>
      <c r="F38" s="40">
        <v>2567.42</v>
      </c>
      <c r="H38" s="7" t="s">
        <v>70</v>
      </c>
    </row>
    <row r="39" spans="1:13" x14ac:dyDescent="0.25">
      <c r="H39" t="s">
        <v>71</v>
      </c>
      <c r="I39">
        <v>3264.71</v>
      </c>
      <c r="J39">
        <v>3264.71</v>
      </c>
      <c r="K39">
        <v>3264.71</v>
      </c>
      <c r="L39">
        <v>3264.71</v>
      </c>
      <c r="M39">
        <v>3340.6</v>
      </c>
    </row>
    <row r="40" spans="1:13" x14ac:dyDescent="0.25">
      <c r="H40" s="7" t="s">
        <v>72</v>
      </c>
      <c r="I40" s="7">
        <v>-0.31</v>
      </c>
      <c r="J40" s="7">
        <v>-172.49</v>
      </c>
      <c r="K40" s="7">
        <v>-40.15</v>
      </c>
      <c r="L40" s="7">
        <v>-40.020000000000003</v>
      </c>
      <c r="M40" s="7">
        <v>2.3199999999999998</v>
      </c>
    </row>
    <row r="41" spans="1:13" x14ac:dyDescent="0.25">
      <c r="H41" t="s">
        <v>39</v>
      </c>
      <c r="I41">
        <v>-144.54</v>
      </c>
      <c r="J41">
        <v>-144.16999999999999</v>
      </c>
      <c r="K41">
        <v>28.22</v>
      </c>
      <c r="L41">
        <v>74.5</v>
      </c>
      <c r="M41">
        <v>67.27</v>
      </c>
    </row>
  </sheetData>
  <mergeCells count="4">
    <mergeCell ref="O3:P3"/>
    <mergeCell ref="R3:S3"/>
    <mergeCell ref="T3:V3"/>
    <mergeCell ref="A1:V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zoomScaleNormal="100" workbookViewId="0">
      <selection activeCell="AB6" sqref="AB6"/>
    </sheetView>
  </sheetViews>
  <sheetFormatPr defaultRowHeight="15" x14ac:dyDescent="0.25"/>
  <cols>
    <col min="1" max="1" width="26.5703125" customWidth="1"/>
    <col min="2" max="5" width="18.85546875" customWidth="1"/>
    <col min="6" max="6" width="11" customWidth="1"/>
    <col min="10" max="10" width="34.140625" customWidth="1"/>
    <col min="11" max="15" width="11" customWidth="1"/>
    <col min="17" max="17" width="9.85546875" customWidth="1"/>
    <col min="26" max="26" width="11" customWidth="1"/>
    <col min="27" max="27" width="11.28515625" customWidth="1"/>
  </cols>
  <sheetData>
    <row r="1" spans="1:30" ht="36" x14ac:dyDescent="0.55000000000000004">
      <c r="B1" s="38" t="s">
        <v>0</v>
      </c>
      <c r="C1" s="38"/>
      <c r="D1" s="38"/>
      <c r="E1" s="38"/>
      <c r="K1" s="38" t="s">
        <v>0</v>
      </c>
      <c r="L1" s="38"/>
      <c r="M1" s="38"/>
      <c r="N1" s="38"/>
    </row>
    <row r="2" spans="1:30" ht="20.25" customHeight="1" x14ac:dyDescent="0.35">
      <c r="K2" s="39" t="s">
        <v>123</v>
      </c>
      <c r="L2" s="39"/>
      <c r="M2" s="39"/>
      <c r="N2" s="39"/>
    </row>
    <row r="3" spans="1:30" ht="15.75" thickBot="1" x14ac:dyDescent="0.3">
      <c r="Z3" t="s">
        <v>143</v>
      </c>
      <c r="AA3" t="s">
        <v>144</v>
      </c>
    </row>
    <row r="4" spans="1:30" ht="15.75" thickBot="1" x14ac:dyDescent="0.3">
      <c r="A4" s="21"/>
      <c r="B4">
        <v>2019</v>
      </c>
      <c r="C4">
        <v>2018</v>
      </c>
      <c r="D4">
        <v>2017</v>
      </c>
      <c r="E4">
        <v>2016</v>
      </c>
      <c r="F4">
        <v>2015</v>
      </c>
      <c r="J4" s="21"/>
      <c r="Z4" t="s">
        <v>145</v>
      </c>
      <c r="AA4">
        <v>2019</v>
      </c>
    </row>
    <row r="5" spans="1:30" ht="21.75" thickBot="1" x14ac:dyDescent="0.4">
      <c r="A5" s="22" t="s">
        <v>87</v>
      </c>
      <c r="B5" s="8">
        <v>-10.220000000000001</v>
      </c>
      <c r="C5" s="8">
        <v>-5631.36</v>
      </c>
      <c r="D5" s="8">
        <v>-1310.9</v>
      </c>
      <c r="E5" s="8">
        <v>-1306.56</v>
      </c>
      <c r="F5" s="24">
        <v>77.59</v>
      </c>
      <c r="S5" s="84" t="s">
        <v>98</v>
      </c>
      <c r="T5" s="84"/>
      <c r="U5" s="84"/>
      <c r="Z5" t="s">
        <v>146</v>
      </c>
      <c r="AA5">
        <v>2018</v>
      </c>
    </row>
    <row r="6" spans="1:30" ht="24" customHeight="1" thickBot="1" x14ac:dyDescent="0.4">
      <c r="A6" s="22" t="s">
        <v>88</v>
      </c>
      <c r="B6" s="8">
        <v>72.61</v>
      </c>
      <c r="C6" s="8">
        <v>-5109.38</v>
      </c>
      <c r="D6" s="8">
        <v>-757.38</v>
      </c>
      <c r="E6" s="8">
        <v>41.62</v>
      </c>
      <c r="F6" s="24">
        <v>562.91</v>
      </c>
      <c r="J6" s="69" t="s">
        <v>98</v>
      </c>
      <c r="K6" s="29">
        <v>2019</v>
      </c>
      <c r="L6" s="29">
        <v>2018</v>
      </c>
      <c r="M6" s="29">
        <v>2017</v>
      </c>
      <c r="N6" s="29">
        <v>2016</v>
      </c>
      <c r="O6" s="29">
        <v>2015</v>
      </c>
      <c r="Z6" t="s">
        <v>147</v>
      </c>
      <c r="AA6">
        <v>2017</v>
      </c>
    </row>
    <row r="7" spans="1:30" ht="24" customHeight="1" thickBot="1" x14ac:dyDescent="0.4">
      <c r="A7" s="22" t="s">
        <v>14</v>
      </c>
      <c r="B7" s="8">
        <v>-4717.26</v>
      </c>
      <c r="C7" s="8">
        <v>-4705.32</v>
      </c>
      <c r="D7" s="8">
        <v>924.46</v>
      </c>
      <c r="E7" s="8">
        <v>2434.2800000000002</v>
      </c>
      <c r="F7" s="9">
        <v>2249.25</v>
      </c>
      <c r="J7" s="70" t="s">
        <v>99</v>
      </c>
      <c r="K7" s="34">
        <f>(B6/B10)*100</f>
        <v>0.57041942049911898</v>
      </c>
      <c r="L7" s="34">
        <f>(C6/C10)*100</f>
        <v>-42.482404247093015</v>
      </c>
      <c r="M7" s="34">
        <f>(D6/D10)*100</f>
        <v>-3.9502651921541303</v>
      </c>
      <c r="N7" s="34">
        <f>(E6/E10)*100</f>
        <v>0.13763004501580495</v>
      </c>
      <c r="O7" s="34">
        <f>(F6/F10)*100</f>
        <v>1.7834851386271493</v>
      </c>
      <c r="Z7" t="s">
        <v>148</v>
      </c>
      <c r="AA7">
        <v>2016</v>
      </c>
    </row>
    <row r="8" spans="1:30" ht="25.5" customHeight="1" thickBot="1" x14ac:dyDescent="0.4">
      <c r="A8" s="87" t="s">
        <v>150</v>
      </c>
      <c r="B8" s="19">
        <f>Table4[[#This Row],[Column8]]/Table4[[#This Row],[Column7]]</f>
        <v>32.645000000000003</v>
      </c>
      <c r="C8" s="19">
        <f>'All Sheet'!V6/'All Sheet'!U6</f>
        <v>32.645000000000003</v>
      </c>
      <c r="D8" s="19">
        <f>'All Sheet'!V7/'All Sheet'!U7</f>
        <v>33.409999999999997</v>
      </c>
      <c r="E8" s="19">
        <f>'All Sheet'!V8/'All Sheet'!U8</f>
        <v>32.645000000000003</v>
      </c>
      <c r="F8" s="19">
        <f>'All Sheet'!V9/'All Sheet'!U9</f>
        <v>33.409999999999997</v>
      </c>
      <c r="J8" s="71" t="s">
        <v>100</v>
      </c>
      <c r="K8" s="34">
        <f>(B5/B10)*100</f>
        <v>-8.0287652905949539E-2</v>
      </c>
      <c r="L8" s="34">
        <f>(C5/C10)*100</f>
        <v>-46.822454384075897</v>
      </c>
      <c r="M8" s="34">
        <f>(D5/D10)*100</f>
        <v>-6.83725823284857</v>
      </c>
      <c r="N8" s="34">
        <f>(E5/E10)*100</f>
        <v>-4.3205649114812612</v>
      </c>
      <c r="O8" s="34">
        <f>(F5/F10)*100</f>
        <v>0.24583079338807365</v>
      </c>
      <c r="Z8" t="s">
        <v>149</v>
      </c>
      <c r="AA8">
        <v>2015</v>
      </c>
    </row>
    <row r="9" spans="1:30" ht="24" customHeight="1" thickBot="1" x14ac:dyDescent="0.4">
      <c r="A9" s="22" t="s">
        <v>89</v>
      </c>
      <c r="B9" s="5">
        <v>138.5</v>
      </c>
      <c r="C9" s="5">
        <v>142.79</v>
      </c>
      <c r="D9" s="5">
        <v>158.87</v>
      </c>
      <c r="E9" s="5">
        <v>166.68</v>
      </c>
      <c r="F9" s="25">
        <v>160.34</v>
      </c>
      <c r="J9" s="70" t="s">
        <v>101</v>
      </c>
      <c r="K9" s="34">
        <f>((B6/(B9+B7))*100)</f>
        <v>-1.5858005224121814</v>
      </c>
      <c r="L9" s="34">
        <f>((C6/(C9+C7))*100)</f>
        <v>111.98567461474227</v>
      </c>
      <c r="M9" s="34">
        <f>((D6/(D9+D7))*100)</f>
        <v>-69.912215114508044</v>
      </c>
      <c r="N9" s="34">
        <f>((E6/(E9+E7))*100)</f>
        <v>1.6001783956692912</v>
      </c>
      <c r="O9" s="34">
        <f>((F6/(F9+F7))*100)</f>
        <v>23.361235728899935</v>
      </c>
    </row>
    <row r="10" spans="1:30" ht="21.75" customHeight="1" thickBot="1" x14ac:dyDescent="0.4">
      <c r="A10" s="22" t="s">
        <v>90</v>
      </c>
      <c r="B10" s="5">
        <v>12729.23</v>
      </c>
      <c r="C10" s="5">
        <v>12027.05</v>
      </c>
      <c r="D10" s="5">
        <v>19172.89</v>
      </c>
      <c r="E10" s="5">
        <v>30240.49</v>
      </c>
      <c r="F10" s="25">
        <v>31562.36</v>
      </c>
      <c r="J10" s="71" t="s">
        <v>102</v>
      </c>
      <c r="K10" s="34">
        <f>(B5/B7)*100</f>
        <v>0.21665119158155369</v>
      </c>
      <c r="L10" s="34">
        <f>(C5/C7)*100</f>
        <v>119.68070184387034</v>
      </c>
      <c r="M10" s="34">
        <f>(D5/D7)*100</f>
        <v>-141.80170045215584</v>
      </c>
      <c r="N10" s="34">
        <f>(E5/E7)*100</f>
        <v>-53.673365430435268</v>
      </c>
      <c r="O10" s="34">
        <f>(F5/F7)*100</f>
        <v>3.449594309214183</v>
      </c>
    </row>
    <row r="11" spans="1:30" ht="24" customHeight="1" thickBot="1" x14ac:dyDescent="0.45">
      <c r="A11" s="22" t="s">
        <v>91</v>
      </c>
      <c r="B11" s="10">
        <v>-2076.42</v>
      </c>
      <c r="C11" s="10">
        <v>-2891.98</v>
      </c>
      <c r="D11" s="10">
        <v>528.05999999999995</v>
      </c>
      <c r="E11" s="10">
        <v>1660.26</v>
      </c>
      <c r="F11" s="11">
        <v>3425.68</v>
      </c>
      <c r="J11" s="70" t="s">
        <v>103</v>
      </c>
      <c r="K11" s="34">
        <f>B5/B8</f>
        <v>-0.31306478786950526</v>
      </c>
      <c r="L11" s="34">
        <f>C5/C8</f>
        <v>-172.50298667483531</v>
      </c>
      <c r="M11" s="34">
        <f>D5/D8</f>
        <v>-39.236755462436406</v>
      </c>
      <c r="N11" s="34">
        <f>E5/E8</f>
        <v>-40.023280747434519</v>
      </c>
      <c r="O11" s="34">
        <f>F5/F8</f>
        <v>2.3223585752768634</v>
      </c>
      <c r="AB11" s="86" t="s">
        <v>142</v>
      </c>
      <c r="AC11" s="86"/>
      <c r="AD11" s="86"/>
    </row>
    <row r="12" spans="1:30" ht="21.75" thickBot="1" x14ac:dyDescent="0.4">
      <c r="A12" s="22" t="s">
        <v>92</v>
      </c>
      <c r="B12" s="42">
        <v>5267.56</v>
      </c>
      <c r="C12" s="42">
        <v>5416.74</v>
      </c>
      <c r="D12" s="42">
        <v>5566.13</v>
      </c>
      <c r="E12" s="42">
        <v>5712.26</v>
      </c>
      <c r="F12" s="42">
        <v>2567.42</v>
      </c>
      <c r="J12" s="72" t="s">
        <v>104</v>
      </c>
      <c r="K12" s="29">
        <v>2019</v>
      </c>
      <c r="L12" s="29">
        <v>2018</v>
      </c>
      <c r="M12" s="29">
        <v>2017</v>
      </c>
      <c r="N12" s="29">
        <v>2016</v>
      </c>
      <c r="O12" s="29">
        <v>2015</v>
      </c>
    </row>
    <row r="13" spans="1:30" ht="24" customHeight="1" thickBot="1" x14ac:dyDescent="0.4">
      <c r="A13" s="22" t="s">
        <v>37</v>
      </c>
      <c r="B13" s="8">
        <v>3222.35</v>
      </c>
      <c r="C13" s="8">
        <v>2568.8000000000002</v>
      </c>
      <c r="D13" s="8">
        <v>6144.17</v>
      </c>
      <c r="E13" s="8">
        <v>7463.17</v>
      </c>
      <c r="F13" s="9">
        <v>6139.05</v>
      </c>
      <c r="J13" s="73" t="s">
        <v>105</v>
      </c>
      <c r="K13" s="30">
        <f>B10/B13</f>
        <v>3.9502940400639286</v>
      </c>
      <c r="L13" s="30">
        <f>C10/C13</f>
        <v>4.6819721270632195</v>
      </c>
      <c r="M13" s="30">
        <f>D10/D13</f>
        <v>3.1205012231106886</v>
      </c>
      <c r="N13" s="30">
        <f>E10/E13</f>
        <v>4.0519631738255999</v>
      </c>
      <c r="O13" s="30">
        <f>F10/F13</f>
        <v>5.1412449809009537</v>
      </c>
      <c r="S13" s="85" t="s">
        <v>104</v>
      </c>
      <c r="T13" s="85"/>
      <c r="U13" s="85"/>
    </row>
    <row r="14" spans="1:30" ht="24" customHeight="1" thickBot="1" x14ac:dyDescent="0.4">
      <c r="A14" s="22" t="s">
        <v>33</v>
      </c>
      <c r="B14" s="5">
        <v>4728.3900000000003</v>
      </c>
      <c r="C14" s="5">
        <v>5217.13</v>
      </c>
      <c r="D14" s="5">
        <v>7370.56</v>
      </c>
      <c r="E14" s="5">
        <v>9770.2199999999993</v>
      </c>
      <c r="F14" s="6">
        <v>8683.1200000000008</v>
      </c>
      <c r="J14" s="74" t="s">
        <v>106</v>
      </c>
      <c r="K14" s="30">
        <f>B10/B12</f>
        <v>2.41653251220679</v>
      </c>
      <c r="L14" s="30">
        <f>C10/C12</f>
        <v>2.2203484014370267</v>
      </c>
      <c r="M14" s="30">
        <f>D10/D12</f>
        <v>3.4445638172302835</v>
      </c>
      <c r="N14" s="30">
        <f>E10/E12</f>
        <v>5.2939624596919606</v>
      </c>
      <c r="O14" s="30">
        <f>F10/F12</f>
        <v>12.293415179440839</v>
      </c>
    </row>
    <row r="15" spans="1:30" ht="24" customHeight="1" thickBot="1" x14ac:dyDescent="0.4">
      <c r="A15" s="23" t="s">
        <v>93</v>
      </c>
      <c r="B15" s="27">
        <f>B11-B14</f>
        <v>-6804.81</v>
      </c>
      <c r="C15" s="27">
        <f>C11-C14</f>
        <v>-8109.1100000000006</v>
      </c>
      <c r="D15" s="27">
        <f t="shared" ref="D15:F15" si="0">D11-D14</f>
        <v>-6842.5</v>
      </c>
      <c r="E15" s="27">
        <f t="shared" si="0"/>
        <v>-8109.9599999999991</v>
      </c>
      <c r="F15" s="27">
        <f t="shared" si="0"/>
        <v>-5257.4400000000005</v>
      </c>
      <c r="J15" s="73" t="s">
        <v>107</v>
      </c>
      <c r="K15" s="30">
        <f>B10/B15</f>
        <v>-1.8706223979802521</v>
      </c>
      <c r="L15" s="30">
        <f>C10/C15</f>
        <v>-1.4831528984068534</v>
      </c>
      <c r="M15" s="30">
        <f>D10/D15</f>
        <v>-2.8020299598100107</v>
      </c>
      <c r="N15" s="30">
        <f>E10/E15</f>
        <v>-3.728808773409487</v>
      </c>
      <c r="O15" s="30">
        <f>F10/F15</f>
        <v>-6.0033704616695571</v>
      </c>
    </row>
    <row r="16" spans="1:30" ht="21" customHeight="1" thickBot="1" x14ac:dyDescent="0.4">
      <c r="A16" s="22" t="s">
        <v>94</v>
      </c>
      <c r="B16" s="3">
        <v>264.11</v>
      </c>
      <c r="C16" s="3">
        <v>283.16000000000003</v>
      </c>
      <c r="D16" s="3">
        <v>5284.65</v>
      </c>
      <c r="E16" s="3">
        <v>6819.4</v>
      </c>
      <c r="F16" s="4">
        <v>6762.53</v>
      </c>
      <c r="J16" s="74" t="s">
        <v>108</v>
      </c>
      <c r="K16" s="30">
        <f>B10/(B16)</f>
        <v>48.196698345386388</v>
      </c>
      <c r="L16" s="30">
        <f>C10/(C16)</f>
        <v>42.474396101144222</v>
      </c>
      <c r="M16" s="30">
        <f>D10/(D16)</f>
        <v>3.6280340230668067</v>
      </c>
      <c r="N16" s="30">
        <f>E10/(E16)</f>
        <v>4.4344795729829611</v>
      </c>
      <c r="O16" s="30">
        <f>F10/(F16)</f>
        <v>4.6672414022562565</v>
      </c>
    </row>
    <row r="17" spans="1:30" ht="22.5" customHeight="1" thickBot="1" x14ac:dyDescent="0.4">
      <c r="A17" s="22" t="s">
        <v>95</v>
      </c>
      <c r="B17" s="3">
        <v>12578.79</v>
      </c>
      <c r="C17" s="3">
        <v>17130.79</v>
      </c>
      <c r="D17" s="3">
        <v>19532.04</v>
      </c>
      <c r="E17" s="3">
        <v>29903.75</v>
      </c>
      <c r="F17" s="26">
        <v>30748.62</v>
      </c>
      <c r="J17" s="73" t="s">
        <v>109</v>
      </c>
      <c r="K17" s="30">
        <f>360/K16</f>
        <v>7.4693913143214479</v>
      </c>
      <c r="L17" s="30">
        <f t="shared" ref="L17:O17" si="1">360/L16</f>
        <v>8.475694372269178</v>
      </c>
      <c r="M17" s="30">
        <f t="shared" si="1"/>
        <v>99.227294372418555</v>
      </c>
      <c r="N17" s="30">
        <f t="shared" si="1"/>
        <v>81.182017883969465</v>
      </c>
      <c r="O17" s="30">
        <f t="shared" si="1"/>
        <v>77.133357581625702</v>
      </c>
    </row>
    <row r="18" spans="1:30" ht="21" customHeight="1" thickBot="1" x14ac:dyDescent="0.4">
      <c r="A18" s="22" t="s">
        <v>96</v>
      </c>
      <c r="B18" s="5">
        <v>1261.82</v>
      </c>
      <c r="C18" s="5">
        <v>1191.26</v>
      </c>
      <c r="D18" s="5">
        <v>1239.1199999999999</v>
      </c>
      <c r="E18" s="5">
        <v>2481.02</v>
      </c>
      <c r="F18" s="6">
        <v>3159.95</v>
      </c>
      <c r="J18" s="74" t="s">
        <v>110</v>
      </c>
      <c r="K18" s="28">
        <f>B17/B18</f>
        <v>9.9687673360701226</v>
      </c>
      <c r="L18" s="28">
        <f>C17/C18</f>
        <v>14.38039554757148</v>
      </c>
      <c r="M18" s="28">
        <f>D17/D18</f>
        <v>15.762831687003683</v>
      </c>
      <c r="N18" s="28">
        <f>E17/E18</f>
        <v>12.053006424776907</v>
      </c>
      <c r="O18" s="28">
        <f>F17/F18</f>
        <v>9.7307299166126047</v>
      </c>
    </row>
    <row r="19" spans="1:30" ht="24" customHeight="1" thickBot="1" x14ac:dyDescent="0.45">
      <c r="A19" s="22" t="s">
        <v>97</v>
      </c>
      <c r="B19">
        <v>5.3464</v>
      </c>
      <c r="C19">
        <v>8.3536999999999999</v>
      </c>
      <c r="D19">
        <v>27.066099999999999</v>
      </c>
      <c r="E19">
        <v>33.414999999999999</v>
      </c>
      <c r="F19">
        <v>40.097999999999999</v>
      </c>
      <c r="J19" s="73" t="s">
        <v>111</v>
      </c>
      <c r="K19" s="30">
        <f>360/K18</f>
        <v>36.112789862935934</v>
      </c>
      <c r="L19" s="30">
        <f t="shared" ref="L19:O19" si="2">360/L18</f>
        <v>25.03408190748938</v>
      </c>
      <c r="M19" s="30">
        <f t="shared" si="2"/>
        <v>22.838536066893163</v>
      </c>
      <c r="N19" s="30">
        <f t="shared" si="2"/>
        <v>29.868066714040879</v>
      </c>
      <c r="O19" s="30">
        <f t="shared" si="2"/>
        <v>36.996196902495136</v>
      </c>
      <c r="AB19" s="86" t="s">
        <v>120</v>
      </c>
      <c r="AC19" s="86"/>
      <c r="AD19" s="86"/>
    </row>
    <row r="20" spans="1:30" ht="23.25" customHeight="1" thickBot="1" x14ac:dyDescent="0.4">
      <c r="J20" s="75" t="s">
        <v>112</v>
      </c>
      <c r="K20" s="29">
        <v>2019</v>
      </c>
      <c r="L20" s="29">
        <v>2018</v>
      </c>
      <c r="M20" s="29">
        <v>2017</v>
      </c>
      <c r="N20" s="29">
        <v>2016</v>
      </c>
      <c r="O20" s="29">
        <v>2015</v>
      </c>
    </row>
    <row r="21" spans="1:30" ht="19.5" customHeight="1" thickBot="1" x14ac:dyDescent="0.4">
      <c r="J21" s="76" t="s">
        <v>113</v>
      </c>
      <c r="K21" s="33">
        <f>B11/B14</f>
        <v>-0.43913890351684187</v>
      </c>
      <c r="L21" s="33">
        <f>C11/C14</f>
        <v>-0.5543239290567803</v>
      </c>
      <c r="M21" s="33">
        <f>D11/D14</f>
        <v>7.1644488342812479E-2</v>
      </c>
      <c r="N21" s="33">
        <f>E11/E14</f>
        <v>0.1699306668631822</v>
      </c>
      <c r="O21" s="33">
        <f>F11/F14</f>
        <v>0.39452178479624828</v>
      </c>
    </row>
    <row r="22" spans="1:30" ht="24" customHeight="1" thickBot="1" x14ac:dyDescent="0.45">
      <c r="J22" s="77" t="s">
        <v>114</v>
      </c>
      <c r="K22" s="33">
        <f>(B11-B18)/B14</f>
        <v>-0.70599929362848657</v>
      </c>
      <c r="L22" s="33">
        <f>(C11-C18)/C14</f>
        <v>-0.78266019823159472</v>
      </c>
      <c r="M22" s="33">
        <f>(D11-D18)/D14</f>
        <v>-9.6472995267659428E-2</v>
      </c>
      <c r="N22" s="33">
        <f>(E11-E18)/E14</f>
        <v>-8.4006296685233295E-2</v>
      </c>
      <c r="O22" s="33">
        <f>(F11-F18)/F14</f>
        <v>3.060305512304333E-2</v>
      </c>
      <c r="S22" s="86" t="s">
        <v>112</v>
      </c>
      <c r="T22" s="86"/>
      <c r="U22" s="86"/>
    </row>
    <row r="23" spans="1:30" ht="21.75" customHeight="1" thickBot="1" x14ac:dyDescent="0.5">
      <c r="B23" s="66" t="s">
        <v>137</v>
      </c>
      <c r="C23" s="66"/>
      <c r="D23" s="66"/>
      <c r="E23" s="66"/>
      <c r="J23" s="76" t="s">
        <v>115</v>
      </c>
      <c r="K23" s="33">
        <f>(B11-B18-B16)/B14</f>
        <v>-0.76185551530224871</v>
      </c>
      <c r="L23" s="33">
        <f>(C11-C18-C16)/C14</f>
        <v>-0.83693524984042944</v>
      </c>
      <c r="M23" s="33">
        <f>(D11-D18-D16)/D14</f>
        <v>-0.81346736204576031</v>
      </c>
      <c r="N23" s="33">
        <f>(E11-E18-E16)/E14</f>
        <v>-0.78198443842615628</v>
      </c>
      <c r="O23" s="33">
        <f>(F11-F18-F16)/F14</f>
        <v>-0.74821032071421312</v>
      </c>
    </row>
    <row r="24" spans="1:30" ht="24" customHeight="1" thickBot="1" x14ac:dyDescent="0.4">
      <c r="J24" s="78" t="s">
        <v>116</v>
      </c>
      <c r="K24" s="29">
        <v>2019</v>
      </c>
      <c r="L24" s="29">
        <v>2018</v>
      </c>
      <c r="M24" s="29">
        <v>2017</v>
      </c>
      <c r="N24" s="29">
        <v>2016</v>
      </c>
      <c r="O24" s="29">
        <v>2015</v>
      </c>
    </row>
    <row r="25" spans="1:30" ht="20.25" customHeight="1" thickBot="1" x14ac:dyDescent="0.4">
      <c r="A25" s="21"/>
      <c r="B25" s="7">
        <v>2019</v>
      </c>
      <c r="C25" s="7">
        <v>2018</v>
      </c>
      <c r="D25" s="7">
        <v>2017</v>
      </c>
      <c r="E25" s="7">
        <v>2016</v>
      </c>
      <c r="F25" s="7">
        <v>2015</v>
      </c>
      <c r="J25" s="79" t="s">
        <v>117</v>
      </c>
      <c r="K25" s="32">
        <f>B19/B5</f>
        <v>-0.52313111545988256</v>
      </c>
      <c r="L25" s="32">
        <f>C19/C5</f>
        <v>-1.4834249630639846E-3</v>
      </c>
      <c r="M25" s="32">
        <f>D19/D5</f>
        <v>-2.0646960103745515E-2</v>
      </c>
      <c r="N25" s="32">
        <f>E19/E5</f>
        <v>-2.5574791819740386E-2</v>
      </c>
      <c r="O25" s="32">
        <f>F19/F5</f>
        <v>0.51679340121149631</v>
      </c>
    </row>
    <row r="26" spans="1:30" ht="24" customHeight="1" thickBot="1" x14ac:dyDescent="0.4">
      <c r="A26" s="53" t="s">
        <v>87</v>
      </c>
      <c r="B26" s="8">
        <v>-10.220000000000001</v>
      </c>
      <c r="C26" s="8">
        <v>-5631.36</v>
      </c>
      <c r="D26" s="8">
        <v>-1310.9</v>
      </c>
      <c r="E26" s="8">
        <v>-1306.56</v>
      </c>
      <c r="F26" s="24">
        <v>77.59</v>
      </c>
      <c r="J26" s="80" t="s">
        <v>118</v>
      </c>
      <c r="K26" s="32">
        <f>1-K25</f>
        <v>1.5231311154598826</v>
      </c>
      <c r="L26" s="32">
        <f t="shared" ref="L26:O26" si="3">1-L25</f>
        <v>1.001483424963064</v>
      </c>
      <c r="M26" s="32">
        <f t="shared" si="3"/>
        <v>1.0206469601037456</v>
      </c>
      <c r="N26" s="32">
        <f t="shared" si="3"/>
        <v>1.0255747918197404</v>
      </c>
      <c r="O26" s="32">
        <f t="shared" si="3"/>
        <v>0.48320659878850369</v>
      </c>
    </row>
    <row r="27" spans="1:30" ht="21" customHeight="1" thickBot="1" x14ac:dyDescent="0.4">
      <c r="A27" s="53" t="s">
        <v>88</v>
      </c>
      <c r="B27" s="8">
        <v>72.61</v>
      </c>
      <c r="C27" s="8">
        <v>-5109.38</v>
      </c>
      <c r="D27" s="8">
        <v>-757.38</v>
      </c>
      <c r="E27" s="8">
        <v>41.62</v>
      </c>
      <c r="F27" s="24">
        <v>562.91</v>
      </c>
      <c r="J27" s="79" t="s">
        <v>119</v>
      </c>
      <c r="K27" s="32">
        <f>B7/B8</f>
        <v>-144.50176137233879</v>
      </c>
      <c r="L27" s="32">
        <f>C7/C8</f>
        <v>-144.13600857711745</v>
      </c>
      <c r="M27" s="32">
        <f>D7/D8</f>
        <v>27.670158635139185</v>
      </c>
      <c r="N27" s="32">
        <f>E7/E8</f>
        <v>74.568234032776843</v>
      </c>
      <c r="O27" s="32">
        <f>F7/F8</f>
        <v>67.322657886860227</v>
      </c>
    </row>
    <row r="28" spans="1:30" ht="21" customHeight="1" thickBot="1" x14ac:dyDescent="0.4">
      <c r="A28" s="52" t="s">
        <v>136</v>
      </c>
      <c r="B28" s="8">
        <v>-89.55</v>
      </c>
      <c r="C28" s="8">
        <v>-6185.13</v>
      </c>
      <c r="D28" s="8">
        <v>-1735.42</v>
      </c>
      <c r="E28" s="8">
        <v>-1388.37</v>
      </c>
      <c r="F28" s="24">
        <v>102.48</v>
      </c>
      <c r="J28" s="81" t="s">
        <v>120</v>
      </c>
      <c r="K28" s="29">
        <v>2019</v>
      </c>
      <c r="L28" s="29">
        <v>2018</v>
      </c>
      <c r="M28" s="29">
        <v>2017</v>
      </c>
      <c r="N28" s="29">
        <v>2016</v>
      </c>
      <c r="O28" s="29">
        <v>2015</v>
      </c>
    </row>
    <row r="29" spans="1:30" ht="21" customHeight="1" thickBot="1" x14ac:dyDescent="0.4">
      <c r="A29" s="53" t="s">
        <v>90</v>
      </c>
      <c r="B29" s="8">
        <v>12729.23</v>
      </c>
      <c r="C29" s="8">
        <v>12027.05</v>
      </c>
      <c r="D29" s="8">
        <v>19172.89</v>
      </c>
      <c r="E29" s="8">
        <v>30240.49</v>
      </c>
      <c r="F29" s="24">
        <v>31562.36</v>
      </c>
      <c r="J29" s="82" t="s">
        <v>121</v>
      </c>
      <c r="K29" s="31">
        <f>B9/B7</f>
        <v>-2.9360264221179242E-2</v>
      </c>
      <c r="L29" s="31">
        <f>C9/C7</f>
        <v>-3.0346501406918126E-2</v>
      </c>
      <c r="M29" s="31">
        <f>D9/D7</f>
        <v>0.17185167557276682</v>
      </c>
      <c r="N29" s="31">
        <f>E9/E7</f>
        <v>6.8471991718290409E-2</v>
      </c>
      <c r="O29" s="31">
        <f>F9/F7</f>
        <v>7.128598421696121E-2</v>
      </c>
    </row>
    <row r="30" spans="1:30" ht="24" customHeight="1" thickBot="1" x14ac:dyDescent="0.4">
      <c r="A30" s="53" t="s">
        <v>37</v>
      </c>
      <c r="B30" s="8">
        <v>3222.35</v>
      </c>
      <c r="C30" s="8">
        <v>2568.8000000000002</v>
      </c>
      <c r="D30" s="8">
        <v>6144.17</v>
      </c>
      <c r="E30" s="8">
        <v>7463.17</v>
      </c>
      <c r="F30" s="9">
        <v>6139.05</v>
      </c>
      <c r="J30" s="83" t="s">
        <v>122</v>
      </c>
      <c r="K30" s="31">
        <f>B9/(B9+B7)</f>
        <v>-3.0248364185936804E-2</v>
      </c>
      <c r="L30" s="31">
        <f>C9/(C9+C7)</f>
        <v>-3.1296232572717332E-2</v>
      </c>
      <c r="M30" s="31">
        <f>D9/(D9+D7)</f>
        <v>0.14664968199902154</v>
      </c>
      <c r="N30" s="31">
        <f>E9/(E9+E7)</f>
        <v>6.4084030511811024E-2</v>
      </c>
      <c r="O30" s="31">
        <f>F9/(F9+F7)</f>
        <v>6.6542440830182722E-2</v>
      </c>
    </row>
    <row r="31" spans="1:30" ht="24" customHeight="1" thickBot="1" x14ac:dyDescent="0.4">
      <c r="A31" s="53" t="s">
        <v>14</v>
      </c>
      <c r="B31" s="8">
        <v>-4717.26</v>
      </c>
      <c r="C31" s="8">
        <v>-4705.32</v>
      </c>
      <c r="D31" s="8">
        <v>924.46</v>
      </c>
      <c r="E31" s="8">
        <v>2434.2800000000002</v>
      </c>
      <c r="F31" s="9">
        <v>2249.25</v>
      </c>
    </row>
    <row r="32" spans="1:30" ht="27" customHeight="1" thickBot="1" x14ac:dyDescent="0.3"/>
    <row r="33" spans="1:6" ht="31.5" customHeight="1" thickTop="1" thickBot="1" x14ac:dyDescent="0.3">
      <c r="A33" s="54"/>
      <c r="B33" s="55">
        <v>2019</v>
      </c>
      <c r="C33" s="55">
        <v>2018</v>
      </c>
      <c r="D33" s="55">
        <v>2017</v>
      </c>
      <c r="E33" s="55">
        <v>2016</v>
      </c>
      <c r="F33" s="56">
        <v>2015</v>
      </c>
    </row>
    <row r="34" spans="1:6" ht="36" customHeight="1" thickBot="1" x14ac:dyDescent="0.3">
      <c r="A34" s="58" t="s">
        <v>138</v>
      </c>
      <c r="B34" s="59">
        <f>B26/B28</f>
        <v>0.11412618648799554</v>
      </c>
      <c r="C34" s="59">
        <f t="shared" ref="C34:F34" si="4">C26/C28</f>
        <v>0.91046752453060797</v>
      </c>
      <c r="D34" s="59">
        <f t="shared" si="4"/>
        <v>0.75537910131265051</v>
      </c>
      <c r="E34" s="59">
        <f t="shared" si="4"/>
        <v>0.94107478553987778</v>
      </c>
      <c r="F34" s="59">
        <f t="shared" si="4"/>
        <v>0.75712334113973456</v>
      </c>
    </row>
    <row r="35" spans="1:6" ht="36" customHeight="1" thickBot="1" x14ac:dyDescent="0.3">
      <c r="A35" s="58" t="s">
        <v>139</v>
      </c>
      <c r="B35" s="59">
        <f>B28/B27</f>
        <v>-1.2333011981820685</v>
      </c>
      <c r="C35" s="59">
        <f t="shared" ref="C35:F35" si="5">C28/C27</f>
        <v>1.2105441364705698</v>
      </c>
      <c r="D35" s="59">
        <f t="shared" si="5"/>
        <v>2.2913464839314481</v>
      </c>
      <c r="E35" s="59">
        <f t="shared" si="5"/>
        <v>-33.358241230177796</v>
      </c>
      <c r="F35" s="59">
        <f t="shared" si="5"/>
        <v>0.18205396955108277</v>
      </c>
    </row>
    <row r="36" spans="1:6" ht="34.5" customHeight="1" thickBot="1" x14ac:dyDescent="0.3">
      <c r="A36" s="58" t="s">
        <v>99</v>
      </c>
      <c r="B36" s="59">
        <f>B27/B29</f>
        <v>5.7041942049911899E-3</v>
      </c>
      <c r="C36" s="59">
        <f t="shared" ref="C36:F36" si="6">C27/C29</f>
        <v>-0.42482404247093014</v>
      </c>
      <c r="D36" s="59">
        <f t="shared" si="6"/>
        <v>-3.9502651921541301E-2</v>
      </c>
      <c r="E36" s="59">
        <f t="shared" si="6"/>
        <v>1.3763004501580495E-3</v>
      </c>
      <c r="F36" s="59">
        <f t="shared" si="6"/>
        <v>1.7834851386271493E-2</v>
      </c>
    </row>
    <row r="37" spans="1:6" ht="36" customHeight="1" thickBot="1" x14ac:dyDescent="0.3">
      <c r="A37" s="58" t="s">
        <v>140</v>
      </c>
      <c r="B37" s="59">
        <f>B29/B30</f>
        <v>3.9502940400639286</v>
      </c>
      <c r="C37" s="59">
        <f t="shared" ref="C37:F37" si="7">C29/C30</f>
        <v>4.6819721270632195</v>
      </c>
      <c r="D37" s="59">
        <f t="shared" si="7"/>
        <v>3.1205012231106886</v>
      </c>
      <c r="E37" s="59">
        <f t="shared" si="7"/>
        <v>4.0519631738255999</v>
      </c>
      <c r="F37" s="59">
        <f t="shared" si="7"/>
        <v>5.1412449809009537</v>
      </c>
    </row>
    <row r="38" spans="1:6" ht="24" customHeight="1" thickBot="1" x14ac:dyDescent="0.3">
      <c r="A38" s="60" t="s">
        <v>120</v>
      </c>
      <c r="B38" s="61">
        <f>B30/B31</f>
        <v>-0.68309781525716196</v>
      </c>
      <c r="C38" s="61">
        <f t="shared" ref="C38:F38" si="8">C30/C31</f>
        <v>-0.54593523926109178</v>
      </c>
      <c r="D38" s="61">
        <f t="shared" si="8"/>
        <v>6.646225904852562</v>
      </c>
      <c r="E38" s="61">
        <f t="shared" si="8"/>
        <v>3.065863417519759</v>
      </c>
      <c r="F38" s="61">
        <f t="shared" si="8"/>
        <v>2.7293764588196066</v>
      </c>
    </row>
    <row r="39" spans="1:6" ht="23.25" customHeight="1" thickTop="1" thickBot="1" x14ac:dyDescent="0.3">
      <c r="A39" s="62"/>
      <c r="B39" s="62"/>
      <c r="C39" s="62"/>
      <c r="D39" s="62"/>
      <c r="E39" s="62"/>
      <c r="F39" s="63"/>
    </row>
    <row r="40" spans="1:6" ht="24" customHeight="1" thickTop="1" thickBot="1" x14ac:dyDescent="0.3">
      <c r="A40" s="57"/>
      <c r="B40" s="64">
        <v>2019</v>
      </c>
      <c r="C40" s="64">
        <v>2018</v>
      </c>
      <c r="D40" s="64">
        <v>2017</v>
      </c>
      <c r="E40" s="64">
        <v>2016</v>
      </c>
      <c r="F40" s="65">
        <v>2015</v>
      </c>
    </row>
    <row r="41" spans="1:6" ht="17.25" customHeight="1" x14ac:dyDescent="0.25">
      <c r="A41" s="67" t="s">
        <v>141</v>
      </c>
      <c r="B41" s="68">
        <f>B34*B35*B36*B37*B38</f>
        <v>2.166511915815537E-3</v>
      </c>
      <c r="C41" s="68">
        <f t="shared" ref="C41:F41" si="9">C34*C35*C36*C37*C38</f>
        <v>1.1968070184387034</v>
      </c>
      <c r="D41" s="68">
        <f t="shared" si="9"/>
        <v>-1.4180170045215585</v>
      </c>
      <c r="E41" s="68">
        <f t="shared" si="9"/>
        <v>-0.53673365430435271</v>
      </c>
      <c r="F41" s="68">
        <f t="shared" si="9"/>
        <v>3.4495943092141823E-2</v>
      </c>
    </row>
  </sheetData>
  <mergeCells count="8">
    <mergeCell ref="S13:U13"/>
    <mergeCell ref="S22:U22"/>
    <mergeCell ref="AB11:AD11"/>
    <mergeCell ref="AB19:AD19"/>
    <mergeCell ref="K1:N1"/>
    <mergeCell ref="K2:N2"/>
    <mergeCell ref="B1:E1"/>
    <mergeCell ref="S5:U5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K5" sqref="K5"/>
    </sheetView>
  </sheetViews>
  <sheetFormatPr defaultRowHeight="15" x14ac:dyDescent="0.25"/>
  <cols>
    <col min="1" max="1" width="33.85546875" customWidth="1"/>
    <col min="2" max="6" width="11" customWidth="1"/>
  </cols>
  <sheetData>
    <row r="1" spans="1:6" ht="19.5" x14ac:dyDescent="0.25">
      <c r="A1" s="43" t="s">
        <v>124</v>
      </c>
    </row>
    <row r="2" spans="1:6" ht="24" x14ac:dyDescent="0.25">
      <c r="A2" s="44" t="s">
        <v>125</v>
      </c>
      <c r="B2" s="45" t="s">
        <v>126</v>
      </c>
      <c r="C2" s="45" t="s">
        <v>127</v>
      </c>
      <c r="D2" s="45" t="s">
        <v>90</v>
      </c>
      <c r="E2" s="45" t="s">
        <v>130</v>
      </c>
      <c r="F2" s="45" t="s">
        <v>37</v>
      </c>
    </row>
    <row r="3" spans="1:6" x14ac:dyDescent="0.25">
      <c r="A3" s="44"/>
      <c r="B3" s="45"/>
      <c r="C3" s="46" t="s">
        <v>128</v>
      </c>
      <c r="D3" s="45" t="s">
        <v>129</v>
      </c>
      <c r="E3" s="45"/>
      <c r="F3" s="45"/>
    </row>
    <row r="4" spans="1:6" x14ac:dyDescent="0.25">
      <c r="A4" s="47" t="s">
        <v>0</v>
      </c>
      <c r="B4" s="48">
        <v>1430.4</v>
      </c>
      <c r="C4" s="48">
        <v>51779.74</v>
      </c>
      <c r="D4" s="48">
        <v>31524.66</v>
      </c>
      <c r="E4" s="49">
        <v>886.44</v>
      </c>
      <c r="F4" s="48">
        <v>11300.21</v>
      </c>
    </row>
    <row r="5" spans="1:6" x14ac:dyDescent="0.25">
      <c r="A5" s="47" t="s">
        <v>131</v>
      </c>
      <c r="B5" s="50">
        <v>617.85</v>
      </c>
      <c r="C5" s="51">
        <v>3682.33</v>
      </c>
      <c r="D5" s="50">
        <v>350.8</v>
      </c>
      <c r="E5" s="50">
        <v>29.78</v>
      </c>
      <c r="F5" s="50">
        <v>408.31</v>
      </c>
    </row>
    <row r="6" spans="1:6" x14ac:dyDescent="0.25">
      <c r="A6" s="47" t="s">
        <v>132</v>
      </c>
      <c r="B6" s="50">
        <v>144.35</v>
      </c>
      <c r="C6" s="51">
        <v>2129.79</v>
      </c>
      <c r="D6" s="51">
        <v>10082.82</v>
      </c>
      <c r="E6" s="50">
        <v>104.7</v>
      </c>
      <c r="F6" s="50">
        <v>962.63</v>
      </c>
    </row>
    <row r="7" spans="1:6" x14ac:dyDescent="0.25">
      <c r="A7" s="47" t="s">
        <v>133</v>
      </c>
      <c r="B7" s="50">
        <v>721.4</v>
      </c>
      <c r="C7" s="51">
        <v>1758</v>
      </c>
      <c r="D7" s="50">
        <v>758.23</v>
      </c>
      <c r="E7" s="50">
        <v>9.64</v>
      </c>
      <c r="F7" s="50">
        <v>532.67999999999995</v>
      </c>
    </row>
    <row r="8" spans="1:6" x14ac:dyDescent="0.25">
      <c r="A8" s="47" t="s">
        <v>134</v>
      </c>
      <c r="B8" s="50">
        <v>56</v>
      </c>
      <c r="C8" s="51">
        <v>1525.16</v>
      </c>
      <c r="D8" s="51">
        <v>1631.51</v>
      </c>
      <c r="E8" s="50">
        <v>72.09</v>
      </c>
      <c r="F8" s="50">
        <v>827.21</v>
      </c>
    </row>
    <row r="9" spans="1:6" x14ac:dyDescent="0.25">
      <c r="A9" s="47" t="s">
        <v>135</v>
      </c>
      <c r="B9" s="50">
        <v>95.75</v>
      </c>
      <c r="C9" s="51">
        <v>1458.12</v>
      </c>
      <c r="D9" s="50">
        <v>582.25</v>
      </c>
      <c r="E9" s="50">
        <v>75.040000000000006</v>
      </c>
      <c r="F9" s="50">
        <v>451.89</v>
      </c>
    </row>
  </sheetData>
  <hyperlinks>
    <hyperlink ref="A4" r:id="rId1" display="https://www.moneycontrol.com/india/stockpricequote/vegetableoilsproducts/patanjalifoods/RSI"/>
    <hyperlink ref="A5" r:id="rId2" display="https://www.moneycontrol.com/india/stockpricequote/vegetableoilsproducts/manoramaindustries/MI45"/>
    <hyperlink ref="A6" r:id="rId3" display="https://www.moneycontrol.com/india/stockpricequote/vegetableoilsproducts/gokulagroresources/GAR"/>
    <hyperlink ref="A7" r:id="rId4" display="https://www.moneycontrol.com/india/stockpricequote/vegetableoilsproducts/agrotechfoods/ATF"/>
    <hyperlink ref="A8" r:id="rId5" display="https://www.moneycontrol.com/india/stockpricequote/vegetableoilsproducts/bclindustries/BC06"/>
    <hyperlink ref="A9" r:id="rId6" display="https://www.moneycontrol.com/india/stockpricequote/vegetableoilsproducts/avtnaturalproducts/AVT02"/>
  </hyperlinks>
  <pageMargins left="0.7" right="0.7" top="0.75" bottom="0.75" header="0.3" footer="0.3"/>
  <pageSetup orientation="portrait" r:id="rId7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Sheet</vt:lpstr>
      <vt:lpstr>Ratio Analysis</vt:lpstr>
      <vt:lpstr>Competition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Win 11</cp:lastModifiedBy>
  <dcterms:created xsi:type="dcterms:W3CDTF">2024-05-05T21:23:00Z</dcterms:created>
  <dcterms:modified xsi:type="dcterms:W3CDTF">2024-05-06T20:16:04Z</dcterms:modified>
</cp:coreProperties>
</file>