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SpaceObjects\planetData\"/>
    </mc:Choice>
  </mc:AlternateContent>
  <bookViews>
    <workbookView xWindow="0" yWindow="0" windowWidth="18345" windowHeight="7830"/>
  </bookViews>
  <sheets>
    <sheet name="Earth" sheetId="1" r:id="rId1"/>
  </sheets>
  <calcPr calcId="152511"/>
</workbook>
</file>

<file path=xl/calcChain.xml><?xml version="1.0" encoding="utf-8"?>
<calcChain xmlns="http://schemas.openxmlformats.org/spreadsheetml/2006/main">
  <c r="R44" i="1" l="1"/>
  <c r="S44" i="1"/>
  <c r="Q44" i="1"/>
  <c r="O44" i="1"/>
  <c r="P44" i="1"/>
  <c r="N44" i="1"/>
  <c r="Q93" i="1"/>
  <c r="P93" i="1"/>
  <c r="O93" i="1"/>
  <c r="Q92" i="1"/>
  <c r="P92" i="1"/>
  <c r="O92" i="1"/>
  <c r="L19" i="1"/>
  <c r="O81" i="1"/>
  <c r="P81" i="1"/>
  <c r="Q81" i="1"/>
  <c r="P80" i="1"/>
  <c r="Q80" i="1"/>
  <c r="O80" i="1"/>
  <c r="O68" i="1" l="1"/>
  <c r="P68" i="1"/>
  <c r="Q68" i="1"/>
  <c r="O69" i="1"/>
  <c r="P69" i="1"/>
  <c r="Q69" i="1"/>
  <c r="P70" i="1"/>
  <c r="S52" i="1" l="1"/>
  <c r="S61" i="1"/>
  <c r="S60" i="1"/>
  <c r="O59" i="1"/>
  <c r="P59" i="1"/>
  <c r="Q59" i="1"/>
  <c r="P58" i="1"/>
  <c r="Q58" i="1"/>
  <c r="O58" i="1"/>
  <c r="Q38" i="1" l="1"/>
  <c r="O34" i="1"/>
  <c r="O47" i="1"/>
  <c r="P47" i="1"/>
  <c r="Q47" i="1"/>
  <c r="R47" i="1"/>
  <c r="S47" i="1"/>
  <c r="N47" i="1"/>
  <c r="S48" i="1" l="1"/>
  <c r="S49" i="1"/>
  <c r="N48" i="1"/>
  <c r="N49" i="1"/>
  <c r="P48" i="1"/>
  <c r="P49" i="1"/>
  <c r="O48" i="1"/>
  <c r="O49" i="1"/>
  <c r="R48" i="1"/>
  <c r="R49" i="1"/>
  <c r="Q48" i="1"/>
  <c r="Q49" i="1"/>
</calcChain>
</file>

<file path=xl/sharedStrings.xml><?xml version="1.0" encoding="utf-8"?>
<sst xmlns="http://schemas.openxmlformats.org/spreadsheetml/2006/main" count="167" uniqueCount="142">
  <si>
    <t xml:space="preserve"> Automated mail xmit by MAIL_REQUEST</t>
  </si>
  <si>
    <t xml:space="preserve"> PID=   31196 Thu Apr 10 09:05:38 2014</t>
  </si>
  <si>
    <t xml:space="preserve">++++++++++++++++++++++++++++++++ (part 1 of 1)  </t>
  </si>
  <si>
    <t>++++++++++++++++++++++++++++++++ +++++++++++++++++++++++++++++++</t>
  </si>
  <si>
    <t>*******************************************************************************</t>
  </si>
  <si>
    <t>Revised: Jul 31</t>
  </si>
  <si>
    <t xml:space="preserve"> 2013                  Earth                                399</t>
  </si>
  <si>
    <t xml:space="preserve"> </t>
  </si>
  <si>
    <t>PHYSICAL PROPERTIES (revised Sep 18</t>
  </si>
  <si>
    <t xml:space="preserve"> 2013):</t>
  </si>
  <si>
    <t xml:space="preserve"> Mean radius</t>
  </si>
  <si>
    <t xml:space="preserve"> km          = 6371.01+-0.01   Mass</t>
  </si>
  <si>
    <t xml:space="preserve"> 10^24 kg = 5.97219+-0.0006</t>
  </si>
  <si>
    <t xml:space="preserve"> Equ. radius</t>
  </si>
  <si>
    <t xml:space="preserve"> km          = 6378.14+-0.01   Mass layers:</t>
  </si>
  <si>
    <t xml:space="preserve"> Polar axis</t>
  </si>
  <si>
    <t xml:space="preserve"> km           = 6356.752          Atmos          = 5.1   x 10^18 kg</t>
  </si>
  <si>
    <t xml:space="preserve"> Flattening               = 1/298.257         oceans         = 1.4   x 10^21 kg</t>
  </si>
  <si>
    <t xml:space="preserve"> Density</t>
  </si>
  <si>
    <t xml:space="preserve"> gm cm^-3        = 5.515             crust          = 2.6   x 10^22 kg</t>
  </si>
  <si>
    <t xml:space="preserve"> J2  (GEM T2</t>
  </si>
  <si>
    <t xml:space="preserve"> 1990)       = 0.0010826265      mantle         = 4.043 x 10^24 kg</t>
  </si>
  <si>
    <t xml:space="preserve"> gp</t>
  </si>
  <si>
    <t xml:space="preserve"> m s^-2 (polar)       = 9.8321863685      outer core     = 1.835 x 10^24 kg</t>
  </si>
  <si>
    <t xml:space="preserve"> ge</t>
  </si>
  <si>
    <t xml:space="preserve"> m s^-2 (equatorial)  = 9.7803267715      inner core     = 9.675 x 10^22 kg</t>
  </si>
  <si>
    <t xml:space="preserve"> go</t>
  </si>
  <si>
    <t xml:space="preserve"> m s^-2               = 9.82022         Fluid core rad   = 3480 km</t>
  </si>
  <si>
    <t xml:space="preserve"> GM</t>
  </si>
  <si>
    <t xml:space="preserve"> km^3 s^-2            = 398600.440      Inner core rad   = 1215 km</t>
  </si>
  <si>
    <t xml:space="preserve"> Mean rot. rate</t>
  </si>
  <si>
    <t xml:space="preserve"> rad s^-1 = 7.292115*10^-5  Surface Area:</t>
  </si>
  <si>
    <t xml:space="preserve"> Sidereal period</t>
  </si>
  <si>
    <t xml:space="preserve"> hr      = 23.93419          land           = 1.48 x 10^8 km</t>
  </si>
  <si>
    <t xml:space="preserve"> Mean solar day</t>
  </si>
  <si>
    <t xml:space="preserve"> days     = 1.002738          sea            = 3.62 x 10^8 km</t>
  </si>
  <si>
    <t xml:space="preserve"> Moment of inertia        = 0.3308          Love no.</t>
  </si>
  <si>
    <t xml:space="preserve"> k2     = 0.299</t>
  </si>
  <si>
    <t xml:space="preserve"> Mean Temperature</t>
  </si>
  <si>
    <t xml:space="preserve"> K      = 270             Atm. pressure    = 1.0 bar</t>
  </si>
  <si>
    <t xml:space="preserve"> Solar constant</t>
  </si>
  <si>
    <t xml:space="preserve"> W/m^2    = 1367.6          Vis. mag. V(1</t>
  </si>
  <si>
    <t>0) = -3.86</t>
  </si>
  <si>
    <t xml:space="preserve"> Volume</t>
  </si>
  <si>
    <t xml:space="preserve"> 10^10 km^3       = 108.321         Geometric albedo = 0.367 </t>
  </si>
  <si>
    <t>DYNAMICAL CHARACTERISTICS:</t>
  </si>
  <si>
    <t xml:space="preserve"> Obliquity to orbit</t>
  </si>
  <si>
    <t xml:space="preserve"> deg  = 23.45           Sidereal period  = 1.0000174  yrs</t>
  </si>
  <si>
    <t xml:space="preserve"> Orbit velocity</t>
  </si>
  <si>
    <t xml:space="preserve"> km s^-1  = 29.7859         Sidereal period  = 365.25636  days</t>
  </si>
  <si>
    <t xml:space="preserve"> Mean daily motion</t>
  </si>
  <si>
    <t xml:space="preserve"> n     = 0.9856474 deg/d Escape velocity  = 11.186 km s^-1</t>
  </si>
  <si>
    <t xml:space="preserve"> Hill's sphere radius     = 234.9           Magnetic moment  = 0.61 gauss Rp^3</t>
  </si>
  <si>
    <t>Ephemeris / MAIL_REQUEST Thu Apr 10 09:05:38 2014 Pasadena</t>
  </si>
  <si>
    <t xml:space="preserve"> USA  / Horizons    </t>
  </si>
  <si>
    <t>Target body name: Earth (399)                     {source: DE-0431LE-0431}</t>
  </si>
  <si>
    <t>Center body name: Sun (10)                        {source: DE-0431LE-0431}</t>
  </si>
  <si>
    <t>Center-site name: BODY CENTER</t>
  </si>
  <si>
    <t xml:space="preserve">Start time      : A.D. 2013-Jan-01 10:00:00.0000 CT </t>
  </si>
  <si>
    <t xml:space="preserve">Stop  time      : A.D. 2014-Jan-01 10:00:00.0000 CT </t>
  </si>
  <si>
    <t>Step-size       : 2 steps</t>
  </si>
  <si>
    <t>Center geodetic : 0.00000000</t>
  </si>
  <si>
    <t>0.0000000 {E-lon(deg)</t>
  </si>
  <si>
    <t>Lat(deg)</t>
  </si>
  <si>
    <t>Alt(km)} Center cylindric: 0.00000000</t>
  </si>
  <si>
    <t>Dxy(km)</t>
  </si>
  <si>
    <t>Dz(km)}</t>
  </si>
  <si>
    <t>Center radii    : 696000.0 x 696000.0 x 696000.0 k{Equator</t>
  </si>
  <si>
    <t xml:space="preserve"> meridian</t>
  </si>
  <si>
    <t xml:space="preserve"> pole}    </t>
  </si>
  <si>
    <t xml:space="preserve">Output units    : AU-D                                                         </t>
  </si>
  <si>
    <t>Output format   : 03</t>
  </si>
  <si>
    <t xml:space="preserve">Reference frame : ICRF/J2000.0                                                 </t>
  </si>
  <si>
    <t>Output type     : GEOMETRIC cartesian states</t>
  </si>
  <si>
    <t xml:space="preserve">Coordinate systm: Ecliptic and Mean Equinox of Reference Epoch                 </t>
  </si>
  <si>
    <t xml:space="preserve">JDCT </t>
  </si>
  <si>
    <t xml:space="preserve">   </t>
  </si>
  <si>
    <t xml:space="preserve"> X</t>
  </si>
  <si>
    <t xml:space="preserve"> Y</t>
  </si>
  <si>
    <t xml:space="preserve"> Z</t>
  </si>
  <si>
    <t xml:space="preserve"> VX</t>
  </si>
  <si>
    <t xml:space="preserve"> VY</t>
  </si>
  <si>
    <t xml:space="preserve"> VZ</t>
  </si>
  <si>
    <t xml:space="preserve"> LT</t>
  </si>
  <si>
    <t xml:space="preserve"> RG</t>
  </si>
  <si>
    <t xml:space="preserve"> RR</t>
  </si>
  <si>
    <t>$$SOE</t>
  </si>
  <si>
    <t xml:space="preserve"> A.D. 2013-Jan-01 10:00:00.0000</t>
  </si>
  <si>
    <t xml:space="preserve"> A.D. 2013-Jul-02 22:00:00.0000</t>
  </si>
  <si>
    <t xml:space="preserve"> A.D. 2014-Jan-01 10:00:00.0000</t>
  </si>
  <si>
    <t>$$EOE</t>
  </si>
  <si>
    <t>Coordinate system description:</t>
  </si>
  <si>
    <t xml:space="preserve">  Ecliptic and Mean Equinox of Reference Epoch</t>
  </si>
  <si>
    <t xml:space="preserve">    Reference epoch: J2000.0</t>
  </si>
  <si>
    <t xml:space="preserve">    xy-plane: plane of the Earth's orbit at the reference epoch</t>
  </si>
  <si>
    <t xml:space="preserve">    x-axis  : out along ascending node of instantaneous plane of the Earth's</t>
  </si>
  <si>
    <t xml:space="preserve">              orbit and the Earth's mean equator at the reference epoch</t>
  </si>
  <si>
    <t xml:space="preserve">    z-axis  : perpendicular to the xy-plane in the directional (+ or -) sense</t>
  </si>
  <si>
    <t xml:space="preserve">              of Earth's north pole at the reference epoch.</t>
  </si>
  <si>
    <t>Symbol meaning [1 au=149597870.700 km</t>
  </si>
  <si>
    <t xml:space="preserve"> 1 day=86400.0 s]:</t>
  </si>
  <si>
    <t xml:space="preserve">    JDCT     Epoch Julian Date</t>
  </si>
  <si>
    <t xml:space="preserve"> Coordinate Time</t>
  </si>
  <si>
    <t xml:space="preserve">      X      x-component of position vector (AU)                               </t>
  </si>
  <si>
    <t xml:space="preserve">      Y      y-component of position vector (AU)                               </t>
  </si>
  <si>
    <t xml:space="preserve">      Z      z-component of position vector (AU)                               </t>
  </si>
  <si>
    <t xml:space="preserve">      VX     x-component of velocity vector (AU/day)                           </t>
  </si>
  <si>
    <t xml:space="preserve">      VY     y-component of velocity vector (AU/day)                           </t>
  </si>
  <si>
    <t xml:space="preserve">      VZ     z-component of velocity vector (AU/day)                           </t>
  </si>
  <si>
    <t xml:space="preserve">      LT     One-way down-leg Newtonian light-time (day)                       </t>
  </si>
  <si>
    <t xml:space="preserve">      RG     Range; distance from coordinate center (AU)                       </t>
  </si>
  <si>
    <t xml:space="preserve">      RR     Range-rate; radial velocity wrt coord. center (AU/day)            </t>
  </si>
  <si>
    <t>Geometric states/elements have no aberration corrections applied.</t>
  </si>
  <si>
    <t xml:space="preserve"> Computations by ...</t>
  </si>
  <si>
    <t xml:space="preserve">     Solar System Dynamics Group</t>
  </si>
  <si>
    <t xml:space="preserve"> Horizons On-Line Ephemeris System</t>
  </si>
  <si>
    <t xml:space="preserve">     4800 Oak Grove Drive</t>
  </si>
  <si>
    <t xml:space="preserve"> Jet Propulsion Laboratory</t>
  </si>
  <si>
    <t xml:space="preserve">     Pasadena</t>
  </si>
  <si>
    <t xml:space="preserve"> CA  91109   USA</t>
  </si>
  <si>
    <t xml:space="preserve">     Information: http://ssd.jpl.nasa.gov/</t>
  </si>
  <si>
    <t xml:space="preserve">     Connect    : telnet://ssd.jpl.nasa.gov:6775  (via browser)</t>
  </si>
  <si>
    <t xml:space="preserve">                  telnet ssd.jpl.nasa.gov 6775    (via command-line)</t>
  </si>
  <si>
    <t xml:space="preserve">     Author     : Jon.Giorgini@jpl.nasa.gov</t>
  </si>
  <si>
    <t>Diff</t>
  </si>
  <si>
    <t>inKM and km/s</t>
  </si>
  <si>
    <t>1Au</t>
  </si>
  <si>
    <t>km</t>
  </si>
  <si>
    <t>1Au/d</t>
  </si>
  <si>
    <t>Earth</t>
  </si>
  <si>
    <t xml:space="preserve">Position </t>
  </si>
  <si>
    <t xml:space="preserve">Velocity </t>
  </si>
  <si>
    <t>Relative to sun</t>
  </si>
  <si>
    <t>% of value</t>
  </si>
  <si>
    <t>High</t>
  </si>
  <si>
    <t>JDN</t>
  </si>
  <si>
    <t xml:space="preserve">Sun </t>
  </si>
  <si>
    <t>2s calculation after Avg Vel modification</t>
  </si>
  <si>
    <t>Corrected</t>
  </si>
  <si>
    <t>G</t>
  </si>
  <si>
    <t>With modified G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</si>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</sst>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11" fontId="0" fillId="0" borderId="0" xfId="0" applyNumberFormat="1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169" fontId="0" fillId="0" borderId="0" xfId="0" applyNumberFormat="1"/>
    <xf numFmtId="11" fontId="0" fillId="0" borderId="16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abSelected="1" topLeftCell="G38" workbookViewId="0">
      <selection activeCell="Q44" sqref="Q44:S44"/>
    </sheetView>
  </sheetViews>
  <sheetFormatPr defaultRowHeight="15" x14ac:dyDescent="0.25"/>
  <cols>
    <col min="1" max="1" width="21.140625" customWidth="1"/>
    <col min="12" max="12" width="18.4257812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</row>
    <row r="3" spans="1:3" x14ac:dyDescent="0.25">
      <c r="A3" t="s">
        <v>3</v>
      </c>
    </row>
    <row r="5" spans="1:3" x14ac:dyDescent="0.25">
      <c r="A5" t="s">
        <v>4</v>
      </c>
    </row>
    <row r="6" spans="1:3" x14ac:dyDescent="0.25">
      <c r="A6" t="s">
        <v>5</v>
      </c>
      <c r="B6" t="s">
        <v>6</v>
      </c>
    </row>
    <row r="7" spans="1:3" x14ac:dyDescent="0.25">
      <c r="A7" t="s">
        <v>7</v>
      </c>
    </row>
    <row r="8" spans="1:3" x14ac:dyDescent="0.25">
      <c r="A8" t="s">
        <v>8</v>
      </c>
      <c r="B8" t="s">
        <v>9</v>
      </c>
    </row>
    <row r="9" spans="1:3" x14ac:dyDescent="0.25">
      <c r="A9" t="s">
        <v>10</v>
      </c>
      <c r="B9" t="s">
        <v>11</v>
      </c>
      <c r="C9" t="s">
        <v>12</v>
      </c>
    </row>
    <row r="10" spans="1:3" x14ac:dyDescent="0.25">
      <c r="A10" t="s">
        <v>13</v>
      </c>
      <c r="B10" t="s">
        <v>14</v>
      </c>
    </row>
    <row r="11" spans="1:3" x14ac:dyDescent="0.25">
      <c r="A11" t="s">
        <v>15</v>
      </c>
      <c r="B11" t="s">
        <v>16</v>
      </c>
    </row>
    <row r="12" spans="1:3" x14ac:dyDescent="0.25">
      <c r="A12" t="s">
        <v>17</v>
      </c>
    </row>
    <row r="13" spans="1:3" x14ac:dyDescent="0.25">
      <c r="A13" t="s">
        <v>18</v>
      </c>
      <c r="B13" t="s">
        <v>19</v>
      </c>
    </row>
    <row r="14" spans="1:3" x14ac:dyDescent="0.25">
      <c r="A14" t="s">
        <v>20</v>
      </c>
      <c r="B14" t="s">
        <v>21</v>
      </c>
    </row>
    <row r="15" spans="1:3" x14ac:dyDescent="0.25">
      <c r="A15" t="s">
        <v>22</v>
      </c>
      <c r="B15" t="s">
        <v>23</v>
      </c>
    </row>
    <row r="16" spans="1:3" x14ac:dyDescent="0.25">
      <c r="A16" t="s">
        <v>24</v>
      </c>
      <c r="B16" t="s">
        <v>25</v>
      </c>
    </row>
    <row r="17" spans="1:12" x14ac:dyDescent="0.25">
      <c r="A17" t="s">
        <v>26</v>
      </c>
      <c r="B17" t="s">
        <v>27</v>
      </c>
      <c r="L17" s="1">
        <v>5.9760000000000004E+24</v>
      </c>
    </row>
    <row r="18" spans="1:12" x14ac:dyDescent="0.25">
      <c r="A18" t="s">
        <v>28</v>
      </c>
      <c r="B18" t="s">
        <v>29</v>
      </c>
      <c r="L18">
        <v>398600.44</v>
      </c>
    </row>
    <row r="19" spans="1:12" x14ac:dyDescent="0.25">
      <c r="A19" t="s">
        <v>30</v>
      </c>
      <c r="B19" t="s">
        <v>31</v>
      </c>
      <c r="K19" t="s">
        <v>139</v>
      </c>
      <c r="L19" s="11">
        <f>L18/L17</f>
        <v>6.6700207496653271E-20</v>
      </c>
    </row>
    <row r="20" spans="1:12" x14ac:dyDescent="0.25">
      <c r="A20" t="s">
        <v>32</v>
      </c>
      <c r="B20" t="s">
        <v>33</v>
      </c>
    </row>
    <row r="21" spans="1:12" x14ac:dyDescent="0.25">
      <c r="A21" t="s">
        <v>34</v>
      </c>
      <c r="B21" t="s">
        <v>35</v>
      </c>
    </row>
    <row r="22" spans="1:12" x14ac:dyDescent="0.25">
      <c r="A22" t="s">
        <v>36</v>
      </c>
      <c r="B22" t="s">
        <v>37</v>
      </c>
    </row>
    <row r="23" spans="1:12" x14ac:dyDescent="0.25">
      <c r="A23" t="s">
        <v>38</v>
      </c>
      <c r="B23" t="s">
        <v>39</v>
      </c>
    </row>
    <row r="24" spans="1:12" x14ac:dyDescent="0.25">
      <c r="A24" t="s">
        <v>40</v>
      </c>
      <c r="B24" t="s">
        <v>41</v>
      </c>
      <c r="C24" t="s">
        <v>42</v>
      </c>
    </row>
    <row r="25" spans="1:12" x14ac:dyDescent="0.25">
      <c r="A25" t="s">
        <v>43</v>
      </c>
      <c r="B25" t="s">
        <v>44</v>
      </c>
    </row>
    <row r="27" spans="1:12" x14ac:dyDescent="0.25">
      <c r="A27" t="s">
        <v>45</v>
      </c>
    </row>
    <row r="28" spans="1:12" x14ac:dyDescent="0.25">
      <c r="A28" t="s">
        <v>46</v>
      </c>
      <c r="B28" t="s">
        <v>47</v>
      </c>
    </row>
    <row r="29" spans="1:12" x14ac:dyDescent="0.25">
      <c r="A29" t="s">
        <v>48</v>
      </c>
      <c r="B29" t="s">
        <v>49</v>
      </c>
    </row>
    <row r="30" spans="1:12" x14ac:dyDescent="0.25">
      <c r="A30" t="s">
        <v>50</v>
      </c>
      <c r="B30" t="s">
        <v>51</v>
      </c>
    </row>
    <row r="31" spans="1:12" x14ac:dyDescent="0.25">
      <c r="A31" t="s">
        <v>52</v>
      </c>
    </row>
    <row r="32" spans="1:12" x14ac:dyDescent="0.25">
      <c r="A32" t="s">
        <v>4</v>
      </c>
    </row>
    <row r="33" spans="1:19" x14ac:dyDescent="0.25">
      <c r="A33" t="s">
        <v>7</v>
      </c>
    </row>
    <row r="34" spans="1:19" x14ac:dyDescent="0.25">
      <c r="A34" t="s">
        <v>7</v>
      </c>
      <c r="O34">
        <f>4*30*3600</f>
        <v>432000</v>
      </c>
    </row>
    <row r="35" spans="1:19" x14ac:dyDescent="0.25">
      <c r="A35" t="s">
        <v>4</v>
      </c>
    </row>
    <row r="36" spans="1:19" x14ac:dyDescent="0.25">
      <c r="A36" t="s">
        <v>53</v>
      </c>
      <c r="B36" t="s">
        <v>54</v>
      </c>
    </row>
    <row r="37" spans="1:19" x14ac:dyDescent="0.25">
      <c r="A37" t="s">
        <v>4</v>
      </c>
    </row>
    <row r="38" spans="1:19" x14ac:dyDescent="0.25">
      <c r="A38" t="s">
        <v>55</v>
      </c>
      <c r="M38" t="s">
        <v>126</v>
      </c>
      <c r="N38">
        <v>149597870.69100001</v>
      </c>
      <c r="O38" t="s">
        <v>127</v>
      </c>
      <c r="P38" t="s">
        <v>128</v>
      </c>
      <c r="Q38">
        <f>N38/(3600*24)</f>
        <v>1731.456836701389</v>
      </c>
    </row>
    <row r="39" spans="1:19" x14ac:dyDescent="0.25">
      <c r="A39" t="s">
        <v>56</v>
      </c>
    </row>
    <row r="40" spans="1:19" x14ac:dyDescent="0.25">
      <c r="A40" t="s">
        <v>57</v>
      </c>
      <c r="N40" s="1">
        <v>-0.18718002615953699</v>
      </c>
      <c r="O40" s="1">
        <v>0.96531203748336603</v>
      </c>
      <c r="P40" s="1">
        <v>-2.6389976406009699E-5</v>
      </c>
      <c r="Q40" s="1">
        <v>-1.7166200075276701E-2</v>
      </c>
      <c r="R40" s="1">
        <v>-3.33336793379684E-3</v>
      </c>
      <c r="S40" s="1">
        <v>8.2048335191984099E-8</v>
      </c>
    </row>
    <row r="41" spans="1:19" x14ac:dyDescent="0.25">
      <c r="A41" t="s">
        <v>4</v>
      </c>
      <c r="N41" s="1">
        <v>0.19355607170557401</v>
      </c>
      <c r="O41" s="1">
        <v>-0.99809302893803198</v>
      </c>
      <c r="P41" s="1">
        <v>3.0422676707688001E-5</v>
      </c>
      <c r="Q41" s="1">
        <v>1.66145106502722E-2</v>
      </c>
      <c r="R41" s="1">
        <v>3.20638609488789E-3</v>
      </c>
      <c r="S41" s="1">
        <v>4.9693137343767701E-7</v>
      </c>
    </row>
    <row r="42" spans="1:19" x14ac:dyDescent="0.25">
      <c r="A42" t="s">
        <v>58</v>
      </c>
      <c r="M42" t="s">
        <v>124</v>
      </c>
    </row>
    <row r="43" spans="1:19" x14ac:dyDescent="0.25">
      <c r="A43" t="s">
        <v>59</v>
      </c>
      <c r="N43" s="1">
        <v>-0.18718002615953699</v>
      </c>
      <c r="O43" s="1">
        <v>0.96531203748336603</v>
      </c>
      <c r="P43" s="1">
        <v>-2.6389976406009699E-5</v>
      </c>
      <c r="Q43" s="1">
        <v>-1.7166200075276701E-2</v>
      </c>
      <c r="R43" s="1">
        <v>-3.33336793379684E-3</v>
      </c>
      <c r="S43" s="1">
        <v>8.2048335191984099E-8</v>
      </c>
    </row>
    <row r="44" spans="1:19" x14ac:dyDescent="0.25">
      <c r="A44" t="s">
        <v>60</v>
      </c>
      <c r="N44" s="1">
        <f>O92</f>
        <v>0.19379165504206713</v>
      </c>
      <c r="O44" s="1">
        <f t="shared" ref="O44:P44" si="0">P92</f>
        <v>-0.9979638247261241</v>
      </c>
      <c r="P44" s="1">
        <f t="shared" si="0"/>
        <v>3.048554975817939E-5</v>
      </c>
      <c r="Q44" s="1">
        <f>O93</f>
        <v>1.6615176986663597E-2</v>
      </c>
      <c r="R44" s="1">
        <f t="shared" ref="R44:S44" si="1">P93</f>
        <v>3.2109939275705079E-3</v>
      </c>
      <c r="S44" s="1">
        <f t="shared" si="1"/>
        <v>4.9765251659162364E-7</v>
      </c>
    </row>
    <row r="45" spans="1:19" x14ac:dyDescent="0.25">
      <c r="A45" t="s">
        <v>4</v>
      </c>
      <c r="N45" s="1">
        <v>-0.18718002615953699</v>
      </c>
      <c r="O45" s="1">
        <v>0.96531203748336603</v>
      </c>
      <c r="P45" s="1">
        <v>-2.6389976406009699E-5</v>
      </c>
      <c r="Q45" s="1">
        <v>-1.7166200075276701E-2</v>
      </c>
      <c r="R45" s="1">
        <v>-3.33336793379684E-3</v>
      </c>
      <c r="S45" s="1">
        <v>8.2048335191984099E-8</v>
      </c>
    </row>
    <row r="46" spans="1:19" x14ac:dyDescent="0.25">
      <c r="A46" t="s">
        <v>61</v>
      </c>
      <c r="B46">
        <v>0</v>
      </c>
      <c r="C46" t="s">
        <v>62</v>
      </c>
      <c r="D46" t="s">
        <v>63</v>
      </c>
      <c r="E46" t="s">
        <v>64</v>
      </c>
      <c r="F46">
        <v>0</v>
      </c>
      <c r="G46" t="s">
        <v>62</v>
      </c>
      <c r="H46" t="s">
        <v>65</v>
      </c>
      <c r="I46" t="s">
        <v>66</v>
      </c>
      <c r="N46" s="1">
        <v>0.19355607170557401</v>
      </c>
      <c r="O46" s="1">
        <v>-0.99809302893803198</v>
      </c>
      <c r="P46" s="1">
        <v>3.0422676707688001E-5</v>
      </c>
      <c r="Q46" s="1">
        <v>1.66145106502722E-2</v>
      </c>
      <c r="R46" s="1">
        <v>3.20638609488789E-3</v>
      </c>
      <c r="S46" s="1">
        <v>4.9693137343767701E-7</v>
      </c>
    </row>
    <row r="47" spans="1:19" x14ac:dyDescent="0.25">
      <c r="A47" t="s">
        <v>67</v>
      </c>
      <c r="B47" t="s">
        <v>68</v>
      </c>
      <c r="C47" t="s">
        <v>69</v>
      </c>
      <c r="M47" t="s">
        <v>124</v>
      </c>
      <c r="N47" s="1">
        <f>N44-N46</f>
        <v>2.3558333649312257E-4</v>
      </c>
      <c r="O47" s="1">
        <f t="shared" ref="O47:S47" si="2">O44-O46</f>
        <v>1.2920421190787401E-4</v>
      </c>
      <c r="P47" s="1">
        <f t="shared" si="2"/>
        <v>6.2873050491388515E-8</v>
      </c>
      <c r="Q47" s="1">
        <f t="shared" si="2"/>
        <v>6.6633639139723755E-7</v>
      </c>
      <c r="R47" s="1">
        <f t="shared" si="2"/>
        <v>4.6078326826179579E-6</v>
      </c>
      <c r="S47" s="1">
        <f t="shared" si="2"/>
        <v>7.2114315394663631E-10</v>
      </c>
    </row>
    <row r="48" spans="1:19" x14ac:dyDescent="0.25">
      <c r="A48" t="s">
        <v>70</v>
      </c>
      <c r="L48" t="s">
        <v>125</v>
      </c>
      <c r="N48" s="1">
        <f>N47*$N$38</f>
        <v>35242.765509652498</v>
      </c>
      <c r="O48" s="1">
        <f t="shared" ref="O48:P48" si="3">O47*$N$38</f>
        <v>19328.674985726702</v>
      </c>
      <c r="P48" s="1">
        <f t="shared" si="3"/>
        <v>9.4056744773594545</v>
      </c>
      <c r="Q48" s="1">
        <f>Q47*$Q$38</f>
        <v>1.1537327004276796E-3</v>
      </c>
      <c r="R48" s="1">
        <f t="shared" ref="R48:S48" si="4">R47*$Q$38</f>
        <v>7.9782634006949644E-3</v>
      </c>
      <c r="S48" s="1">
        <f t="shared" si="4"/>
        <v>1.2486282441413056E-6</v>
      </c>
    </row>
    <row r="49" spans="1:20" x14ac:dyDescent="0.25">
      <c r="A49" t="s">
        <v>71</v>
      </c>
      <c r="M49" t="s">
        <v>133</v>
      </c>
      <c r="N49" s="1">
        <f>N47/N44</f>
        <v>1.2156526370652211E-3</v>
      </c>
      <c r="O49" s="1">
        <f t="shared" ref="O49:S49" si="5">O47/O44</f>
        <v>-1.29467831104331E-4</v>
      </c>
      <c r="P49" s="1">
        <f t="shared" si="5"/>
        <v>2.0623886067371784E-3</v>
      </c>
      <c r="Q49" s="1">
        <f t="shared" si="5"/>
        <v>4.0104080259396677E-5</v>
      </c>
      <c r="R49" s="1">
        <f t="shared" si="5"/>
        <v>1.4350175635817293E-3</v>
      </c>
      <c r="S49" s="1">
        <f t="shared" si="5"/>
        <v>1.4490897361188475E-3</v>
      </c>
      <c r="T49" t="s">
        <v>134</v>
      </c>
    </row>
    <row r="50" spans="1:20" x14ac:dyDescent="0.25">
      <c r="A50" t="s">
        <v>72</v>
      </c>
    </row>
    <row r="51" spans="1:20" x14ac:dyDescent="0.25">
      <c r="A51" t="s">
        <v>73</v>
      </c>
    </row>
    <row r="52" spans="1:20" x14ac:dyDescent="0.25">
      <c r="A52" t="s">
        <v>74</v>
      </c>
      <c r="N52" t="s">
        <v>129</v>
      </c>
      <c r="O52" t="s">
        <v>135</v>
      </c>
      <c r="P52">
        <v>2456476.41666666</v>
      </c>
      <c r="S52">
        <f>P52-A57</f>
        <v>182.5</v>
      </c>
    </row>
    <row r="53" spans="1:20" x14ac:dyDescent="0.25">
      <c r="A53" t="s">
        <v>4</v>
      </c>
      <c r="N53" t="s">
        <v>130</v>
      </c>
      <c r="O53">
        <v>0.198874798906025</v>
      </c>
      <c r="P53">
        <v>-0.99497543946155398</v>
      </c>
      <c r="Q53" s="1">
        <v>2.9039599506480599E-5</v>
      </c>
    </row>
    <row r="54" spans="1:20" x14ac:dyDescent="0.25">
      <c r="A54" t="s">
        <v>75</v>
      </c>
      <c r="B54" t="s">
        <v>76</v>
      </c>
      <c r="C54" t="s">
        <v>77</v>
      </c>
      <c r="D54" t="s">
        <v>78</v>
      </c>
      <c r="E54" t="s">
        <v>79</v>
      </c>
      <c r="F54" t="s">
        <v>80</v>
      </c>
      <c r="G54" t="s">
        <v>81</v>
      </c>
      <c r="H54" t="s">
        <v>82</v>
      </c>
      <c r="I54" t="s">
        <v>83</v>
      </c>
      <c r="J54" t="s">
        <v>84</v>
      </c>
      <c r="K54" t="s">
        <v>85</v>
      </c>
      <c r="N54" t="s">
        <v>131</v>
      </c>
      <c r="O54">
        <v>1.6626968784802101E-2</v>
      </c>
      <c r="P54">
        <v>3.31054065819382E-3</v>
      </c>
      <c r="Q54" s="1">
        <v>4.8435334785967305E-7</v>
      </c>
    </row>
    <row r="55" spans="1:20" x14ac:dyDescent="0.25">
      <c r="A55" t="s">
        <v>4</v>
      </c>
      <c r="N55" t="s">
        <v>130</v>
      </c>
      <c r="O55" s="1">
        <v>2.19851642397262E-5</v>
      </c>
      <c r="P55" s="1">
        <v>1.6613790663040401E-4</v>
      </c>
      <c r="Q55" s="1">
        <v>-1.5438772723733E-6</v>
      </c>
    </row>
    <row r="56" spans="1:20" x14ac:dyDescent="0.25">
      <c r="A56" t="s">
        <v>86</v>
      </c>
      <c r="E56" s="1"/>
      <c r="H56" s="1"/>
      <c r="N56" t="s">
        <v>131</v>
      </c>
      <c r="O56" s="1">
        <v>1.2756543735748699E-7</v>
      </c>
      <c r="P56" s="1">
        <v>1.8619582986689799E-6</v>
      </c>
      <c r="Q56" s="1">
        <v>-1.10078752459714E-8</v>
      </c>
    </row>
    <row r="57" spans="1:20" x14ac:dyDescent="0.25">
      <c r="A57">
        <v>2456293.91666666</v>
      </c>
      <c r="B57" t="s">
        <v>87</v>
      </c>
      <c r="C57" s="1">
        <v>-0.18718002615953699</v>
      </c>
      <c r="D57" s="1">
        <v>0.96531203748336603</v>
      </c>
      <c r="E57" s="1">
        <v>-2.6389976406009699E-5</v>
      </c>
      <c r="F57" s="1">
        <v>-1.7166200075276701E-2</v>
      </c>
      <c r="G57" s="1">
        <v>-3.33336793379684E-3</v>
      </c>
      <c r="H57" s="1">
        <v>8.2048335191984099E-8</v>
      </c>
      <c r="I57" s="1">
        <v>5.6790225433441298E-3</v>
      </c>
      <c r="J57" s="1">
        <v>0.98329227221604998</v>
      </c>
      <c r="K57" s="1">
        <v>-4.6480736189826398E-6</v>
      </c>
      <c r="N57" t="s">
        <v>132</v>
      </c>
    </row>
    <row r="58" spans="1:20" x14ac:dyDescent="0.25">
      <c r="A58">
        <v>2456476.41666666</v>
      </c>
      <c r="B58" t="s">
        <v>88</v>
      </c>
      <c r="C58" s="1">
        <v>0.19355607170557401</v>
      </c>
      <c r="D58" s="1">
        <v>-0.99809302893803198</v>
      </c>
      <c r="E58" s="1">
        <v>3.0422676707688001E-5</v>
      </c>
      <c r="F58" s="1">
        <v>1.66145106502722E-2</v>
      </c>
      <c r="G58" s="1">
        <v>3.20638609488789E-3</v>
      </c>
      <c r="H58" s="1">
        <v>4.9693137343767701E-7</v>
      </c>
      <c r="I58" s="1">
        <v>5.8718977922978897E-3</v>
      </c>
      <c r="J58" s="1">
        <v>1.0166875863481</v>
      </c>
      <c r="K58" s="1">
        <v>1.5312295254413798E-5</v>
      </c>
      <c r="N58" t="s">
        <v>130</v>
      </c>
      <c r="O58" s="1">
        <f>O53-O55</f>
        <v>0.19885281374178526</v>
      </c>
      <c r="P58" s="1">
        <f t="shared" ref="P58:Q59" si="6">P53-P55</f>
        <v>-0.99514157736818443</v>
      </c>
      <c r="Q58" s="1">
        <f t="shared" si="6"/>
        <v>3.05834767788539E-5</v>
      </c>
    </row>
    <row r="59" spans="1:20" x14ac:dyDescent="0.25">
      <c r="A59">
        <v>2456658.91666666</v>
      </c>
      <c r="B59" t="s">
        <v>89</v>
      </c>
      <c r="C59" s="1">
        <v>-0.18275941702418</v>
      </c>
      <c r="D59" s="1">
        <v>0.96621993947301699</v>
      </c>
      <c r="E59" s="1">
        <v>-3.2082110440590703E-5</v>
      </c>
      <c r="F59" s="1">
        <v>-1.7192270977223E-2</v>
      </c>
      <c r="G59" s="1">
        <v>-3.26332058444665E-3</v>
      </c>
      <c r="H59" s="1">
        <v>-1.67644880738261E-7</v>
      </c>
      <c r="I59" s="1">
        <v>5.6793699134531604E-3</v>
      </c>
      <c r="J59" s="1">
        <v>0.98335241748598001</v>
      </c>
      <c r="K59" s="1">
        <v>-1.1222823975849199E-5</v>
      </c>
      <c r="N59" t="s">
        <v>131</v>
      </c>
      <c r="O59" s="1">
        <f>O54-O56</f>
        <v>1.6626841219364741E-2</v>
      </c>
      <c r="P59" s="1">
        <f t="shared" si="6"/>
        <v>3.3086786998951512E-3</v>
      </c>
      <c r="Q59" s="1">
        <f t="shared" si="6"/>
        <v>4.9536122310564449E-7</v>
      </c>
    </row>
    <row r="60" spans="1:20" x14ac:dyDescent="0.25">
      <c r="A60" t="s">
        <v>90</v>
      </c>
      <c r="S60">
        <f>A58-A57</f>
        <v>182.5</v>
      </c>
    </row>
    <row r="61" spans="1:20" x14ac:dyDescent="0.25">
      <c r="A61" t="s">
        <v>4</v>
      </c>
      <c r="S61">
        <f>S60*24</f>
        <v>4380</v>
      </c>
    </row>
    <row r="62" spans="1:20" x14ac:dyDescent="0.25">
      <c r="A62" t="s">
        <v>91</v>
      </c>
    </row>
    <row r="64" spans="1:20" x14ac:dyDescent="0.25">
      <c r="A64" t="s">
        <v>92</v>
      </c>
      <c r="P64">
        <v>2456476.41666666</v>
      </c>
    </row>
    <row r="65" spans="1:18" x14ac:dyDescent="0.25">
      <c r="N65" t="s">
        <v>129</v>
      </c>
    </row>
    <row r="66" spans="1:18" x14ac:dyDescent="0.25">
      <c r="A66" t="s">
        <v>93</v>
      </c>
      <c r="N66" t="s">
        <v>130</v>
      </c>
      <c r="O66">
        <v>0.19887543279563499</v>
      </c>
      <c r="P66">
        <v>-0.99497474258554897</v>
      </c>
      <c r="Q66" s="1">
        <v>2.9049107116593599E-5</v>
      </c>
    </row>
    <row r="67" spans="1:18" x14ac:dyDescent="0.25">
      <c r="A67" t="s">
        <v>94</v>
      </c>
      <c r="N67" t="s">
        <v>131</v>
      </c>
      <c r="O67">
        <v>1.6626987259203699E-2</v>
      </c>
      <c r="P67">
        <v>3.31057726937844E-3</v>
      </c>
      <c r="Q67" s="1">
        <v>4.8432354451030498E-7</v>
      </c>
    </row>
    <row r="68" spans="1:18" x14ac:dyDescent="0.25">
      <c r="A68" t="s">
        <v>95</v>
      </c>
      <c r="O68">
        <f>O53-O66</f>
        <v>-6.3388960999666288E-7</v>
      </c>
      <c r="P68">
        <f t="shared" ref="P68:Q69" si="7">P53-P66</f>
        <v>-6.9687600501300295E-7</v>
      </c>
      <c r="Q68">
        <f t="shared" si="7"/>
        <v>-9.5076101130000677E-9</v>
      </c>
    </row>
    <row r="69" spans="1:18" x14ac:dyDescent="0.25">
      <c r="A69" t="s">
        <v>96</v>
      </c>
      <c r="O69">
        <f>O54-O67</f>
        <v>-1.8474401598800316E-8</v>
      </c>
      <c r="P69">
        <f t="shared" si="7"/>
        <v>-3.6611184619974452E-8</v>
      </c>
      <c r="Q69">
        <f t="shared" si="7"/>
        <v>2.9803349368064073E-11</v>
      </c>
    </row>
    <row r="70" spans="1:18" x14ac:dyDescent="0.25">
      <c r="A70" t="s">
        <v>97</v>
      </c>
      <c r="P70">
        <f>P52-P64</f>
        <v>0</v>
      </c>
    </row>
    <row r="71" spans="1:18" x14ac:dyDescent="0.25">
      <c r="A71" t="s">
        <v>98</v>
      </c>
      <c r="N71" s="2" t="s">
        <v>129</v>
      </c>
      <c r="O71" s="3" t="s">
        <v>137</v>
      </c>
      <c r="P71" s="3"/>
      <c r="Q71" s="3"/>
      <c r="R71" s="4"/>
    </row>
    <row r="72" spans="1:18" x14ac:dyDescent="0.25">
      <c r="N72" s="5"/>
      <c r="O72" s="6">
        <v>0.19887892302030299</v>
      </c>
      <c r="P72" s="6">
        <v>-0.99497233639627503</v>
      </c>
      <c r="Q72" s="7">
        <v>2.9077610486059901E-5</v>
      </c>
      <c r="R72" s="8"/>
    </row>
    <row r="73" spans="1:18" x14ac:dyDescent="0.25">
      <c r="A73" t="s">
        <v>99</v>
      </c>
      <c r="B73" t="s">
        <v>100</v>
      </c>
      <c r="N73" s="5"/>
      <c r="O73" s="6">
        <v>1.6627039546914E-2</v>
      </c>
      <c r="P73" s="6">
        <v>3.3107008388823401E-3</v>
      </c>
      <c r="Q73" s="7">
        <v>4.8418870644485002E-7</v>
      </c>
      <c r="R73" s="8"/>
    </row>
    <row r="74" spans="1:18" x14ac:dyDescent="0.25">
      <c r="N74" s="5"/>
      <c r="O74" s="6"/>
      <c r="P74" s="6"/>
      <c r="Q74" s="6"/>
      <c r="R74" s="8"/>
    </row>
    <row r="75" spans="1:18" x14ac:dyDescent="0.25">
      <c r="A75" t="s">
        <v>101</v>
      </c>
      <c r="B75" t="s">
        <v>102</v>
      </c>
      <c r="N75" s="5" t="s">
        <v>136</v>
      </c>
      <c r="O75" s="6"/>
      <c r="P75" s="6"/>
      <c r="Q75" s="6"/>
      <c r="R75" s="8"/>
    </row>
    <row r="76" spans="1:18" x14ac:dyDescent="0.25">
      <c r="A76" t="s">
        <v>103</v>
      </c>
      <c r="N76" s="5"/>
      <c r="O76" s="7">
        <v>2.1985131389462499E-5</v>
      </c>
      <c r="P76" s="7">
        <v>1.6613798054757099E-4</v>
      </c>
      <c r="Q76" s="7">
        <v>-1.54387501192095E-6</v>
      </c>
      <c r="R76" s="8"/>
    </row>
    <row r="77" spans="1:18" x14ac:dyDescent="0.25">
      <c r="A77" t="s">
        <v>104</v>
      </c>
      <c r="N77" s="5"/>
      <c r="O77" s="7">
        <v>1.27564131474091E-7</v>
      </c>
      <c r="P77" s="7">
        <v>1.86195704887853E-6</v>
      </c>
      <c r="Q77" s="7">
        <v>-1.10079134628985E-8</v>
      </c>
      <c r="R77" s="8"/>
    </row>
    <row r="78" spans="1:18" x14ac:dyDescent="0.25">
      <c r="A78" t="s">
        <v>105</v>
      </c>
      <c r="N78" s="5"/>
      <c r="O78" s="6"/>
      <c r="P78" s="6"/>
      <c r="Q78" s="6"/>
      <c r="R78" s="8"/>
    </row>
    <row r="79" spans="1:18" x14ac:dyDescent="0.25">
      <c r="A79" t="s">
        <v>106</v>
      </c>
      <c r="N79" s="5" t="s">
        <v>138</v>
      </c>
      <c r="O79" s="6"/>
      <c r="P79" s="6"/>
      <c r="Q79" s="6"/>
      <c r="R79" s="8"/>
    </row>
    <row r="80" spans="1:18" x14ac:dyDescent="0.25">
      <c r="A80" t="s">
        <v>107</v>
      </c>
      <c r="N80" s="5"/>
      <c r="O80" s="7">
        <f>O72-O76</f>
        <v>0.19885693788891354</v>
      </c>
      <c r="P80" s="7">
        <f t="shared" ref="P80:Q81" si="8">P72-P76</f>
        <v>-0.99513847437682257</v>
      </c>
      <c r="Q80" s="7">
        <f t="shared" si="8"/>
        <v>3.0621485497980851E-5</v>
      </c>
      <c r="R80" s="8"/>
    </row>
    <row r="81" spans="1:18" x14ac:dyDescent="0.25">
      <c r="A81" t="s">
        <v>108</v>
      </c>
      <c r="N81" s="9"/>
      <c r="O81" s="12">
        <f>O73-O77</f>
        <v>1.6626911982782527E-2</v>
      </c>
      <c r="P81" s="12">
        <f t="shared" si="8"/>
        <v>3.3088388818334614E-3</v>
      </c>
      <c r="Q81" s="12">
        <f t="shared" si="8"/>
        <v>4.9519661990774854E-7</v>
      </c>
      <c r="R81" s="10"/>
    </row>
    <row r="82" spans="1:18" x14ac:dyDescent="0.25">
      <c r="A82" t="s">
        <v>109</v>
      </c>
    </row>
    <row r="83" spans="1:18" x14ac:dyDescent="0.25">
      <c r="A83" t="s">
        <v>110</v>
      </c>
      <c r="N83" s="2" t="s">
        <v>129</v>
      </c>
      <c r="O83" s="3" t="s">
        <v>140</v>
      </c>
      <c r="P83" s="3"/>
      <c r="Q83" s="3"/>
      <c r="R83" s="4"/>
    </row>
    <row r="84" spans="1:18" x14ac:dyDescent="0.25">
      <c r="A84" t="s">
        <v>111</v>
      </c>
      <c r="N84" s="5"/>
      <c r="O84" s="6">
        <v>0.19381363034169</v>
      </c>
      <c r="P84" s="6">
        <v>-0.997797846113471</v>
      </c>
      <c r="Q84" s="7">
        <v>2.8942422502275199E-5</v>
      </c>
      <c r="R84" s="8"/>
    </row>
    <row r="85" spans="1:18" x14ac:dyDescent="0.25">
      <c r="N85" s="5"/>
      <c r="O85" s="6">
        <v>1.6615304887006601E-2</v>
      </c>
      <c r="P85" s="6">
        <v>3.2128544006697602E-3</v>
      </c>
      <c r="Q85" s="7">
        <v>4.8662741024541301E-7</v>
      </c>
      <c r="R85" s="8"/>
    </row>
    <row r="86" spans="1:18" x14ac:dyDescent="0.25">
      <c r="A86" t="s">
        <v>112</v>
      </c>
      <c r="N86" s="5"/>
      <c r="O86" s="6"/>
      <c r="P86" s="6"/>
      <c r="Q86" s="6"/>
      <c r="R86" s="8"/>
    </row>
    <row r="87" spans="1:18" x14ac:dyDescent="0.25">
      <c r="N87" s="5" t="s">
        <v>141</v>
      </c>
      <c r="O87" s="6"/>
      <c r="P87" s="6"/>
      <c r="Q87" s="6"/>
      <c r="R87" s="8"/>
    </row>
    <row r="88" spans="1:18" x14ac:dyDescent="0.25">
      <c r="A88" t="s">
        <v>113</v>
      </c>
      <c r="N88" s="5" t="s">
        <v>130</v>
      </c>
      <c r="O88" s="7">
        <v>2.1975299622852901E-5</v>
      </c>
      <c r="P88" s="7">
        <v>1.65978612653101E-4</v>
      </c>
      <c r="Q88" s="7">
        <v>-1.5431272559041901E-6</v>
      </c>
      <c r="R88" s="8"/>
    </row>
    <row r="89" spans="1:18" x14ac:dyDescent="0.25">
      <c r="A89" t="s">
        <v>114</v>
      </c>
      <c r="B89" t="s">
        <v>115</v>
      </c>
      <c r="N89" s="5" t="s">
        <v>131</v>
      </c>
      <c r="O89" s="7">
        <v>1.279003430037E-7</v>
      </c>
      <c r="P89" s="7">
        <v>1.8604730992521E-6</v>
      </c>
      <c r="Q89" s="7">
        <v>-1.1025106346210601E-8</v>
      </c>
      <c r="R89" s="8"/>
    </row>
    <row r="90" spans="1:18" x14ac:dyDescent="0.25">
      <c r="A90" t="s">
        <v>116</v>
      </c>
      <c r="B90" t="s">
        <v>117</v>
      </c>
      <c r="N90" s="5"/>
      <c r="O90" s="6"/>
      <c r="P90" s="6"/>
      <c r="Q90" s="6"/>
      <c r="R90" s="8"/>
    </row>
    <row r="91" spans="1:18" x14ac:dyDescent="0.25">
      <c r="A91" t="s">
        <v>118</v>
      </c>
      <c r="B91" t="s">
        <v>119</v>
      </c>
      <c r="N91" s="5" t="s">
        <v>138</v>
      </c>
      <c r="O91" s="6"/>
      <c r="P91" s="6"/>
      <c r="Q91" s="6"/>
      <c r="R91" s="8"/>
    </row>
    <row r="92" spans="1:18" x14ac:dyDescent="0.25">
      <c r="A92" t="s">
        <v>120</v>
      </c>
      <c r="N92" s="5"/>
      <c r="O92" s="7">
        <f>O84-O88</f>
        <v>0.19379165504206713</v>
      </c>
      <c r="P92" s="7">
        <f t="shared" ref="P92:Q92" si="9">P84-P88</f>
        <v>-0.9979638247261241</v>
      </c>
      <c r="Q92" s="7">
        <f t="shared" si="9"/>
        <v>3.048554975817939E-5</v>
      </c>
      <c r="R92" s="8"/>
    </row>
    <row r="93" spans="1:18" x14ac:dyDescent="0.25">
      <c r="A93" t="s">
        <v>121</v>
      </c>
      <c r="N93" s="9"/>
      <c r="O93" s="12">
        <f>O85-O89</f>
        <v>1.6615176986663597E-2</v>
      </c>
      <c r="P93" s="12">
        <f t="shared" ref="P93:Q93" si="10">P85-P89</f>
        <v>3.2109939275705079E-3</v>
      </c>
      <c r="Q93" s="12">
        <f t="shared" si="10"/>
        <v>4.9765251659162364E-7</v>
      </c>
      <c r="R93" s="10"/>
    </row>
    <row r="94" spans="1:18" x14ac:dyDescent="0.25">
      <c r="A94" t="s">
        <v>122</v>
      </c>
    </row>
    <row r="95" spans="1:18" x14ac:dyDescent="0.25">
      <c r="A95" t="s">
        <v>123</v>
      </c>
    </row>
    <row r="96" spans="1:18" x14ac:dyDescent="0.25">
      <c r="A9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mviswanathan</dc:creator>
  <cp:lastModifiedBy>mviswanathan</cp:lastModifiedBy>
  <dcterms:created xsi:type="dcterms:W3CDTF">2014-04-17T11:47:10Z</dcterms:created>
  <dcterms:modified xsi:type="dcterms:W3CDTF">2014-04-20T06:58:37Z</dcterms:modified>
</cp:coreProperties>
</file>