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E:\5th sem\INT217INTRODUCTION TO DATA MANAGEMENT\project\"/>
    </mc:Choice>
  </mc:AlternateContent>
  <xr:revisionPtr revIDLastSave="0" documentId="13_ncr:1_{FC5D5B9D-80A4-4A8F-BE70-C45BFCE1EB3C}" xr6:coauthVersionLast="47" xr6:coauthVersionMax="47" xr10:uidLastSave="{00000000-0000-0000-0000-000000000000}"/>
  <bookViews>
    <workbookView xWindow="-108" yWindow="-108" windowWidth="23256" windowHeight="12456" tabRatio="862" activeTab="8" xr2:uid="{44438D17-EE62-4390-A183-E89F023844E8}"/>
  </bookViews>
  <sheets>
    <sheet name="Data" sheetId="1" r:id="rId1"/>
    <sheet name="population %" sheetId="8" r:id="rId2"/>
    <sheet name="Density " sheetId="10" r:id="rId3"/>
    <sheet name="population" sheetId="14" r:id="rId4"/>
    <sheet name="Unemployement" sheetId="20" r:id="rId5"/>
    <sheet name="Tax Revenues" sheetId="22" r:id="rId6"/>
    <sheet name="Expense" sheetId="21" r:id="rId7"/>
    <sheet name="Popu and unem" sheetId="12" r:id="rId8"/>
    <sheet name="Dashboard" sheetId="16" r:id="rId9"/>
  </sheets>
  <externalReferences>
    <externalReference r:id="rId10"/>
  </externalReferences>
  <definedNames>
    <definedName name="Slicer_Region">#N/A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40" i="21" l="1"/>
  <c r="E28" i="14"/>
  <c r="G33" i="20"/>
  <c r="G32" i="20"/>
  <c r="G7" i="14"/>
  <c r="G6" i="14"/>
  <c r="P51" i="1"/>
  <c r="O51" i="1"/>
  <c r="N51" i="1"/>
  <c r="M51" i="1"/>
  <c r="L51" i="1"/>
  <c r="C51" i="1"/>
  <c r="P50" i="1"/>
  <c r="O50" i="1"/>
  <c r="N50" i="1"/>
  <c r="M50" i="1"/>
  <c r="L50" i="1"/>
  <c r="C50" i="1"/>
  <c r="P49" i="1"/>
  <c r="O49" i="1"/>
  <c r="N49" i="1"/>
  <c r="M49" i="1"/>
  <c r="L49" i="1"/>
  <c r="C49" i="1"/>
  <c r="P48" i="1"/>
  <c r="O48" i="1"/>
  <c r="N48" i="1"/>
  <c r="M48" i="1"/>
  <c r="L48" i="1"/>
  <c r="C48" i="1"/>
  <c r="P47" i="1"/>
  <c r="O47" i="1"/>
  <c r="N47" i="1"/>
  <c r="M47" i="1"/>
  <c r="L47" i="1"/>
  <c r="C47" i="1"/>
  <c r="P46" i="1"/>
  <c r="O46" i="1"/>
  <c r="N46" i="1"/>
  <c r="M46" i="1"/>
  <c r="L46" i="1"/>
  <c r="C46" i="1"/>
  <c r="P45" i="1"/>
  <c r="O45" i="1"/>
  <c r="N45" i="1"/>
  <c r="M45" i="1"/>
  <c r="L45" i="1"/>
  <c r="C45" i="1"/>
  <c r="P44" i="1"/>
  <c r="O44" i="1"/>
  <c r="N44" i="1"/>
  <c r="M44" i="1"/>
  <c r="L44" i="1"/>
  <c r="C44" i="1"/>
  <c r="P43" i="1"/>
  <c r="O43" i="1"/>
  <c r="N43" i="1"/>
  <c r="M43" i="1"/>
  <c r="L43" i="1"/>
  <c r="C43" i="1"/>
  <c r="P42" i="1"/>
  <c r="O42" i="1"/>
  <c r="N42" i="1"/>
  <c r="M42" i="1"/>
  <c r="L42" i="1"/>
  <c r="C42" i="1"/>
  <c r="P41" i="1"/>
  <c r="O41" i="1"/>
  <c r="N41" i="1"/>
  <c r="M41" i="1"/>
  <c r="L41" i="1"/>
  <c r="C41" i="1"/>
  <c r="P40" i="1"/>
  <c r="O40" i="1"/>
  <c r="N40" i="1"/>
  <c r="M40" i="1"/>
  <c r="L40" i="1"/>
  <c r="C40" i="1"/>
  <c r="P39" i="1"/>
  <c r="O39" i="1"/>
  <c r="N39" i="1"/>
  <c r="M39" i="1"/>
  <c r="L39" i="1"/>
  <c r="C39" i="1"/>
  <c r="P38" i="1"/>
  <c r="O38" i="1"/>
  <c r="N38" i="1"/>
  <c r="M38" i="1"/>
  <c r="L38" i="1"/>
  <c r="C38" i="1"/>
  <c r="P37" i="1"/>
  <c r="O37" i="1"/>
  <c r="N37" i="1"/>
  <c r="M37" i="1"/>
  <c r="L37" i="1"/>
  <c r="C37" i="1"/>
  <c r="P36" i="1"/>
  <c r="O36" i="1"/>
  <c r="N36" i="1"/>
  <c r="M36" i="1"/>
  <c r="L36" i="1"/>
  <c r="C36" i="1"/>
  <c r="P35" i="1"/>
  <c r="O35" i="1"/>
  <c r="N35" i="1"/>
  <c r="M35" i="1"/>
  <c r="L35" i="1"/>
  <c r="C35" i="1"/>
  <c r="P34" i="1"/>
  <c r="O34" i="1"/>
  <c r="N34" i="1"/>
  <c r="M34" i="1"/>
  <c r="L34" i="1"/>
  <c r="C34" i="1"/>
  <c r="P33" i="1"/>
  <c r="O33" i="1"/>
  <c r="N33" i="1"/>
  <c r="M33" i="1"/>
  <c r="L33" i="1"/>
  <c r="C33" i="1"/>
  <c r="P32" i="1"/>
  <c r="O32" i="1"/>
  <c r="N32" i="1"/>
  <c r="M32" i="1"/>
  <c r="L32" i="1"/>
  <c r="C32" i="1"/>
  <c r="P31" i="1"/>
  <c r="O31" i="1"/>
  <c r="N31" i="1"/>
  <c r="M31" i="1"/>
  <c r="L31" i="1"/>
  <c r="C31" i="1"/>
  <c r="P30" i="1"/>
  <c r="O30" i="1"/>
  <c r="N30" i="1"/>
  <c r="M30" i="1"/>
  <c r="L30" i="1"/>
  <c r="C30" i="1"/>
  <c r="P29" i="1"/>
  <c r="O29" i="1"/>
  <c r="N29" i="1"/>
  <c r="M29" i="1"/>
  <c r="L29" i="1"/>
  <c r="C29" i="1"/>
  <c r="P28" i="1"/>
  <c r="O28" i="1"/>
  <c r="N28" i="1"/>
  <c r="M28" i="1"/>
  <c r="L28" i="1"/>
  <c r="C28" i="1"/>
  <c r="P27" i="1"/>
  <c r="O27" i="1"/>
  <c r="N27" i="1"/>
  <c r="M27" i="1"/>
  <c r="L27" i="1"/>
  <c r="C27" i="1"/>
  <c r="P26" i="1"/>
  <c r="O26" i="1"/>
  <c r="N26" i="1"/>
  <c r="M26" i="1"/>
  <c r="L26" i="1"/>
  <c r="C26" i="1"/>
  <c r="P25" i="1"/>
  <c r="O25" i="1"/>
  <c r="N25" i="1"/>
  <c r="M25" i="1"/>
  <c r="L25" i="1"/>
  <c r="C25" i="1"/>
  <c r="P24" i="1"/>
  <c r="O24" i="1"/>
  <c r="N24" i="1"/>
  <c r="M24" i="1"/>
  <c r="L24" i="1"/>
  <c r="C24" i="1"/>
  <c r="P23" i="1"/>
  <c r="O23" i="1"/>
  <c r="N23" i="1"/>
  <c r="M23" i="1"/>
  <c r="L23" i="1"/>
  <c r="C23" i="1"/>
  <c r="P22" i="1"/>
  <c r="O22" i="1"/>
  <c r="N22" i="1"/>
  <c r="M22" i="1"/>
  <c r="L22" i="1"/>
  <c r="C22" i="1"/>
  <c r="P21" i="1"/>
  <c r="O21" i="1"/>
  <c r="N21" i="1"/>
  <c r="M21" i="1"/>
  <c r="L21" i="1"/>
  <c r="C21" i="1"/>
  <c r="P20" i="1"/>
  <c r="O20" i="1"/>
  <c r="N20" i="1"/>
  <c r="M20" i="1"/>
  <c r="L20" i="1"/>
  <c r="C20" i="1"/>
  <c r="P19" i="1"/>
  <c r="O19" i="1"/>
  <c r="N19" i="1"/>
  <c r="M19" i="1"/>
  <c r="L19" i="1"/>
  <c r="C19" i="1"/>
  <c r="P18" i="1"/>
  <c r="O18" i="1"/>
  <c r="N18" i="1"/>
  <c r="M18" i="1"/>
  <c r="L18" i="1"/>
  <c r="C18" i="1"/>
  <c r="P17" i="1"/>
  <c r="O17" i="1"/>
  <c r="N17" i="1"/>
  <c r="M17" i="1"/>
  <c r="L17" i="1"/>
  <c r="C17" i="1"/>
  <c r="P16" i="1"/>
  <c r="O16" i="1"/>
  <c r="N16" i="1"/>
  <c r="M16" i="1"/>
  <c r="L16" i="1"/>
  <c r="C16" i="1"/>
  <c r="P15" i="1"/>
  <c r="O15" i="1"/>
  <c r="N15" i="1"/>
  <c r="M15" i="1"/>
  <c r="L15" i="1"/>
  <c r="C15" i="1"/>
  <c r="P14" i="1"/>
  <c r="O14" i="1"/>
  <c r="N14" i="1"/>
  <c r="M14" i="1"/>
  <c r="L14" i="1"/>
  <c r="C14" i="1"/>
  <c r="P13" i="1"/>
  <c r="O13" i="1"/>
  <c r="N13" i="1"/>
  <c r="M13" i="1"/>
  <c r="L13" i="1"/>
  <c r="C13" i="1"/>
  <c r="P12" i="1"/>
  <c r="O12" i="1"/>
  <c r="N12" i="1"/>
  <c r="M12" i="1"/>
  <c r="L12" i="1"/>
  <c r="C12" i="1"/>
  <c r="P11" i="1"/>
  <c r="O11" i="1"/>
  <c r="N11" i="1"/>
  <c r="M11" i="1"/>
  <c r="L11" i="1"/>
  <c r="C11" i="1"/>
  <c r="P10" i="1"/>
  <c r="O10" i="1"/>
  <c r="N10" i="1"/>
  <c r="M10" i="1"/>
  <c r="L10" i="1"/>
  <c r="C10" i="1"/>
  <c r="P9" i="1"/>
  <c r="O9" i="1"/>
  <c r="N9" i="1"/>
  <c r="M9" i="1"/>
  <c r="L9" i="1"/>
  <c r="C9" i="1"/>
  <c r="R9" i="1" s="1"/>
  <c r="P8" i="1"/>
  <c r="O8" i="1"/>
  <c r="N8" i="1"/>
  <c r="M8" i="1"/>
  <c r="L8" i="1"/>
  <c r="C8" i="1"/>
  <c r="P7" i="1"/>
  <c r="O7" i="1"/>
  <c r="N7" i="1"/>
  <c r="M7" i="1"/>
  <c r="L7" i="1"/>
  <c r="C7" i="1"/>
  <c r="P6" i="1"/>
  <c r="O6" i="1"/>
  <c r="N6" i="1"/>
  <c r="M6" i="1"/>
  <c r="L6" i="1"/>
  <c r="C6" i="1"/>
  <c r="Q6" i="1" s="1"/>
  <c r="P5" i="1"/>
  <c r="O5" i="1"/>
  <c r="N5" i="1"/>
  <c r="M5" i="1"/>
  <c r="L5" i="1"/>
  <c r="C5" i="1"/>
  <c r="T5" i="1" s="1"/>
  <c r="P4" i="1"/>
  <c r="O4" i="1"/>
  <c r="N4" i="1"/>
  <c r="M4" i="1"/>
  <c r="L4" i="1"/>
  <c r="C4" i="1"/>
  <c r="Q15" i="1" s="1"/>
  <c r="P3" i="1"/>
  <c r="O3" i="1"/>
  <c r="N3" i="1"/>
  <c r="M3" i="1"/>
  <c r="L3" i="1"/>
  <c r="C3" i="1"/>
  <c r="P2" i="1"/>
  <c r="O2" i="1"/>
  <c r="N2" i="1"/>
  <c r="M2" i="1"/>
  <c r="L2" i="1"/>
  <c r="C2" i="1"/>
  <c r="U2" i="1" s="1"/>
  <c r="S13" i="1" l="1"/>
  <c r="S25" i="1"/>
  <c r="S33" i="1"/>
  <c r="S37" i="1"/>
  <c r="S45" i="1"/>
  <c r="T3" i="1"/>
  <c r="S17" i="1"/>
  <c r="R12" i="1"/>
  <c r="R28" i="1"/>
  <c r="U32" i="1"/>
  <c r="R36" i="1"/>
  <c r="U40" i="1"/>
  <c r="U48" i="1"/>
  <c r="R44" i="1"/>
  <c r="T11" i="1"/>
  <c r="U15" i="1"/>
  <c r="T19" i="1"/>
  <c r="U23" i="1"/>
  <c r="U31" i="1"/>
  <c r="U39" i="1"/>
  <c r="U43" i="1"/>
  <c r="U51" i="1"/>
  <c r="Q47" i="1"/>
  <c r="Q12" i="1"/>
  <c r="U16" i="1"/>
  <c r="R20" i="1"/>
  <c r="U24" i="1"/>
  <c r="U7" i="1"/>
  <c r="T27" i="1"/>
  <c r="U35" i="1"/>
  <c r="U47" i="1"/>
  <c r="S6" i="1"/>
  <c r="T10" i="1"/>
  <c r="S22" i="1"/>
  <c r="T34" i="1"/>
  <c r="S38" i="1"/>
  <c r="U50" i="1"/>
  <c r="S5" i="1"/>
  <c r="S14" i="1"/>
  <c r="T18" i="1"/>
  <c r="T26" i="1"/>
  <c r="S30" i="1"/>
  <c r="T42" i="1"/>
  <c r="S46" i="1"/>
  <c r="R3" i="1"/>
  <c r="S21" i="1"/>
  <c r="S29" i="1"/>
  <c r="S41" i="1"/>
  <c r="S49" i="1"/>
  <c r="S8" i="1"/>
  <c r="U10" i="1"/>
  <c r="R27" i="1"/>
  <c r="U3" i="1"/>
  <c r="Q2" i="1"/>
  <c r="S4" i="1"/>
  <c r="U6" i="1"/>
  <c r="T9" i="1"/>
  <c r="U14" i="1"/>
  <c r="S20" i="1"/>
  <c r="U22" i="1"/>
  <c r="T25" i="1"/>
  <c r="S28" i="1"/>
  <c r="R31" i="1"/>
  <c r="T33" i="1"/>
  <c r="Q34" i="1"/>
  <c r="S36" i="1"/>
  <c r="U38" i="1"/>
  <c r="R39" i="1"/>
  <c r="T41" i="1"/>
  <c r="Q42" i="1"/>
  <c r="S44" i="1"/>
  <c r="U46" i="1"/>
  <c r="R47" i="1"/>
  <c r="T49" i="1"/>
  <c r="Q50" i="1"/>
  <c r="Q22" i="1"/>
  <c r="Q7" i="1"/>
  <c r="S9" i="1"/>
  <c r="U11" i="1"/>
  <c r="R15" i="1"/>
  <c r="R23" i="1"/>
  <c r="Q26" i="1"/>
  <c r="U30" i="1"/>
  <c r="R2" i="1"/>
  <c r="T4" i="1"/>
  <c r="Q5" i="1"/>
  <c r="S7" i="1"/>
  <c r="U9" i="1"/>
  <c r="R10" i="1"/>
  <c r="T12" i="1"/>
  <c r="Q13" i="1"/>
  <c r="S15" i="1"/>
  <c r="U17" i="1"/>
  <c r="R18" i="1"/>
  <c r="T20" i="1"/>
  <c r="Q21" i="1"/>
  <c r="S23" i="1"/>
  <c r="U25" i="1"/>
  <c r="R26" i="1"/>
  <c r="T28" i="1"/>
  <c r="Q29" i="1"/>
  <c r="S31" i="1"/>
  <c r="U33" i="1"/>
  <c r="R34" i="1"/>
  <c r="T36" i="1"/>
  <c r="Q37" i="1"/>
  <c r="S39" i="1"/>
  <c r="U41" i="1"/>
  <c r="R42" i="1"/>
  <c r="T44" i="1"/>
  <c r="Q45" i="1"/>
  <c r="S47" i="1"/>
  <c r="U49" i="1"/>
  <c r="R50" i="1"/>
  <c r="T21" i="1"/>
  <c r="T6" i="1"/>
  <c r="Q10" i="1"/>
  <c r="S12" i="1"/>
  <c r="Q18" i="1"/>
  <c r="R5" i="1"/>
  <c r="Q8" i="1"/>
  <c r="R13" i="1"/>
  <c r="Q16" i="1"/>
  <c r="R21" i="1"/>
  <c r="Q24" i="1"/>
  <c r="R29" i="1"/>
  <c r="Q32" i="1"/>
  <c r="R37" i="1"/>
  <c r="Q40" i="1"/>
  <c r="U44" i="1"/>
  <c r="T47" i="1"/>
  <c r="Q48" i="1"/>
  <c r="S50" i="1"/>
  <c r="R19" i="1"/>
  <c r="R4" i="1"/>
  <c r="R7" i="1"/>
  <c r="T17" i="1"/>
  <c r="S2" i="1"/>
  <c r="U4" i="1"/>
  <c r="T7" i="1"/>
  <c r="S10" i="1"/>
  <c r="U12" i="1"/>
  <c r="T15" i="1"/>
  <c r="S18" i="1"/>
  <c r="U20" i="1"/>
  <c r="T23" i="1"/>
  <c r="S26" i="1"/>
  <c r="U28" i="1"/>
  <c r="T31" i="1"/>
  <c r="S34" i="1"/>
  <c r="U36" i="1"/>
  <c r="T39" i="1"/>
  <c r="S42" i="1"/>
  <c r="R45" i="1"/>
  <c r="T2" i="1"/>
  <c r="Q3" i="1"/>
  <c r="R8" i="1"/>
  <c r="Q11" i="1"/>
  <c r="R16" i="1"/>
  <c r="Q19" i="1"/>
  <c r="R24" i="1"/>
  <c r="Q27" i="1"/>
  <c r="R32" i="1"/>
  <c r="Q35" i="1"/>
  <c r="R40" i="1"/>
  <c r="Q43" i="1"/>
  <c r="R48" i="1"/>
  <c r="T50" i="1"/>
  <c r="Q51" i="1"/>
  <c r="Q46" i="1"/>
  <c r="S48" i="1"/>
  <c r="R51" i="1"/>
  <c r="T13" i="1"/>
  <c r="S16" i="1"/>
  <c r="S24" i="1"/>
  <c r="Q30" i="1"/>
  <c r="S32" i="1"/>
  <c r="U34" i="1"/>
  <c r="T37" i="1"/>
  <c r="R43" i="1"/>
  <c r="R6" i="1"/>
  <c r="T8" i="1"/>
  <c r="Q9" i="1"/>
  <c r="S11" i="1"/>
  <c r="U13" i="1"/>
  <c r="R22" i="1"/>
  <c r="Q25" i="1"/>
  <c r="S27" i="1"/>
  <c r="U29" i="1"/>
  <c r="R30" i="1"/>
  <c r="T32" i="1"/>
  <c r="R38" i="1"/>
  <c r="T40" i="1"/>
  <c r="R46" i="1"/>
  <c r="T48" i="1"/>
  <c r="Q49" i="1"/>
  <c r="S51" i="1"/>
  <c r="R11" i="1"/>
  <c r="T29" i="1"/>
  <c r="R35" i="1"/>
  <c r="Q38" i="1"/>
  <c r="S40" i="1"/>
  <c r="U42" i="1"/>
  <c r="T45" i="1"/>
  <c r="S3" i="1"/>
  <c r="U5" i="1"/>
  <c r="R14" i="1"/>
  <c r="T16" i="1"/>
  <c r="Q17" i="1"/>
  <c r="S19" i="1"/>
  <c r="U21" i="1"/>
  <c r="T24" i="1"/>
  <c r="Q33" i="1"/>
  <c r="S35" i="1"/>
  <c r="U37" i="1"/>
  <c r="Q41" i="1"/>
  <c r="S43" i="1"/>
  <c r="U45" i="1"/>
  <c r="Q4" i="1"/>
  <c r="U8" i="1"/>
  <c r="R17" i="1"/>
  <c r="Q20" i="1"/>
  <c r="R25" i="1"/>
  <c r="Q28" i="1"/>
  <c r="R33" i="1"/>
  <c r="T35" i="1"/>
  <c r="Q36" i="1"/>
  <c r="R41" i="1"/>
  <c r="T43" i="1"/>
  <c r="Q44" i="1"/>
  <c r="R49" i="1"/>
  <c r="T51" i="1"/>
  <c r="Q14" i="1"/>
  <c r="U18" i="1"/>
  <c r="U26" i="1"/>
  <c r="T14" i="1"/>
  <c r="U19" i="1"/>
  <c r="T22" i="1"/>
  <c r="Q23" i="1"/>
  <c r="U27" i="1"/>
  <c r="T30" i="1"/>
  <c r="Q31" i="1"/>
  <c r="T38" i="1"/>
  <c r="Q39"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Smallman</author>
  </authors>
  <commentList>
    <comment ref="J1" authorId="0" shapeId="0" xr:uid="{AEDF63E3-F075-4BE8-984E-5A434CF813A0}">
      <text>
        <r>
          <rPr>
            <b/>
            <sz val="9"/>
            <color indexed="81"/>
            <rFont val="Tahoma"/>
            <family val="2"/>
          </rPr>
          <t>Smallman:</t>
        </r>
        <r>
          <rPr>
            <sz val="9"/>
            <color indexed="81"/>
            <rFont val="Tahoma"/>
            <family val="2"/>
          </rPr>
          <t xml:space="preserve">
Expenses were derived from Wiki and are indicitive only.</t>
        </r>
      </text>
    </comment>
  </commentList>
</comments>
</file>

<file path=xl/sharedStrings.xml><?xml version="1.0" encoding="utf-8"?>
<sst xmlns="http://schemas.openxmlformats.org/spreadsheetml/2006/main" count="378" uniqueCount="90">
  <si>
    <t>Index</t>
  </si>
  <si>
    <t>State</t>
  </si>
  <si>
    <t>Region</t>
  </si>
  <si>
    <t>Pop 1 Jul 12</t>
  </si>
  <si>
    <t>Pop April 1, 2010</t>
  </si>
  <si>
    <t>Pop April 1, 2000</t>
  </si>
  <si>
    <t>% of US</t>
  </si>
  <si>
    <t>Population Density</t>
  </si>
  <si>
    <t>Tax Revenue</t>
  </si>
  <si>
    <t>Expenses</t>
  </si>
  <si>
    <t>Unemployment</t>
  </si>
  <si>
    <t>Pop Rank</t>
  </si>
  <si>
    <t>Density Rank</t>
  </si>
  <si>
    <t>Rev Rank</t>
  </si>
  <si>
    <t>Exp Rank</t>
  </si>
  <si>
    <t>Unemployment Rank</t>
  </si>
  <si>
    <t>Pop Rank Reg</t>
  </si>
  <si>
    <t>Density Rank Reg</t>
  </si>
  <si>
    <t>Unemployment Rank Reg</t>
  </si>
  <si>
    <t>California</t>
  </si>
  <si>
    <t>Texas</t>
  </si>
  <si>
    <t>New York</t>
  </si>
  <si>
    <t>Florida</t>
  </si>
  <si>
    <t>Illinois</t>
  </si>
  <si>
    <t>Pennsylvania</t>
  </si>
  <si>
    <t>Ohio</t>
  </si>
  <si>
    <t>Georgia</t>
  </si>
  <si>
    <t>Michigan</t>
  </si>
  <si>
    <t>North Carolina</t>
  </si>
  <si>
    <t>New Jersey</t>
  </si>
  <si>
    <t>Virginia</t>
  </si>
  <si>
    <t>Washington</t>
  </si>
  <si>
    <t>Massachusetts</t>
  </si>
  <si>
    <t>Arizona</t>
  </si>
  <si>
    <t>Indiana</t>
  </si>
  <si>
    <t>Tennessee</t>
  </si>
  <si>
    <t>Missouri</t>
  </si>
  <si>
    <t>Maryland</t>
  </si>
  <si>
    <t>Wisconsin</t>
  </si>
  <si>
    <t>Minnesota</t>
  </si>
  <si>
    <t>Colorado</t>
  </si>
  <si>
    <t>Alabama</t>
  </si>
  <si>
    <t>South Carolina</t>
  </si>
  <si>
    <t>Louisiana</t>
  </si>
  <si>
    <t>Kentucky</t>
  </si>
  <si>
    <t>Oregon</t>
  </si>
  <si>
    <t>Oklahoma</t>
  </si>
  <si>
    <t>Connecticut</t>
  </si>
  <si>
    <t>Iowa</t>
  </si>
  <si>
    <t>Mississippi</t>
  </si>
  <si>
    <t>Arkansas</t>
  </si>
  <si>
    <t>Kansas</t>
  </si>
  <si>
    <t>Utah</t>
  </si>
  <si>
    <t>Nevada</t>
  </si>
  <si>
    <t>New Mexico</t>
  </si>
  <si>
    <t>Nebraska</t>
  </si>
  <si>
    <t>West Virginia</t>
  </si>
  <si>
    <t>Idaho</t>
  </si>
  <si>
    <t>Hawaii</t>
  </si>
  <si>
    <t>Maine</t>
  </si>
  <si>
    <t>New Hampshire</t>
  </si>
  <si>
    <t>Rhode Island</t>
  </si>
  <si>
    <t>Montana</t>
  </si>
  <si>
    <t>Delaware</t>
  </si>
  <si>
    <t>South Dakota</t>
  </si>
  <si>
    <t>Alaska</t>
  </si>
  <si>
    <t>North Dakota</t>
  </si>
  <si>
    <t>Vermont</t>
  </si>
  <si>
    <t>Wyoming</t>
  </si>
  <si>
    <t>Objectives:</t>
  </si>
  <si>
    <t>sity oer square mil. Per region</t>
  </si>
  <si>
    <t>2.)Density per square mile. Of every region</t>
  </si>
  <si>
    <t>5.)Expenses of state in different region and revenue of city in different region.</t>
  </si>
  <si>
    <t>1.)Population  percentage of every region</t>
  </si>
  <si>
    <t>3.)The difference in Unemployment and population of every city.</t>
  </si>
  <si>
    <t>4.)Population of state in different region and Unemployment of cityin different region.</t>
  </si>
  <si>
    <t>The Mid-West</t>
  </si>
  <si>
    <t>The North-East</t>
  </si>
  <si>
    <t>The South</t>
  </si>
  <si>
    <t>The West</t>
  </si>
  <si>
    <t>Row Labels</t>
  </si>
  <si>
    <t>Grand Total</t>
  </si>
  <si>
    <t>Unemployment %</t>
  </si>
  <si>
    <t>Population 1 Jul 12</t>
  </si>
  <si>
    <t>Population 12</t>
  </si>
  <si>
    <t>Tax Revenues</t>
  </si>
  <si>
    <t>Unemployments</t>
  </si>
  <si>
    <t>State Expenses</t>
  </si>
  <si>
    <t xml:space="preserve"> Population Density</t>
  </si>
  <si>
    <t xml:space="preserve"> Pop April 1,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</si>
</sst>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43" formatCode="_ * #,##0.00_ ;_ * \-#,##0.00_ ;_ * &quot;-&quot;??_ ;_ @_ "/>
    <numFmt numFmtId="164" formatCode="_-&quot;$&quot;* #,##0_-;\-&quot;$&quot;* #,##0_-;_-&quot;$&quot;* &quot;-&quot;??_-;_-@_-"/>
    <numFmt numFmtId="165" formatCode="0.0%"/>
  </numFmts>
  <fonts count="7" x14ac:knownFonts="1">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sz val="12"/>
      <color theme="1"/>
      <name val="Times New Roman"/>
      <family val="1"/>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4" fillId="0" borderId="0" xfId="0" applyFont="1"/>
    <xf numFmtId="0" fontId="0" fillId="0" borderId="0" xfId="0" pivotButton="1"/>
    <xf numFmtId="0" fontId="0" fillId="0" borderId="0" xfId="0" applyAlignment="1">
      <alignment horizontal="left"/>
    </xf>
    <xf numFmtId="10" fontId="0" fillId="0" borderId="0" xfId="0" applyNumberFormat="1"/>
    <xf numFmtId="0" fontId="5" fillId="0" borderId="0" xfId="0" applyFont="1"/>
    <xf numFmtId="9" fontId="0" fillId="0" borderId="0" xfId="3" applyFont="1"/>
    <xf numFmtId="0" fontId="0" fillId="0" borderId="0" xfId="0" applyNumberFormat="1"/>
    <xf numFmtId="37" fontId="0" fillId="0" borderId="0" xfId="0" applyNumberFormat="1"/>
    <xf numFmtId="0" fontId="6" fillId="2" borderId="0" xfId="0" applyFont="1" applyFill="1"/>
    <xf numFmtId="0" fontId="6" fillId="2" borderId="0" xfId="0" applyFont="1" applyFill="1" applyAlignment="1">
      <alignment wrapText="1"/>
    </xf>
    <xf numFmtId="164" fontId="6" fillId="2" borderId="0" xfId="2" applyNumberFormat="1" applyFont="1" applyFill="1" applyAlignment="1">
      <alignment wrapText="1"/>
    </xf>
    <xf numFmtId="3" fontId="0" fillId="0" borderId="0" xfId="0" applyNumberFormat="1"/>
    <xf numFmtId="43" fontId="1" fillId="0" borderId="0" xfId="1" applyFont="1"/>
    <xf numFmtId="164" fontId="1" fillId="0" borderId="0" xfId="2" applyNumberFormat="1" applyFont="1"/>
    <xf numFmtId="164" fontId="0" fillId="0" borderId="0" xfId="2" applyNumberFormat="1" applyFont="1"/>
    <xf numFmtId="165" fontId="0" fillId="0" borderId="0" xfId="3" applyNumberFormat="1" applyFont="1"/>
    <xf numFmtId="43" fontId="0" fillId="0" borderId="0" xfId="1" applyFont="1"/>
    <xf numFmtId="43" fontId="0" fillId="0" borderId="0" xfId="1" applyFont="1" applyFill="1"/>
  </cellXfs>
  <cellStyles count="4">
    <cellStyle name="Comma" xfId="1" builtinId="3"/>
    <cellStyle name="Currency" xfId="2" builtinId="4"/>
    <cellStyle name="Normal" xfId="0" builtinId="0"/>
    <cellStyle name="Percent" xfId="3" builtinId="5"/>
  </cellStyles>
  <dxfs count="8">
    <dxf>
      <numFmt numFmtId="14" formatCode="0.00%"/>
    </dxf>
    <dxf>
      <numFmt numFmtId="14" formatCode="0.00%"/>
    </dxf>
    <dxf>
      <numFmt numFmtId="5" formatCode="#,##0;\-#,##0"/>
    </dxf>
    <dxf>
      <numFmt numFmtId="5" formatCode="#,##0;\-#,##0"/>
    </dxf>
    <dxf>
      <numFmt numFmtId="5" formatCode="#,##0;\-#,##0"/>
    </dxf>
    <dxf>
      <numFmt numFmtId="5" formatCode="#,##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[ETP data.xlsx]Popu and unem!PivotTable1</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noFill/>
            <a:round/>
          </a:ln>
          <a:effectLst>
            <a:outerShdw blurRad="57150" dist="19050" dir="5400000" algn="ctr" rotWithShape="0">
              <a:srgbClr val="000000">
                <a:alpha val="63000"/>
              </a:srgbClr>
            </a:outerShdw>
          </a:effectLst>
        </c:spPr>
        <c:marker>
          <c:symbol val="circle"/>
          <c:size val="6"/>
          <c:spPr>
            <a:solidFill>
              <a:schemeClr val="bg1"/>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noFill/>
            <a:round/>
          </a:ln>
          <a:effectLst>
            <a:outerShdw blurRad="57150" dist="19050" dir="5400000" algn="ctr" rotWithShape="0">
              <a:srgbClr val="000000">
                <a:alpha val="63000"/>
              </a:srgbClr>
            </a:outerShdw>
          </a:effectLst>
        </c:spPr>
        <c:marker>
          <c:symbol val="circle"/>
          <c:size val="6"/>
          <c:spPr>
            <a:solidFill>
              <a:srgbClr val="FF0000"/>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'Popu and unem'!$D$3</c:f>
              <c:strCache>
                <c:ptCount val="1"/>
                <c:pt idx="0">
                  <c:v>Population 1 Jul 12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'Popu and unem'!$A$4:$B$53</c:f>
              <c:multiLvlStrCache>
                <c:ptCount val="50"/>
                <c:lvl>
                  <c:pt idx="0">
                    <c:v>Illinois</c:v>
                  </c:pt>
                  <c:pt idx="1">
                    <c:v>Indiana</c:v>
                  </c:pt>
                  <c:pt idx="2">
                    <c:v>Iowa</c:v>
                  </c:pt>
                  <c:pt idx="3">
                    <c:v>Kansas</c:v>
                  </c:pt>
                  <c:pt idx="4">
                    <c:v>Michigan</c:v>
                  </c:pt>
                  <c:pt idx="5">
                    <c:v>Minnesota</c:v>
                  </c:pt>
                  <c:pt idx="6">
                    <c:v>Missouri</c:v>
                  </c:pt>
                  <c:pt idx="7">
                    <c:v>Nebraska</c:v>
                  </c:pt>
                  <c:pt idx="8">
                    <c:v>North Dakota</c:v>
                  </c:pt>
                  <c:pt idx="9">
                    <c:v>Ohio</c:v>
                  </c:pt>
                  <c:pt idx="10">
                    <c:v>South Dakota</c:v>
                  </c:pt>
                  <c:pt idx="11">
                    <c:v>Wisconsin</c:v>
                  </c:pt>
                  <c:pt idx="12">
                    <c:v>Connecticut</c:v>
                  </c:pt>
                  <c:pt idx="13">
                    <c:v>Delaware</c:v>
                  </c:pt>
                  <c:pt idx="14">
                    <c:v>Maine</c:v>
                  </c:pt>
                  <c:pt idx="15">
                    <c:v>Maryland</c:v>
                  </c:pt>
                  <c:pt idx="16">
                    <c:v>Massachusetts</c:v>
                  </c:pt>
                  <c:pt idx="17">
                    <c:v>New Hampshire</c:v>
                  </c:pt>
                  <c:pt idx="18">
                    <c:v>New Jersey</c:v>
                  </c:pt>
                  <c:pt idx="19">
                    <c:v>New York</c:v>
                  </c:pt>
                  <c:pt idx="20">
                    <c:v>Pennsylvania</c:v>
                  </c:pt>
                  <c:pt idx="21">
                    <c:v>Rhode Island</c:v>
                  </c:pt>
                  <c:pt idx="22">
                    <c:v>Vermont</c:v>
                  </c:pt>
                  <c:pt idx="23">
                    <c:v>Alabama</c:v>
                  </c:pt>
                  <c:pt idx="24">
                    <c:v>Arkansas</c:v>
                  </c:pt>
                  <c:pt idx="25">
                    <c:v>Florida</c:v>
                  </c:pt>
                  <c:pt idx="26">
                    <c:v>Georgia</c:v>
                  </c:pt>
                  <c:pt idx="27">
                    <c:v>Kentucky</c:v>
                  </c:pt>
                  <c:pt idx="28">
                    <c:v>Louisiana</c:v>
                  </c:pt>
                  <c:pt idx="29">
                    <c:v>Mississippi</c:v>
                  </c:pt>
                  <c:pt idx="30">
                    <c:v>North Carolina</c:v>
                  </c:pt>
                  <c:pt idx="31">
                    <c:v>Oklahoma</c:v>
                  </c:pt>
                  <c:pt idx="32">
                    <c:v>South Carolina</c:v>
                  </c:pt>
                  <c:pt idx="33">
                    <c:v>Tennessee</c:v>
                  </c:pt>
                  <c:pt idx="34">
                    <c:v>Texas</c:v>
                  </c:pt>
                  <c:pt idx="35">
                    <c:v>Virginia</c:v>
                  </c:pt>
                  <c:pt idx="36">
                    <c:v>West Virginia</c:v>
                  </c:pt>
                  <c:pt idx="37">
                    <c:v>Alaska</c:v>
                  </c:pt>
                  <c:pt idx="38">
                    <c:v>Arizona</c:v>
                  </c:pt>
                  <c:pt idx="39">
                    <c:v>California</c:v>
                  </c:pt>
                  <c:pt idx="40">
                    <c:v>Colorado</c:v>
                  </c:pt>
                  <c:pt idx="41">
                    <c:v>Hawaii</c:v>
                  </c:pt>
                  <c:pt idx="42">
                    <c:v>Idaho</c:v>
                  </c:pt>
                  <c:pt idx="43">
                    <c:v>Montana</c:v>
                  </c:pt>
                  <c:pt idx="44">
                    <c:v>Nevada</c:v>
                  </c:pt>
                  <c:pt idx="45">
                    <c:v>New Mexico</c:v>
                  </c:pt>
                  <c:pt idx="46">
                    <c:v>Oregon</c:v>
                  </c:pt>
                  <c:pt idx="47">
                    <c:v>Utah</c:v>
                  </c:pt>
                  <c:pt idx="48">
                    <c:v>Washington</c:v>
                  </c:pt>
                  <c:pt idx="49">
                    <c:v>Wyoming</c:v>
                  </c:pt>
                </c:lvl>
                <c:lvl>
                  <c:pt idx="0">
                    <c:v>The Mid-West</c:v>
                  </c:pt>
                  <c:pt idx="12">
                    <c:v>The North-East</c:v>
                  </c:pt>
                  <c:pt idx="23">
                    <c:v>The South</c:v>
                  </c:pt>
                  <c:pt idx="37">
                    <c:v>The West</c:v>
                  </c:pt>
                </c:lvl>
              </c:multiLvlStrCache>
            </c:multiLvlStrRef>
          </c:cat>
          <c:val>
            <c:numRef>
              <c:f>'Popu and unem'!$D$4:$D$53</c:f>
              <c:numCache>
                <c:formatCode>General</c:formatCode>
                <c:ptCount val="50"/>
                <c:pt idx="0">
                  <c:v>12875255</c:v>
                </c:pt>
                <c:pt idx="1">
                  <c:v>6537334</c:v>
                </c:pt>
                <c:pt idx="2">
                  <c:v>3074186</c:v>
                </c:pt>
                <c:pt idx="3">
                  <c:v>2885905</c:v>
                </c:pt>
                <c:pt idx="4">
                  <c:v>9883360</c:v>
                </c:pt>
                <c:pt idx="5">
                  <c:v>5379139</c:v>
                </c:pt>
                <c:pt idx="6">
                  <c:v>6021988</c:v>
                </c:pt>
                <c:pt idx="7">
                  <c:v>1855525</c:v>
                </c:pt>
                <c:pt idx="8">
                  <c:v>699628</c:v>
                </c:pt>
                <c:pt idx="9">
                  <c:v>11544225</c:v>
                </c:pt>
                <c:pt idx="10">
                  <c:v>833354</c:v>
                </c:pt>
                <c:pt idx="11">
                  <c:v>5726398</c:v>
                </c:pt>
                <c:pt idx="12">
                  <c:v>3590347</c:v>
                </c:pt>
                <c:pt idx="13">
                  <c:v>917092</c:v>
                </c:pt>
                <c:pt idx="14">
                  <c:v>1329192</c:v>
                </c:pt>
                <c:pt idx="15">
                  <c:v>5884563</c:v>
                </c:pt>
                <c:pt idx="16">
                  <c:v>6646144</c:v>
                </c:pt>
                <c:pt idx="17">
                  <c:v>1320718</c:v>
                </c:pt>
                <c:pt idx="18">
                  <c:v>8864590</c:v>
                </c:pt>
                <c:pt idx="19">
                  <c:v>19570261</c:v>
                </c:pt>
                <c:pt idx="20">
                  <c:v>12763536</c:v>
                </c:pt>
                <c:pt idx="21">
                  <c:v>1050292</c:v>
                </c:pt>
                <c:pt idx="22">
                  <c:v>626011</c:v>
                </c:pt>
                <c:pt idx="23">
                  <c:v>4822023</c:v>
                </c:pt>
                <c:pt idx="24">
                  <c:v>2949131</c:v>
                </c:pt>
                <c:pt idx="25">
                  <c:v>19317568</c:v>
                </c:pt>
                <c:pt idx="26">
                  <c:v>9919945</c:v>
                </c:pt>
                <c:pt idx="27">
                  <c:v>4380415</c:v>
                </c:pt>
                <c:pt idx="28">
                  <c:v>4601893</c:v>
                </c:pt>
                <c:pt idx="29">
                  <c:v>2984926</c:v>
                </c:pt>
                <c:pt idx="30">
                  <c:v>9752073</c:v>
                </c:pt>
                <c:pt idx="31">
                  <c:v>3814820</c:v>
                </c:pt>
                <c:pt idx="32">
                  <c:v>4723723</c:v>
                </c:pt>
                <c:pt idx="33">
                  <c:v>6456243</c:v>
                </c:pt>
                <c:pt idx="34">
                  <c:v>26059203</c:v>
                </c:pt>
                <c:pt idx="35">
                  <c:v>8185867</c:v>
                </c:pt>
                <c:pt idx="36">
                  <c:v>1855413</c:v>
                </c:pt>
                <c:pt idx="37">
                  <c:v>731449</c:v>
                </c:pt>
                <c:pt idx="38">
                  <c:v>6553255</c:v>
                </c:pt>
                <c:pt idx="39">
                  <c:v>38041430</c:v>
                </c:pt>
                <c:pt idx="40">
                  <c:v>5187582</c:v>
                </c:pt>
                <c:pt idx="41">
                  <c:v>1392313</c:v>
                </c:pt>
                <c:pt idx="42">
                  <c:v>1595728</c:v>
                </c:pt>
                <c:pt idx="43">
                  <c:v>1005141</c:v>
                </c:pt>
                <c:pt idx="44">
                  <c:v>2758931</c:v>
                </c:pt>
                <c:pt idx="45">
                  <c:v>2085538</c:v>
                </c:pt>
                <c:pt idx="46">
                  <c:v>3899353</c:v>
                </c:pt>
                <c:pt idx="47">
                  <c:v>2855287</c:v>
                </c:pt>
                <c:pt idx="48">
                  <c:v>6897012</c:v>
                </c:pt>
                <c:pt idx="49">
                  <c:v>576412</c:v>
                </c:pt>
              </c:numCache>
            </c:numRef>
          </c:val>
          <c:extLst>
            <c:ext xmlns:c16="http://schemas.microsoft.com/office/drawing/2014/chart" uri="{C3380CC4-5D6E-409C-BE32-E72D297353CC}">
              <c16:uniqueId val="{00000001-3408-443A-B83A-434C412D9D42}"/>
            </c:ext>
          </c:extLst>
        </c:ser>
        <c:dLbls>
          <c:showLegendKey val="0"/>
          <c:showVal val="0"/>
          <c:showCatName val="0"/>
          <c:showSerName val="0"/>
          <c:showPercent val="0"/>
          <c:showBubbleSize val="0"/>
        </c:dLbls>
        <c:gapWidth val="219"/>
        <c:axId val="865815984"/>
        <c:axId val="865823472"/>
      </c:barChart>
      <c:lineChart>
        <c:grouping val="standard"/>
        <c:varyColors val="0"/>
        <c:ser>
          <c:idx val="0"/>
          <c:order val="0"/>
          <c:tx>
            <c:strRef>
              <c:f>'Popu and unem'!$C$3</c:f>
              <c:strCache>
                <c:ptCount val="1"/>
                <c:pt idx="0">
                  <c:v>Unemployment %</c:v>
                </c:pt>
              </c:strCache>
            </c:strRef>
          </c:tx>
          <c:spPr>
            <a:ln w="34925" cap="rnd">
              <a:noFill/>
              <a:round/>
            </a:ln>
            <a:effectLst>
              <a:outerShdw blurRad="57150" dist="19050" dir="5400000" algn="ctr" rotWithShape="0">
                <a:srgbClr val="000000">
                  <a:alpha val="63000"/>
                </a:srgbClr>
              </a:outerShdw>
            </a:effectLst>
          </c:spPr>
          <c:marker>
            <c:symbol val="circle"/>
            <c:size val="6"/>
            <c:spPr>
              <a:solidFill>
                <a:srgbClr val="FF0000"/>
              </a:solidFill>
              <a:ln w="9525">
                <a:noFill/>
                <a:round/>
              </a:ln>
              <a:effectLst>
                <a:outerShdw blurRad="57150" dist="19050" dir="5400000" algn="ctr" rotWithShape="0">
                  <a:srgbClr val="000000">
                    <a:alpha val="63000"/>
                  </a:srgbClr>
                </a:outerShdw>
              </a:effectLst>
            </c:spPr>
          </c:marker>
          <c:cat>
            <c:multiLvlStrRef>
              <c:f>'Popu and unem'!$A$4:$B$53</c:f>
              <c:multiLvlStrCache>
                <c:ptCount val="50"/>
                <c:lvl>
                  <c:pt idx="0">
                    <c:v>Illinois</c:v>
                  </c:pt>
                  <c:pt idx="1">
                    <c:v>Indiana</c:v>
                  </c:pt>
                  <c:pt idx="2">
                    <c:v>Iowa</c:v>
                  </c:pt>
                  <c:pt idx="3">
                    <c:v>Kansas</c:v>
                  </c:pt>
                  <c:pt idx="4">
                    <c:v>Michigan</c:v>
                  </c:pt>
                  <c:pt idx="5">
                    <c:v>Minnesota</c:v>
                  </c:pt>
                  <c:pt idx="6">
                    <c:v>Missouri</c:v>
                  </c:pt>
                  <c:pt idx="7">
                    <c:v>Nebraska</c:v>
                  </c:pt>
                  <c:pt idx="8">
                    <c:v>North Dakota</c:v>
                  </c:pt>
                  <c:pt idx="9">
                    <c:v>Ohio</c:v>
                  </c:pt>
                  <c:pt idx="10">
                    <c:v>South Dakota</c:v>
                  </c:pt>
                  <c:pt idx="11">
                    <c:v>Wisconsin</c:v>
                  </c:pt>
                  <c:pt idx="12">
                    <c:v>Connecticut</c:v>
                  </c:pt>
                  <c:pt idx="13">
                    <c:v>Delaware</c:v>
                  </c:pt>
                  <c:pt idx="14">
                    <c:v>Maine</c:v>
                  </c:pt>
                  <c:pt idx="15">
                    <c:v>Maryland</c:v>
                  </c:pt>
                  <c:pt idx="16">
                    <c:v>Massachusetts</c:v>
                  </c:pt>
                  <c:pt idx="17">
                    <c:v>New Hampshire</c:v>
                  </c:pt>
                  <c:pt idx="18">
                    <c:v>New Jersey</c:v>
                  </c:pt>
                  <c:pt idx="19">
                    <c:v>New York</c:v>
                  </c:pt>
                  <c:pt idx="20">
                    <c:v>Pennsylvania</c:v>
                  </c:pt>
                  <c:pt idx="21">
                    <c:v>Rhode Island</c:v>
                  </c:pt>
                  <c:pt idx="22">
                    <c:v>Vermont</c:v>
                  </c:pt>
                  <c:pt idx="23">
                    <c:v>Alabama</c:v>
                  </c:pt>
                  <c:pt idx="24">
                    <c:v>Arkansas</c:v>
                  </c:pt>
                  <c:pt idx="25">
                    <c:v>Florida</c:v>
                  </c:pt>
                  <c:pt idx="26">
                    <c:v>Georgia</c:v>
                  </c:pt>
                  <c:pt idx="27">
                    <c:v>Kentucky</c:v>
                  </c:pt>
                  <c:pt idx="28">
                    <c:v>Louisiana</c:v>
                  </c:pt>
                  <c:pt idx="29">
                    <c:v>Mississippi</c:v>
                  </c:pt>
                  <c:pt idx="30">
                    <c:v>North Carolina</c:v>
                  </c:pt>
                  <c:pt idx="31">
                    <c:v>Oklahoma</c:v>
                  </c:pt>
                  <c:pt idx="32">
                    <c:v>South Carolina</c:v>
                  </c:pt>
                  <c:pt idx="33">
                    <c:v>Tennessee</c:v>
                  </c:pt>
                  <c:pt idx="34">
                    <c:v>Texas</c:v>
                  </c:pt>
                  <c:pt idx="35">
                    <c:v>Virginia</c:v>
                  </c:pt>
                  <c:pt idx="36">
                    <c:v>West Virginia</c:v>
                  </c:pt>
                  <c:pt idx="37">
                    <c:v>Alaska</c:v>
                  </c:pt>
                  <c:pt idx="38">
                    <c:v>Arizona</c:v>
                  </c:pt>
                  <c:pt idx="39">
                    <c:v>California</c:v>
                  </c:pt>
                  <c:pt idx="40">
                    <c:v>Colorado</c:v>
                  </c:pt>
                  <c:pt idx="41">
                    <c:v>Hawaii</c:v>
                  </c:pt>
                  <c:pt idx="42">
                    <c:v>Idaho</c:v>
                  </c:pt>
                  <c:pt idx="43">
                    <c:v>Montana</c:v>
                  </c:pt>
                  <c:pt idx="44">
                    <c:v>Nevada</c:v>
                  </c:pt>
                  <c:pt idx="45">
                    <c:v>New Mexico</c:v>
                  </c:pt>
                  <c:pt idx="46">
                    <c:v>Oregon</c:v>
                  </c:pt>
                  <c:pt idx="47">
                    <c:v>Utah</c:v>
                  </c:pt>
                  <c:pt idx="48">
                    <c:v>Washington</c:v>
                  </c:pt>
                  <c:pt idx="49">
                    <c:v>Wyoming</c:v>
                  </c:pt>
                </c:lvl>
                <c:lvl>
                  <c:pt idx="0">
                    <c:v>The Mid-West</c:v>
                  </c:pt>
                  <c:pt idx="12">
                    <c:v>The North-East</c:v>
                  </c:pt>
                  <c:pt idx="23">
                    <c:v>The South</c:v>
                  </c:pt>
                  <c:pt idx="37">
                    <c:v>The West</c:v>
                  </c:pt>
                </c:lvl>
              </c:multiLvlStrCache>
            </c:multiLvlStrRef>
          </c:cat>
          <c:val>
            <c:numRef>
              <c:f>'Popu and unem'!$C$4:$C$53</c:f>
              <c:numCache>
                <c:formatCode>0.00%</c:formatCode>
                <c:ptCount val="50"/>
                <c:pt idx="0">
                  <c:v>8.900000000000001E-2</c:v>
                </c:pt>
                <c:pt idx="1">
                  <c:v>7.4999999999999997E-2</c:v>
                </c:pt>
                <c:pt idx="2">
                  <c:v>4.5999999999999999E-2</c:v>
                </c:pt>
                <c:pt idx="3">
                  <c:v>5.5999999999999994E-2</c:v>
                </c:pt>
                <c:pt idx="4">
                  <c:v>0.09</c:v>
                </c:pt>
                <c:pt idx="5">
                  <c:v>4.8000000000000001E-2</c:v>
                </c:pt>
                <c:pt idx="6">
                  <c:v>6.5000000000000002E-2</c:v>
                </c:pt>
                <c:pt idx="7">
                  <c:v>3.9E-2</c:v>
                </c:pt>
                <c:pt idx="8">
                  <c:v>2.7000000000000003E-2</c:v>
                </c:pt>
                <c:pt idx="9">
                  <c:v>7.4999999999999997E-2</c:v>
                </c:pt>
                <c:pt idx="10">
                  <c:v>3.7000000000000005E-2</c:v>
                </c:pt>
                <c:pt idx="11">
                  <c:v>6.5000000000000002E-2</c:v>
                </c:pt>
                <c:pt idx="12">
                  <c:v>7.9000000000000001E-2</c:v>
                </c:pt>
                <c:pt idx="13">
                  <c:v>6.8000000000000005E-2</c:v>
                </c:pt>
                <c:pt idx="14">
                  <c:v>6.7000000000000004E-2</c:v>
                </c:pt>
                <c:pt idx="15">
                  <c:v>6.7000000000000004E-2</c:v>
                </c:pt>
                <c:pt idx="16">
                  <c:v>7.2000000000000008E-2</c:v>
                </c:pt>
                <c:pt idx="17">
                  <c:v>5.0999999999999997E-2</c:v>
                </c:pt>
                <c:pt idx="18">
                  <c:v>8.4000000000000005E-2</c:v>
                </c:pt>
                <c:pt idx="19">
                  <c:v>7.6999999999999999E-2</c:v>
                </c:pt>
                <c:pt idx="20">
                  <c:v>7.4999999999999997E-2</c:v>
                </c:pt>
                <c:pt idx="21">
                  <c:v>9.1999999999999998E-2</c:v>
                </c:pt>
                <c:pt idx="22">
                  <c:v>4.4999999999999998E-2</c:v>
                </c:pt>
                <c:pt idx="23">
                  <c:v>6.5000000000000002E-2</c:v>
                </c:pt>
                <c:pt idx="24">
                  <c:v>7.4999999999999997E-2</c:v>
                </c:pt>
                <c:pt idx="25">
                  <c:v>6.7000000000000004E-2</c:v>
                </c:pt>
                <c:pt idx="26">
                  <c:v>8.1000000000000003E-2</c:v>
                </c:pt>
                <c:pt idx="27">
                  <c:v>8.4000000000000005E-2</c:v>
                </c:pt>
                <c:pt idx="28">
                  <c:v>6.5000000000000002E-2</c:v>
                </c:pt>
                <c:pt idx="29">
                  <c:v>8.5000000000000006E-2</c:v>
                </c:pt>
                <c:pt idx="30">
                  <c:v>0.08</c:v>
                </c:pt>
                <c:pt idx="31">
                  <c:v>5.5E-2</c:v>
                </c:pt>
                <c:pt idx="32">
                  <c:v>7.4999999999999997E-2</c:v>
                </c:pt>
                <c:pt idx="33">
                  <c:v>8.4000000000000005E-2</c:v>
                </c:pt>
                <c:pt idx="34">
                  <c:v>6.2E-2</c:v>
                </c:pt>
                <c:pt idx="35">
                  <c:v>5.5999999999999994E-2</c:v>
                </c:pt>
                <c:pt idx="36">
                  <c:v>6.2E-2</c:v>
                </c:pt>
                <c:pt idx="37">
                  <c:v>6.5000000000000002E-2</c:v>
                </c:pt>
                <c:pt idx="38">
                  <c:v>8.199999999999999E-2</c:v>
                </c:pt>
                <c:pt idx="39">
                  <c:v>8.6999999999999994E-2</c:v>
                </c:pt>
                <c:pt idx="40">
                  <c:v>6.8000000000000005E-2</c:v>
                </c:pt>
                <c:pt idx="41">
                  <c:v>4.4000000000000004E-2</c:v>
                </c:pt>
                <c:pt idx="42">
                  <c:v>6.7000000000000004E-2</c:v>
                </c:pt>
                <c:pt idx="43">
                  <c:v>5.2000000000000005E-2</c:v>
                </c:pt>
                <c:pt idx="44">
                  <c:v>9.3000000000000013E-2</c:v>
                </c:pt>
                <c:pt idx="45">
                  <c:v>6.6000000000000003E-2</c:v>
                </c:pt>
                <c:pt idx="46">
                  <c:v>7.6999999999999999E-2</c:v>
                </c:pt>
                <c:pt idx="47">
                  <c:v>4.5999999999999999E-2</c:v>
                </c:pt>
                <c:pt idx="48">
                  <c:v>7.0000000000000007E-2</c:v>
                </c:pt>
                <c:pt idx="49">
                  <c:v>4.5999999999999999E-2</c:v>
                </c:pt>
              </c:numCache>
            </c:numRef>
          </c:val>
          <c:smooth val="0"/>
          <c:extLst>
            <c:ext xmlns:c16="http://schemas.microsoft.com/office/drawing/2014/chart" uri="{C3380CC4-5D6E-409C-BE32-E72D297353CC}">
              <c16:uniqueId val="{00000000-3408-443A-B83A-434C412D9D42}"/>
            </c:ext>
          </c:extLst>
        </c:ser>
        <c:dLbls>
          <c:showLegendKey val="0"/>
          <c:showVal val="0"/>
          <c:showCatName val="0"/>
          <c:showSerName val="0"/>
          <c:showPercent val="0"/>
          <c:showBubbleSize val="0"/>
        </c:dLbls>
        <c:marker val="1"/>
        <c:smooth val="0"/>
        <c:axId val="852097888"/>
        <c:axId val="852097472"/>
      </c:lineChart>
      <c:catAx>
        <c:axId val="865815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823472"/>
        <c:crosses val="autoZero"/>
        <c:auto val="1"/>
        <c:lblAlgn val="ctr"/>
        <c:lblOffset val="100"/>
        <c:noMultiLvlLbl val="0"/>
      </c:catAx>
      <c:valAx>
        <c:axId val="865823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815984"/>
        <c:crosses val="autoZero"/>
        <c:crossBetween val="between"/>
      </c:valAx>
      <c:valAx>
        <c:axId val="8520974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097888"/>
        <c:crosses val="max"/>
        <c:crossBetween val="between"/>
      </c:valAx>
      <c:catAx>
        <c:axId val="852097888"/>
        <c:scaling>
          <c:orientation val="minMax"/>
        </c:scaling>
        <c:delete val="1"/>
        <c:axPos val="b"/>
        <c:numFmt formatCode="General" sourceLinked="1"/>
        <c:majorTickMark val="out"/>
        <c:minorTickMark val="none"/>
        <c:tickLblPos val="nextTo"/>
        <c:crossAx val="8520974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1600">
        <a:schemeClr val="accent2">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[ETP data.xlsx]population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r>
              <a:rPr lang="en-IN" baseline="0"/>
              <a:t> %</a:t>
            </a:r>
          </a:p>
          <a:p>
            <a:pPr>
              <a:defRPr/>
            </a:pPr>
            <a:endParaRPr lang="en-IN"/>
          </a:p>
        </c:rich>
      </c:tx>
      <c:layout>
        <c:manualLayout>
          <c:xMode val="edge"/>
          <c:yMode val="edge"/>
          <c:x val="0.31950922402642251"/>
          <c:y val="0.268466824300023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1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461565510052868E-2"/>
          <c:y val="0.46846682430002373"/>
          <c:w val="0.7872810157103568"/>
          <c:h val="0.39996824376544771"/>
        </c:manualLayout>
      </c:layout>
      <c:pie3DChart>
        <c:varyColors val="1"/>
        <c:ser>
          <c:idx val="0"/>
          <c:order val="0"/>
          <c:tx>
            <c:strRef>
              <c:f>'population %'!$B$3</c:f>
              <c:strCache>
                <c:ptCount val="1"/>
                <c:pt idx="0">
                  <c:v>Total</c:v>
                </c:pt>
              </c:strCache>
            </c:strRef>
          </c:tx>
          <c:explosion val="19"/>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BE9-48C3-8566-97C6F6295E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BE9-48C3-8566-97C6F6295E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BE9-48C3-8566-97C6F6295E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BE9-48C3-8566-97C6F6295E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'population %'!$A$4:$A$8</c:f>
              <c:strCache>
                <c:ptCount val="4"/>
                <c:pt idx="0">
                  <c:v>The Mid-West</c:v>
                </c:pt>
                <c:pt idx="1">
                  <c:v>The North-East</c:v>
                </c:pt>
                <c:pt idx="2">
                  <c:v>The South</c:v>
                </c:pt>
                <c:pt idx="3">
                  <c:v>The West</c:v>
                </c:pt>
              </c:strCache>
            </c:strRef>
          </c:cat>
          <c:val>
            <c:numRef>
              <c:f>'population %'!$B$4:$B$8</c:f>
              <c:numCache>
                <c:formatCode>0.00%</c:formatCode>
                <c:ptCount val="4"/>
                <c:pt idx="0">
                  <c:v>0.21719404298281955</c:v>
                </c:pt>
                <c:pt idx="1">
                  <c:v>0.20116816558528036</c:v>
                </c:pt>
                <c:pt idx="2">
                  <c:v>0.34815735308527934</c:v>
                </c:pt>
                <c:pt idx="3">
                  <c:v>0.23348043834662072</c:v>
                </c:pt>
              </c:numCache>
            </c:numRef>
          </c:val>
          <c:extLst>
            <c:ext xmlns:c16="http://schemas.microsoft.com/office/drawing/2014/chart" uri="{C3380CC4-5D6E-409C-BE32-E72D297353CC}">
              <c16:uniqueId val="{00000008-4BE9-48C3-8566-97C6F6295EA1}"/>
            </c:ext>
          </c:extLst>
        </c:ser>
        <c:dLbls>
          <c:dLblPos val="bestFit"/>
          <c:showLegendKey val="0"/>
          <c:showVal val="1"/>
          <c:showCatName val="0"/>
          <c:showSerName val="0"/>
          <c:showPercent val="0"/>
          <c:showBubbleSize val="0"/>
          <c:showLeaderLines val="1"/>
        </c:dLbls>
      </c:pie3DChart>
      <c:spPr>
        <a:noFill/>
        <a:ln>
          <a:noFill/>
        </a:ln>
        <a:effectLst>
          <a:glow rad="63500">
            <a:schemeClr val="accent3">
              <a:satMod val="175000"/>
              <a:alpha val="40000"/>
            </a:schemeClr>
          </a:glow>
          <a:outerShdw blurRad="50800" dist="38100" dir="2700000" algn="tl" rotWithShape="0">
            <a:prstClr val="black">
              <a:alpha val="40000"/>
            </a:prstClr>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1544">
          <a:srgbClr val="EAEFF8"/>
        </a:gs>
        <a:gs pos="0">
          <a:schemeClr val="accent1">
            <a:lumMod val="5000"/>
            <a:lumOff val="95000"/>
          </a:schemeClr>
        </a:gs>
        <a:gs pos="39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w="19050" cap="sq" cmpd="sng" algn="ctr">
      <a:solidFill>
        <a:schemeClr val="tx1">
          <a:lumMod val="15000"/>
          <a:lumOff val="85000"/>
        </a:schemeClr>
      </a:solidFill>
      <a:prstDash val="solid"/>
      <a:round/>
    </a:ln>
    <a:effectLst>
      <a:glow rad="63500">
        <a:schemeClr val="accent3">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[ETP data.xlsx]Density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Pupulation</a:t>
            </a:r>
            <a:r>
              <a:rPr lang="en-US" baseline="0"/>
              <a:t> Density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502762796509202E-2"/>
          <c:y val="0.35745846683304311"/>
          <c:w val="0.79796929907513447"/>
          <c:h val="0.44290129416994889"/>
        </c:manualLayout>
      </c:layout>
      <c:pie3DChart>
        <c:varyColors val="1"/>
        <c:ser>
          <c:idx val="0"/>
          <c:order val="0"/>
          <c:tx>
            <c:strRef>
              <c:f>'Density '!$B$3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46-488E-8289-A1A6F9DF757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046-488E-8289-A1A6F9DF757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046-488E-8289-A1A6F9DF757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046-488E-8289-A1A6F9DF75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'Density '!$A$4:$A$8</c:f>
              <c:strCache>
                <c:ptCount val="4"/>
                <c:pt idx="0">
                  <c:v>The Mid-West</c:v>
                </c:pt>
                <c:pt idx="1">
                  <c:v>The North-East</c:v>
                </c:pt>
                <c:pt idx="2">
                  <c:v>The South</c:v>
                </c:pt>
                <c:pt idx="3">
                  <c:v>The West</c:v>
                </c:pt>
              </c:strCache>
            </c:strRef>
          </c:cat>
          <c:val>
            <c:numRef>
              <c:f>'Density '!$B$4:$B$8</c:f>
              <c:numCache>
                <c:formatCode>0.00%</c:formatCode>
                <c:ptCount val="4"/>
                <c:pt idx="0">
                  <c:v>0.14194465066166856</c:v>
                </c:pt>
                <c:pt idx="1">
                  <c:v>0.55147400558541271</c:v>
                </c:pt>
                <c:pt idx="2">
                  <c:v>0.21463372737548508</c:v>
                </c:pt>
                <c:pt idx="3">
                  <c:v>9.1947616377433677E-2</c:v>
                </c:pt>
              </c:numCache>
            </c:numRef>
          </c:val>
          <c:extLst>
            <c:ext xmlns:c16="http://schemas.microsoft.com/office/drawing/2014/chart" uri="{C3380CC4-5D6E-409C-BE32-E72D297353CC}">
              <c16:uniqueId val="{00000008-3046-488E-8289-A1A6F9DF7579}"/>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5000">
          <a:srgbClr val="CCD9EF">
            <a:alpha val="64000"/>
            <a:lumMod val="94000"/>
            <a:lumOff val="6000"/>
          </a:srgbClr>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t="100000" r="100000"/>
      </a:path>
      <a:tileRect l="-100000" b="-100000"/>
    </a:gradFill>
    <a:ln w="22225" cap="flat" cmpd="sng" algn="ctr">
      <a:solidFill>
        <a:schemeClr val="tx1">
          <a:lumMod val="15000"/>
          <a:lumOff val="85000"/>
          <a:alpha val="7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[ETP data.xlsx]population!PivotTable2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population!$C$3</c:f>
              <c:strCache>
                <c:ptCount val="1"/>
                <c:pt idx="0">
                  <c:v>Total</c:v>
                </c:pt>
              </c:strCache>
            </c:strRef>
          </c:tx>
          <c:spPr>
            <a:solidFill>
              <a:schemeClr val="accent2"/>
            </a:solidFill>
            <a:ln>
              <a:noFill/>
            </a:ln>
            <a:effectLst/>
          </c:spPr>
          <c:invertIfNegative val="0"/>
          <c:cat>
            <c:multiLvlStrRef>
              <c:f>population!$A$4:$B$53</c:f>
              <c:multiLvlStrCache>
                <c:ptCount val="50"/>
                <c:lvl>
                  <c:pt idx="0">
                    <c:v>Illinois</c:v>
                  </c:pt>
                  <c:pt idx="1">
                    <c:v>Indiana</c:v>
                  </c:pt>
                  <c:pt idx="2">
                    <c:v>Iowa</c:v>
                  </c:pt>
                  <c:pt idx="3">
                    <c:v>Kansas</c:v>
                  </c:pt>
                  <c:pt idx="4">
                    <c:v>Michigan</c:v>
                  </c:pt>
                  <c:pt idx="5">
                    <c:v>Minnesota</c:v>
                  </c:pt>
                  <c:pt idx="6">
                    <c:v>Missouri</c:v>
                  </c:pt>
                  <c:pt idx="7">
                    <c:v>Nebraska</c:v>
                  </c:pt>
                  <c:pt idx="8">
                    <c:v>North Dakota</c:v>
                  </c:pt>
                  <c:pt idx="9">
                    <c:v>Ohio</c:v>
                  </c:pt>
                  <c:pt idx="10">
                    <c:v>South Dakota</c:v>
                  </c:pt>
                  <c:pt idx="11">
                    <c:v>Wisconsin</c:v>
                  </c:pt>
                  <c:pt idx="12">
                    <c:v>Connecticut</c:v>
                  </c:pt>
                  <c:pt idx="13">
                    <c:v>Delaware</c:v>
                  </c:pt>
                  <c:pt idx="14">
                    <c:v>Maine</c:v>
                  </c:pt>
                  <c:pt idx="15">
                    <c:v>Maryland</c:v>
                  </c:pt>
                  <c:pt idx="16">
                    <c:v>Massachusetts</c:v>
                  </c:pt>
                  <c:pt idx="17">
                    <c:v>New Hampshire</c:v>
                  </c:pt>
                  <c:pt idx="18">
                    <c:v>New Jersey</c:v>
                  </c:pt>
                  <c:pt idx="19">
                    <c:v>New York</c:v>
                  </c:pt>
                  <c:pt idx="20">
                    <c:v>Pennsylvania</c:v>
                  </c:pt>
                  <c:pt idx="21">
                    <c:v>Rhode Island</c:v>
                  </c:pt>
                  <c:pt idx="22">
                    <c:v>Vermont</c:v>
                  </c:pt>
                  <c:pt idx="23">
                    <c:v>Alabama</c:v>
                  </c:pt>
                  <c:pt idx="24">
                    <c:v>Arkansas</c:v>
                  </c:pt>
                  <c:pt idx="25">
                    <c:v>Florida</c:v>
                  </c:pt>
                  <c:pt idx="26">
                    <c:v>Georgia</c:v>
                  </c:pt>
                  <c:pt idx="27">
                    <c:v>Kentucky</c:v>
                  </c:pt>
                  <c:pt idx="28">
                    <c:v>Louisiana</c:v>
                  </c:pt>
                  <c:pt idx="29">
                    <c:v>Mississippi</c:v>
                  </c:pt>
                  <c:pt idx="30">
                    <c:v>North Carolina</c:v>
                  </c:pt>
                  <c:pt idx="31">
                    <c:v>Oklahoma</c:v>
                  </c:pt>
                  <c:pt idx="32">
                    <c:v>South Carolina</c:v>
                  </c:pt>
                  <c:pt idx="33">
                    <c:v>Tennessee</c:v>
                  </c:pt>
                  <c:pt idx="34">
                    <c:v>Texas</c:v>
                  </c:pt>
                  <c:pt idx="35">
                    <c:v>Virginia</c:v>
                  </c:pt>
                  <c:pt idx="36">
                    <c:v>West Virginia</c:v>
                  </c:pt>
                  <c:pt idx="37">
                    <c:v>Alaska</c:v>
                  </c:pt>
                  <c:pt idx="38">
                    <c:v>Arizona</c:v>
                  </c:pt>
                  <c:pt idx="39">
                    <c:v>California</c:v>
                  </c:pt>
                  <c:pt idx="40">
                    <c:v>Colorado</c:v>
                  </c:pt>
                  <c:pt idx="41">
                    <c:v>Hawaii</c:v>
                  </c:pt>
                  <c:pt idx="42">
                    <c:v>Idaho</c:v>
                  </c:pt>
                  <c:pt idx="43">
                    <c:v>Montana</c:v>
                  </c:pt>
                  <c:pt idx="44">
                    <c:v>Nevada</c:v>
                  </c:pt>
                  <c:pt idx="45">
                    <c:v>New Mexico</c:v>
                  </c:pt>
                  <c:pt idx="46">
                    <c:v>Oregon</c:v>
                  </c:pt>
                  <c:pt idx="47">
                    <c:v>Utah</c:v>
                  </c:pt>
                  <c:pt idx="48">
                    <c:v>Washington</c:v>
                  </c:pt>
                  <c:pt idx="49">
                    <c:v>Wyoming</c:v>
                  </c:pt>
                </c:lvl>
                <c:lvl>
                  <c:pt idx="0">
                    <c:v>The Mid-West</c:v>
                  </c:pt>
                  <c:pt idx="12">
                    <c:v>The North-East</c:v>
                  </c:pt>
                  <c:pt idx="23">
                    <c:v>The South</c:v>
                  </c:pt>
                  <c:pt idx="37">
                    <c:v>The West</c:v>
                  </c:pt>
                </c:lvl>
              </c:multiLvlStrCache>
            </c:multiLvlStrRef>
          </c:cat>
          <c:val>
            <c:numRef>
              <c:f>population!$C$4:$C$53</c:f>
              <c:numCache>
                <c:formatCode>General</c:formatCode>
                <c:ptCount val="50"/>
                <c:pt idx="0">
                  <c:v>12875255</c:v>
                </c:pt>
                <c:pt idx="1">
                  <c:v>6537334</c:v>
                </c:pt>
                <c:pt idx="2">
                  <c:v>3074186</c:v>
                </c:pt>
                <c:pt idx="3">
                  <c:v>2885905</c:v>
                </c:pt>
                <c:pt idx="4">
                  <c:v>9883360</c:v>
                </c:pt>
                <c:pt idx="5">
                  <c:v>5379139</c:v>
                </c:pt>
                <c:pt idx="6">
                  <c:v>6021988</c:v>
                </c:pt>
                <c:pt idx="7">
                  <c:v>1855525</c:v>
                </c:pt>
                <c:pt idx="8">
                  <c:v>699628</c:v>
                </c:pt>
                <c:pt idx="9">
                  <c:v>11544225</c:v>
                </c:pt>
                <c:pt idx="10">
                  <c:v>833354</c:v>
                </c:pt>
                <c:pt idx="11">
                  <c:v>5726398</c:v>
                </c:pt>
                <c:pt idx="12">
                  <c:v>3590347</c:v>
                </c:pt>
                <c:pt idx="13">
                  <c:v>917092</c:v>
                </c:pt>
                <c:pt idx="14">
                  <c:v>1329192</c:v>
                </c:pt>
                <c:pt idx="15">
                  <c:v>5884563</c:v>
                </c:pt>
                <c:pt idx="16">
                  <c:v>6646144</c:v>
                </c:pt>
                <c:pt idx="17">
                  <c:v>1320718</c:v>
                </c:pt>
                <c:pt idx="18">
                  <c:v>8864590</c:v>
                </c:pt>
                <c:pt idx="19">
                  <c:v>19570261</c:v>
                </c:pt>
                <c:pt idx="20">
                  <c:v>12763536</c:v>
                </c:pt>
                <c:pt idx="21">
                  <c:v>1050292</c:v>
                </c:pt>
                <c:pt idx="22">
                  <c:v>626011</c:v>
                </c:pt>
                <c:pt idx="23">
                  <c:v>4822023</c:v>
                </c:pt>
                <c:pt idx="24">
                  <c:v>2949131</c:v>
                </c:pt>
                <c:pt idx="25">
                  <c:v>19317568</c:v>
                </c:pt>
                <c:pt idx="26">
                  <c:v>9919945</c:v>
                </c:pt>
                <c:pt idx="27">
                  <c:v>4380415</c:v>
                </c:pt>
                <c:pt idx="28">
                  <c:v>4601893</c:v>
                </c:pt>
                <c:pt idx="29">
                  <c:v>2984926</c:v>
                </c:pt>
                <c:pt idx="30">
                  <c:v>9752073</c:v>
                </c:pt>
                <c:pt idx="31">
                  <c:v>3814820</c:v>
                </c:pt>
                <c:pt idx="32">
                  <c:v>4723723</c:v>
                </c:pt>
                <c:pt idx="33">
                  <c:v>6456243</c:v>
                </c:pt>
                <c:pt idx="34">
                  <c:v>26059203</c:v>
                </c:pt>
                <c:pt idx="35">
                  <c:v>8185867</c:v>
                </c:pt>
                <c:pt idx="36">
                  <c:v>1855413</c:v>
                </c:pt>
                <c:pt idx="37">
                  <c:v>731449</c:v>
                </c:pt>
                <c:pt idx="38">
                  <c:v>6553255</c:v>
                </c:pt>
                <c:pt idx="39">
                  <c:v>38041430</c:v>
                </c:pt>
                <c:pt idx="40">
                  <c:v>5187582</c:v>
                </c:pt>
                <c:pt idx="41">
                  <c:v>1392313</c:v>
                </c:pt>
                <c:pt idx="42">
                  <c:v>1595728</c:v>
                </c:pt>
                <c:pt idx="43">
                  <c:v>1005141</c:v>
                </c:pt>
                <c:pt idx="44">
                  <c:v>2758931</c:v>
                </c:pt>
                <c:pt idx="45">
                  <c:v>2085538</c:v>
                </c:pt>
                <c:pt idx="46">
                  <c:v>3899353</c:v>
                </c:pt>
                <c:pt idx="47">
                  <c:v>2855287</c:v>
                </c:pt>
                <c:pt idx="48">
                  <c:v>6897012</c:v>
                </c:pt>
                <c:pt idx="49">
                  <c:v>576412</c:v>
                </c:pt>
              </c:numCache>
            </c:numRef>
          </c:val>
          <c:extLst>
            <c:ext xmlns:c16="http://schemas.microsoft.com/office/drawing/2014/chart" uri="{C3380CC4-5D6E-409C-BE32-E72D297353CC}">
              <c16:uniqueId val="{00000000-66F4-4349-836B-BFB1711C67F6}"/>
            </c:ext>
          </c:extLst>
        </c:ser>
        <c:dLbls>
          <c:showLegendKey val="0"/>
          <c:showVal val="0"/>
          <c:showCatName val="0"/>
          <c:showSerName val="0"/>
          <c:showPercent val="0"/>
          <c:showBubbleSize val="0"/>
        </c:dLbls>
        <c:gapWidth val="182"/>
        <c:axId val="731174928"/>
        <c:axId val="731175760"/>
      </c:barChart>
      <c:catAx>
        <c:axId val="73117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75760"/>
        <c:crosses val="autoZero"/>
        <c:auto val="1"/>
        <c:lblAlgn val="ctr"/>
        <c:lblOffset val="100"/>
        <c:noMultiLvlLbl val="0"/>
      </c:catAx>
      <c:valAx>
        <c:axId val="73117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74928"/>
        <c:crosses val="autoZero"/>
        <c:crossBetween val="between"/>
      </c:valAx>
      <c:spPr>
        <a:noFill/>
        <a:ln>
          <a:solidFill>
            <a:srgbClr val="C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1000">
          <a:schemeClr val="accent1">
            <a:lumMod val="5000"/>
            <a:lumOff val="95000"/>
            <a:alpha val="91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635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3">
          <a:satMod val="175000"/>
          <a:alpha val="40000"/>
        </a:schemeClr>
      </a:glow>
      <a:outerShdw blurRad="50800" dist="12700" dir="3300000" algn="tl" rotWithShape="0">
        <a:schemeClr val="bg2">
          <a:lumMod val="90000"/>
          <a:alpha val="4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[ETP data.xlsx]Unemployement!PivotTable7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Unemployment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Unemployement!$C$3</c:f>
              <c:strCache>
                <c:ptCount val="1"/>
                <c:pt idx="0">
                  <c:v>Total</c:v>
                </c:pt>
              </c:strCache>
            </c:strRef>
          </c:tx>
          <c:spPr>
            <a:solidFill>
              <a:schemeClr val="accent1"/>
            </a:solidFill>
            <a:ln>
              <a:noFill/>
            </a:ln>
            <a:effectLst/>
          </c:spPr>
          <c:invertIfNegative val="0"/>
          <c:cat>
            <c:multiLvlStrRef>
              <c:f>Unemployement!$A$4:$B$53</c:f>
              <c:multiLvlStrCache>
                <c:ptCount val="50"/>
                <c:lvl>
                  <c:pt idx="0">
                    <c:v>Illinois</c:v>
                  </c:pt>
                  <c:pt idx="1">
                    <c:v>Indiana</c:v>
                  </c:pt>
                  <c:pt idx="2">
                    <c:v>Iowa</c:v>
                  </c:pt>
                  <c:pt idx="3">
                    <c:v>Kansas</c:v>
                  </c:pt>
                  <c:pt idx="4">
                    <c:v>Michigan</c:v>
                  </c:pt>
                  <c:pt idx="5">
                    <c:v>Minnesota</c:v>
                  </c:pt>
                  <c:pt idx="6">
                    <c:v>Missouri</c:v>
                  </c:pt>
                  <c:pt idx="7">
                    <c:v>Nebraska</c:v>
                  </c:pt>
                  <c:pt idx="8">
                    <c:v>North Dakota</c:v>
                  </c:pt>
                  <c:pt idx="9">
                    <c:v>Ohio</c:v>
                  </c:pt>
                  <c:pt idx="10">
                    <c:v>South Dakota</c:v>
                  </c:pt>
                  <c:pt idx="11">
                    <c:v>Wisconsin</c:v>
                  </c:pt>
                  <c:pt idx="12">
                    <c:v>Connecticut</c:v>
                  </c:pt>
                  <c:pt idx="13">
                    <c:v>Delaware</c:v>
                  </c:pt>
                  <c:pt idx="14">
                    <c:v>Maine</c:v>
                  </c:pt>
                  <c:pt idx="15">
                    <c:v>Maryland</c:v>
                  </c:pt>
                  <c:pt idx="16">
                    <c:v>Massachusetts</c:v>
                  </c:pt>
                  <c:pt idx="17">
                    <c:v>New Hampshire</c:v>
                  </c:pt>
                  <c:pt idx="18">
                    <c:v>New Jersey</c:v>
                  </c:pt>
                  <c:pt idx="19">
                    <c:v>New York</c:v>
                  </c:pt>
                  <c:pt idx="20">
                    <c:v>Pennsylvania</c:v>
                  </c:pt>
                  <c:pt idx="21">
                    <c:v>Rhode Island</c:v>
                  </c:pt>
                  <c:pt idx="22">
                    <c:v>Vermont</c:v>
                  </c:pt>
                  <c:pt idx="23">
                    <c:v>Alabama</c:v>
                  </c:pt>
                  <c:pt idx="24">
                    <c:v>Arkansas</c:v>
                  </c:pt>
                  <c:pt idx="25">
                    <c:v>Florida</c:v>
                  </c:pt>
                  <c:pt idx="26">
                    <c:v>Georgia</c:v>
                  </c:pt>
                  <c:pt idx="27">
                    <c:v>Kentucky</c:v>
                  </c:pt>
                  <c:pt idx="28">
                    <c:v>Louisiana</c:v>
                  </c:pt>
                  <c:pt idx="29">
                    <c:v>Mississippi</c:v>
                  </c:pt>
                  <c:pt idx="30">
                    <c:v>North Carolina</c:v>
                  </c:pt>
                  <c:pt idx="31">
                    <c:v>Oklahoma</c:v>
                  </c:pt>
                  <c:pt idx="32">
                    <c:v>South Carolina</c:v>
                  </c:pt>
                  <c:pt idx="33">
                    <c:v>Tennessee</c:v>
                  </c:pt>
                  <c:pt idx="34">
                    <c:v>Texas</c:v>
                  </c:pt>
                  <c:pt idx="35">
                    <c:v>Virginia</c:v>
                  </c:pt>
                  <c:pt idx="36">
                    <c:v>West Virginia</c:v>
                  </c:pt>
                  <c:pt idx="37">
                    <c:v>Alaska</c:v>
                  </c:pt>
                  <c:pt idx="38">
                    <c:v>Arizona</c:v>
                  </c:pt>
                  <c:pt idx="39">
                    <c:v>California</c:v>
                  </c:pt>
                  <c:pt idx="40">
                    <c:v>Colorado</c:v>
                  </c:pt>
                  <c:pt idx="41">
                    <c:v>Hawaii</c:v>
                  </c:pt>
                  <c:pt idx="42">
                    <c:v>Idaho</c:v>
                  </c:pt>
                  <c:pt idx="43">
                    <c:v>Montana</c:v>
                  </c:pt>
                  <c:pt idx="44">
                    <c:v>Nevada</c:v>
                  </c:pt>
                  <c:pt idx="45">
                    <c:v>New Mexico</c:v>
                  </c:pt>
                  <c:pt idx="46">
                    <c:v>Oregon</c:v>
                  </c:pt>
                  <c:pt idx="47">
                    <c:v>Utah</c:v>
                  </c:pt>
                  <c:pt idx="48">
                    <c:v>Washington</c:v>
                  </c:pt>
                  <c:pt idx="49">
                    <c:v>Wyoming</c:v>
                  </c:pt>
                </c:lvl>
                <c:lvl>
                  <c:pt idx="0">
                    <c:v>The Mid-West</c:v>
                  </c:pt>
                  <c:pt idx="12">
                    <c:v>The North-East</c:v>
                  </c:pt>
                  <c:pt idx="23">
                    <c:v>The South</c:v>
                  </c:pt>
                  <c:pt idx="37">
                    <c:v>The West</c:v>
                  </c:pt>
                </c:lvl>
              </c:multiLvlStrCache>
            </c:multiLvlStrRef>
          </c:cat>
          <c:val>
            <c:numRef>
              <c:f>Unemployement!$C$4:$C$53</c:f>
              <c:numCache>
                <c:formatCode>0.00%</c:formatCode>
                <c:ptCount val="50"/>
                <c:pt idx="0">
                  <c:v>8.900000000000001E-2</c:v>
                </c:pt>
                <c:pt idx="1">
                  <c:v>7.4999999999999997E-2</c:v>
                </c:pt>
                <c:pt idx="2">
                  <c:v>4.5999999999999999E-2</c:v>
                </c:pt>
                <c:pt idx="3">
                  <c:v>5.5999999999999994E-2</c:v>
                </c:pt>
                <c:pt idx="4">
                  <c:v>0.09</c:v>
                </c:pt>
                <c:pt idx="5">
                  <c:v>4.8000000000000001E-2</c:v>
                </c:pt>
                <c:pt idx="6">
                  <c:v>6.5000000000000002E-2</c:v>
                </c:pt>
                <c:pt idx="7">
                  <c:v>3.9E-2</c:v>
                </c:pt>
                <c:pt idx="8">
                  <c:v>2.7000000000000003E-2</c:v>
                </c:pt>
                <c:pt idx="9">
                  <c:v>7.4999999999999997E-2</c:v>
                </c:pt>
                <c:pt idx="10">
                  <c:v>3.7000000000000005E-2</c:v>
                </c:pt>
                <c:pt idx="11">
                  <c:v>6.5000000000000002E-2</c:v>
                </c:pt>
                <c:pt idx="12">
                  <c:v>7.9000000000000001E-2</c:v>
                </c:pt>
                <c:pt idx="13">
                  <c:v>6.8000000000000005E-2</c:v>
                </c:pt>
                <c:pt idx="14">
                  <c:v>6.7000000000000004E-2</c:v>
                </c:pt>
                <c:pt idx="15">
                  <c:v>6.7000000000000004E-2</c:v>
                </c:pt>
                <c:pt idx="16">
                  <c:v>7.2000000000000008E-2</c:v>
                </c:pt>
                <c:pt idx="17">
                  <c:v>5.0999999999999997E-2</c:v>
                </c:pt>
                <c:pt idx="18">
                  <c:v>8.4000000000000005E-2</c:v>
                </c:pt>
                <c:pt idx="19">
                  <c:v>7.6999999999999999E-2</c:v>
                </c:pt>
                <c:pt idx="20">
                  <c:v>7.4999999999999997E-2</c:v>
                </c:pt>
                <c:pt idx="21">
                  <c:v>9.1999999999999998E-2</c:v>
                </c:pt>
                <c:pt idx="22">
                  <c:v>4.4999999999999998E-2</c:v>
                </c:pt>
                <c:pt idx="23">
                  <c:v>6.5000000000000002E-2</c:v>
                </c:pt>
                <c:pt idx="24">
                  <c:v>7.4999999999999997E-2</c:v>
                </c:pt>
                <c:pt idx="25">
                  <c:v>6.7000000000000004E-2</c:v>
                </c:pt>
                <c:pt idx="26">
                  <c:v>8.1000000000000003E-2</c:v>
                </c:pt>
                <c:pt idx="27">
                  <c:v>8.4000000000000005E-2</c:v>
                </c:pt>
                <c:pt idx="28">
                  <c:v>6.5000000000000002E-2</c:v>
                </c:pt>
                <c:pt idx="29">
                  <c:v>8.5000000000000006E-2</c:v>
                </c:pt>
                <c:pt idx="30">
                  <c:v>0.08</c:v>
                </c:pt>
                <c:pt idx="31">
                  <c:v>5.5E-2</c:v>
                </c:pt>
                <c:pt idx="32">
                  <c:v>7.4999999999999997E-2</c:v>
                </c:pt>
                <c:pt idx="33">
                  <c:v>8.4000000000000005E-2</c:v>
                </c:pt>
                <c:pt idx="34">
                  <c:v>6.2E-2</c:v>
                </c:pt>
                <c:pt idx="35">
                  <c:v>5.5999999999999994E-2</c:v>
                </c:pt>
                <c:pt idx="36">
                  <c:v>6.2E-2</c:v>
                </c:pt>
                <c:pt idx="37">
                  <c:v>6.5000000000000002E-2</c:v>
                </c:pt>
                <c:pt idx="38">
                  <c:v>8.199999999999999E-2</c:v>
                </c:pt>
                <c:pt idx="39">
                  <c:v>8.6999999999999994E-2</c:v>
                </c:pt>
                <c:pt idx="40">
                  <c:v>6.8000000000000005E-2</c:v>
                </c:pt>
                <c:pt idx="41">
                  <c:v>4.4000000000000004E-2</c:v>
                </c:pt>
                <c:pt idx="42">
                  <c:v>6.7000000000000004E-2</c:v>
                </c:pt>
                <c:pt idx="43">
                  <c:v>5.2000000000000005E-2</c:v>
                </c:pt>
                <c:pt idx="44">
                  <c:v>9.3000000000000013E-2</c:v>
                </c:pt>
                <c:pt idx="45">
                  <c:v>6.6000000000000003E-2</c:v>
                </c:pt>
                <c:pt idx="46">
                  <c:v>7.6999999999999999E-2</c:v>
                </c:pt>
                <c:pt idx="47">
                  <c:v>4.5999999999999999E-2</c:v>
                </c:pt>
                <c:pt idx="48">
                  <c:v>7.0000000000000007E-2</c:v>
                </c:pt>
                <c:pt idx="49">
                  <c:v>4.5999999999999999E-2</c:v>
                </c:pt>
              </c:numCache>
            </c:numRef>
          </c:val>
          <c:extLst>
            <c:ext xmlns:c16="http://schemas.microsoft.com/office/drawing/2014/chart" uri="{C3380CC4-5D6E-409C-BE32-E72D297353CC}">
              <c16:uniqueId val="{00000000-8500-41CE-91FF-4592BED7D38F}"/>
            </c:ext>
          </c:extLst>
        </c:ser>
        <c:dLbls>
          <c:showLegendKey val="0"/>
          <c:showVal val="0"/>
          <c:showCatName val="0"/>
          <c:showSerName val="0"/>
          <c:showPercent val="0"/>
          <c:showBubbleSize val="0"/>
        </c:dLbls>
        <c:gapWidth val="182"/>
        <c:axId val="1509787824"/>
        <c:axId val="1509802384"/>
      </c:barChart>
      <c:catAx>
        <c:axId val="150978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02384"/>
        <c:crosses val="autoZero"/>
        <c:auto val="1"/>
        <c:lblAlgn val="ctr"/>
        <c:lblOffset val="100"/>
        <c:noMultiLvlLbl val="0"/>
      </c:catAx>
      <c:valAx>
        <c:axId val="15098023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8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3">
          <a:satMod val="175000"/>
          <a:alpha val="40000"/>
        </a:schemeClr>
      </a:glow>
      <a:outerShdw blurRad="50800" dist="38100" dir="5400000" algn="t" rotWithShape="0">
        <a:prstClr val="black">
          <a:alpha val="40000"/>
        </a:prst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[ETP data.xlsx]Expense!PivotTable8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Expense!$C$3</c:f>
              <c:strCache>
                <c:ptCount val="1"/>
                <c:pt idx="0">
                  <c:v>Total</c:v>
                </c:pt>
              </c:strCache>
            </c:strRef>
          </c:tx>
          <c:spPr>
            <a:solidFill>
              <a:schemeClr val="accent1"/>
            </a:solidFill>
            <a:ln>
              <a:noFill/>
            </a:ln>
            <a:effectLst/>
          </c:spPr>
          <c:invertIfNegative val="0"/>
          <c:cat>
            <c:multiLvlStrRef>
              <c:f>Expense!$A$4:$B$53</c:f>
              <c:multiLvlStrCache>
                <c:ptCount val="50"/>
                <c:lvl>
                  <c:pt idx="0">
                    <c:v>Illinois</c:v>
                  </c:pt>
                  <c:pt idx="1">
                    <c:v>Indiana</c:v>
                  </c:pt>
                  <c:pt idx="2">
                    <c:v>Iowa</c:v>
                  </c:pt>
                  <c:pt idx="3">
                    <c:v>Kansas</c:v>
                  </c:pt>
                  <c:pt idx="4">
                    <c:v>Michigan</c:v>
                  </c:pt>
                  <c:pt idx="5">
                    <c:v>Minnesota</c:v>
                  </c:pt>
                  <c:pt idx="6">
                    <c:v>Missouri</c:v>
                  </c:pt>
                  <c:pt idx="7">
                    <c:v>Nebraska</c:v>
                  </c:pt>
                  <c:pt idx="8">
                    <c:v>North Dakota</c:v>
                  </c:pt>
                  <c:pt idx="9">
                    <c:v>Ohio</c:v>
                  </c:pt>
                  <c:pt idx="10">
                    <c:v>South Dakota</c:v>
                  </c:pt>
                  <c:pt idx="11">
                    <c:v>Wisconsin</c:v>
                  </c:pt>
                  <c:pt idx="12">
                    <c:v>Connecticut</c:v>
                  </c:pt>
                  <c:pt idx="13">
                    <c:v>Delaware</c:v>
                  </c:pt>
                  <c:pt idx="14">
                    <c:v>Maine</c:v>
                  </c:pt>
                  <c:pt idx="15">
                    <c:v>Maryland</c:v>
                  </c:pt>
                  <c:pt idx="16">
                    <c:v>Massachusetts</c:v>
                  </c:pt>
                  <c:pt idx="17">
                    <c:v>New Hampshire</c:v>
                  </c:pt>
                  <c:pt idx="18">
                    <c:v>New Jersey</c:v>
                  </c:pt>
                  <c:pt idx="19">
                    <c:v>New York</c:v>
                  </c:pt>
                  <c:pt idx="20">
                    <c:v>Pennsylvania</c:v>
                  </c:pt>
                  <c:pt idx="21">
                    <c:v>Rhode Island</c:v>
                  </c:pt>
                  <c:pt idx="22">
                    <c:v>Vermont</c:v>
                  </c:pt>
                  <c:pt idx="23">
                    <c:v>Alabama</c:v>
                  </c:pt>
                  <c:pt idx="24">
                    <c:v>Arkansas</c:v>
                  </c:pt>
                  <c:pt idx="25">
                    <c:v>Florida</c:v>
                  </c:pt>
                  <c:pt idx="26">
                    <c:v>Georgia</c:v>
                  </c:pt>
                  <c:pt idx="27">
                    <c:v>Kentucky</c:v>
                  </c:pt>
                  <c:pt idx="28">
                    <c:v>Louisiana</c:v>
                  </c:pt>
                  <c:pt idx="29">
                    <c:v>Mississippi</c:v>
                  </c:pt>
                  <c:pt idx="30">
                    <c:v>North Carolina</c:v>
                  </c:pt>
                  <c:pt idx="31">
                    <c:v>Oklahoma</c:v>
                  </c:pt>
                  <c:pt idx="32">
                    <c:v>South Carolina</c:v>
                  </c:pt>
                  <c:pt idx="33">
                    <c:v>Tennessee</c:v>
                  </c:pt>
                  <c:pt idx="34">
                    <c:v>Texas</c:v>
                  </c:pt>
                  <c:pt idx="35">
                    <c:v>Virginia</c:v>
                  </c:pt>
                  <c:pt idx="36">
                    <c:v>West Virginia</c:v>
                  </c:pt>
                  <c:pt idx="37">
                    <c:v>Alaska</c:v>
                  </c:pt>
                  <c:pt idx="38">
                    <c:v>Arizona</c:v>
                  </c:pt>
                  <c:pt idx="39">
                    <c:v>California</c:v>
                  </c:pt>
                  <c:pt idx="40">
                    <c:v>Colorado</c:v>
                  </c:pt>
                  <c:pt idx="41">
                    <c:v>Hawaii</c:v>
                  </c:pt>
                  <c:pt idx="42">
                    <c:v>Idaho</c:v>
                  </c:pt>
                  <c:pt idx="43">
                    <c:v>Montana</c:v>
                  </c:pt>
                  <c:pt idx="44">
                    <c:v>Nevada</c:v>
                  </c:pt>
                  <c:pt idx="45">
                    <c:v>New Mexico</c:v>
                  </c:pt>
                  <c:pt idx="46">
                    <c:v>Oregon</c:v>
                  </c:pt>
                  <c:pt idx="47">
                    <c:v>Utah</c:v>
                  </c:pt>
                  <c:pt idx="48">
                    <c:v>Washington</c:v>
                  </c:pt>
                  <c:pt idx="49">
                    <c:v>Wyoming</c:v>
                  </c:pt>
                </c:lvl>
                <c:lvl>
                  <c:pt idx="0">
                    <c:v>The Mid-West</c:v>
                  </c:pt>
                  <c:pt idx="12">
                    <c:v>The North-East</c:v>
                  </c:pt>
                  <c:pt idx="23">
                    <c:v>The South</c:v>
                  </c:pt>
                  <c:pt idx="37">
                    <c:v>The West</c:v>
                  </c:pt>
                </c:lvl>
              </c:multiLvlStrCache>
            </c:multiLvlStrRef>
          </c:cat>
          <c:val>
            <c:numRef>
              <c:f>Expense!$C$4:$C$53</c:f>
              <c:numCache>
                <c:formatCode>#,##0_);\(#,##0\)</c:formatCode>
                <c:ptCount val="50"/>
                <c:pt idx="0">
                  <c:v>149784245275</c:v>
                </c:pt>
                <c:pt idx="1">
                  <c:v>75622777492.5</c:v>
                </c:pt>
                <c:pt idx="2">
                  <c:v>35436760467.5</c:v>
                </c:pt>
                <c:pt idx="3">
                  <c:v>33244795902.5</c:v>
                </c:pt>
                <c:pt idx="4">
                  <c:v>115443467090.00002</c:v>
                </c:pt>
                <c:pt idx="5">
                  <c:v>62105662675.000008</c:v>
                </c:pt>
                <c:pt idx="6">
                  <c:v>69777538652.5</c:v>
                </c:pt>
                <c:pt idx="7">
                  <c:v>21188990795</c:v>
                </c:pt>
                <c:pt idx="8">
                  <c:v>7671875977.5</c:v>
                </c:pt>
                <c:pt idx="9">
                  <c:v>134805820747.50002</c:v>
                </c:pt>
                <c:pt idx="10">
                  <c:v>9498513115</c:v>
                </c:pt>
                <c:pt idx="11">
                  <c:v>66489591805</c:v>
                </c:pt>
                <c:pt idx="12">
                  <c:v>41647326735</c:v>
                </c:pt>
                <c:pt idx="13">
                  <c:v>10594495397.5</c:v>
                </c:pt>
                <c:pt idx="14">
                  <c:v>15343751955</c:v>
                </c:pt>
                <c:pt idx="15">
                  <c:v>67585574087.5</c:v>
                </c:pt>
                <c:pt idx="16">
                  <c:v>76353432347.5</c:v>
                </c:pt>
                <c:pt idx="17">
                  <c:v>15343751955</c:v>
                </c:pt>
                <c:pt idx="18">
                  <c:v>102657007127.5</c:v>
                </c:pt>
                <c:pt idx="19">
                  <c:v>226137677622.5</c:v>
                </c:pt>
                <c:pt idx="20">
                  <c:v>148322935565</c:v>
                </c:pt>
                <c:pt idx="21">
                  <c:v>12421132535</c:v>
                </c:pt>
                <c:pt idx="22">
                  <c:v>7306548550</c:v>
                </c:pt>
                <c:pt idx="23">
                  <c:v>55895096407.5</c:v>
                </c:pt>
                <c:pt idx="24">
                  <c:v>33975450757.499996</c:v>
                </c:pt>
                <c:pt idx="25">
                  <c:v>219561783927.5</c:v>
                </c:pt>
                <c:pt idx="26">
                  <c:v>113251502525</c:v>
                </c:pt>
                <c:pt idx="27">
                  <c:v>50780512422.5</c:v>
                </c:pt>
                <c:pt idx="28">
                  <c:v>52972476987.5</c:v>
                </c:pt>
                <c:pt idx="29">
                  <c:v>34706105612.5</c:v>
                </c:pt>
                <c:pt idx="30">
                  <c:v>111424865387.5</c:v>
                </c:pt>
                <c:pt idx="31">
                  <c:v>43839291300</c:v>
                </c:pt>
                <c:pt idx="32">
                  <c:v>54068459270</c:v>
                </c:pt>
                <c:pt idx="33">
                  <c:v>74161467782.5</c:v>
                </c:pt>
                <c:pt idx="34">
                  <c:v>293723251710</c:v>
                </c:pt>
                <c:pt idx="35">
                  <c:v>93523821440</c:v>
                </c:pt>
                <c:pt idx="36">
                  <c:v>21554318222.5</c:v>
                </c:pt>
                <c:pt idx="37">
                  <c:v>8402530832.5</c:v>
                </c:pt>
                <c:pt idx="38">
                  <c:v>74526795210</c:v>
                </c:pt>
                <c:pt idx="39">
                  <c:v>435914805277.5</c:v>
                </c:pt>
                <c:pt idx="40">
                  <c:v>58817715827.5</c:v>
                </c:pt>
                <c:pt idx="41">
                  <c:v>15709079382.5</c:v>
                </c:pt>
                <c:pt idx="42">
                  <c:v>18631698802.5</c:v>
                </c:pt>
                <c:pt idx="43">
                  <c:v>11690477680</c:v>
                </c:pt>
                <c:pt idx="44">
                  <c:v>31418158765</c:v>
                </c:pt>
                <c:pt idx="45">
                  <c:v>24111610215</c:v>
                </c:pt>
                <c:pt idx="46">
                  <c:v>44569946155</c:v>
                </c:pt>
                <c:pt idx="47">
                  <c:v>32148813620</c:v>
                </c:pt>
                <c:pt idx="48">
                  <c:v>78545396912.5</c:v>
                </c:pt>
                <c:pt idx="49">
                  <c:v>6575893695</c:v>
                </c:pt>
              </c:numCache>
            </c:numRef>
          </c:val>
          <c:extLst>
            <c:ext xmlns:c16="http://schemas.microsoft.com/office/drawing/2014/chart" uri="{C3380CC4-5D6E-409C-BE32-E72D297353CC}">
              <c16:uniqueId val="{00000000-130C-4409-9718-95066D5EA3B8}"/>
            </c:ext>
          </c:extLst>
        </c:ser>
        <c:dLbls>
          <c:showLegendKey val="0"/>
          <c:showVal val="0"/>
          <c:showCatName val="0"/>
          <c:showSerName val="0"/>
          <c:showPercent val="0"/>
          <c:showBubbleSize val="0"/>
        </c:dLbls>
        <c:gapWidth val="182"/>
        <c:axId val="1512468432"/>
        <c:axId val="1512475504"/>
      </c:barChart>
      <c:catAx>
        <c:axId val="151246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75504"/>
        <c:crosses val="autoZero"/>
        <c:auto val="1"/>
        <c:lblAlgn val="ctr"/>
        <c:lblOffset val="100"/>
        <c:noMultiLvlLbl val="0"/>
      </c:catAx>
      <c:valAx>
        <c:axId val="1512475504"/>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3">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[ETP data.xlsx]Tax Revenues!PivotTable9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'Tax Revenues'!$C$3</c:f>
              <c:strCache>
                <c:ptCount val="1"/>
                <c:pt idx="0">
                  <c:v>Total</c:v>
                </c:pt>
              </c:strCache>
            </c:strRef>
          </c:tx>
          <c:spPr>
            <a:solidFill>
              <a:schemeClr val="accent1"/>
            </a:solidFill>
            <a:ln>
              <a:noFill/>
            </a:ln>
            <a:effectLst/>
          </c:spPr>
          <c:invertIfNegative val="0"/>
          <c:cat>
            <c:multiLvlStrRef>
              <c:f>'Tax Revenues'!$A$4:$B$53</c:f>
              <c:multiLvlStrCache>
                <c:ptCount val="50"/>
                <c:lvl>
                  <c:pt idx="0">
                    <c:v>Illinois</c:v>
                  </c:pt>
                  <c:pt idx="1">
                    <c:v>Indiana</c:v>
                  </c:pt>
                  <c:pt idx="2">
                    <c:v>Iowa</c:v>
                  </c:pt>
                  <c:pt idx="3">
                    <c:v>Kansas</c:v>
                  </c:pt>
                  <c:pt idx="4">
                    <c:v>Michigan</c:v>
                  </c:pt>
                  <c:pt idx="5">
                    <c:v>Minnesota</c:v>
                  </c:pt>
                  <c:pt idx="6">
                    <c:v>Missouri</c:v>
                  </c:pt>
                  <c:pt idx="7">
                    <c:v>Nebraska</c:v>
                  </c:pt>
                  <c:pt idx="8">
                    <c:v>North Dakota</c:v>
                  </c:pt>
                  <c:pt idx="9">
                    <c:v>Ohio</c:v>
                  </c:pt>
                  <c:pt idx="10">
                    <c:v>South Dakota</c:v>
                  </c:pt>
                  <c:pt idx="11">
                    <c:v>Wisconsin</c:v>
                  </c:pt>
                  <c:pt idx="12">
                    <c:v>Connecticut</c:v>
                  </c:pt>
                  <c:pt idx="13">
                    <c:v>Delaware</c:v>
                  </c:pt>
                  <c:pt idx="14">
                    <c:v>Maine</c:v>
                  </c:pt>
                  <c:pt idx="15">
                    <c:v>Maryland</c:v>
                  </c:pt>
                  <c:pt idx="16">
                    <c:v>Massachusetts</c:v>
                  </c:pt>
                  <c:pt idx="17">
                    <c:v>New Hampshire</c:v>
                  </c:pt>
                  <c:pt idx="18">
                    <c:v>New Jersey</c:v>
                  </c:pt>
                  <c:pt idx="19">
                    <c:v>New York</c:v>
                  </c:pt>
                  <c:pt idx="20">
                    <c:v>Pennsylvania</c:v>
                  </c:pt>
                  <c:pt idx="21">
                    <c:v>Rhode Island</c:v>
                  </c:pt>
                  <c:pt idx="22">
                    <c:v>Vermont</c:v>
                  </c:pt>
                  <c:pt idx="23">
                    <c:v>Alabama</c:v>
                  </c:pt>
                  <c:pt idx="24">
                    <c:v>Arkansas</c:v>
                  </c:pt>
                  <c:pt idx="25">
                    <c:v>Florida</c:v>
                  </c:pt>
                  <c:pt idx="26">
                    <c:v>Georgia</c:v>
                  </c:pt>
                  <c:pt idx="27">
                    <c:v>Kentucky</c:v>
                  </c:pt>
                  <c:pt idx="28">
                    <c:v>Louisiana</c:v>
                  </c:pt>
                  <c:pt idx="29">
                    <c:v>Mississippi</c:v>
                  </c:pt>
                  <c:pt idx="30">
                    <c:v>North Carolina</c:v>
                  </c:pt>
                  <c:pt idx="31">
                    <c:v>Oklahoma</c:v>
                  </c:pt>
                  <c:pt idx="32">
                    <c:v>South Carolina</c:v>
                  </c:pt>
                  <c:pt idx="33">
                    <c:v>Tennessee</c:v>
                  </c:pt>
                  <c:pt idx="34">
                    <c:v>Texas</c:v>
                  </c:pt>
                  <c:pt idx="35">
                    <c:v>Virginia</c:v>
                  </c:pt>
                  <c:pt idx="36">
                    <c:v>West Virginia</c:v>
                  </c:pt>
                  <c:pt idx="37">
                    <c:v>Alaska</c:v>
                  </c:pt>
                  <c:pt idx="38">
                    <c:v>Arizona</c:v>
                  </c:pt>
                  <c:pt idx="39">
                    <c:v>California</c:v>
                  </c:pt>
                  <c:pt idx="40">
                    <c:v>Colorado</c:v>
                  </c:pt>
                  <c:pt idx="41">
                    <c:v>Hawaii</c:v>
                  </c:pt>
                  <c:pt idx="42">
                    <c:v>Idaho</c:v>
                  </c:pt>
                  <c:pt idx="43">
                    <c:v>Montana</c:v>
                  </c:pt>
                  <c:pt idx="44">
                    <c:v>Nevada</c:v>
                  </c:pt>
                  <c:pt idx="45">
                    <c:v>New Mexico</c:v>
                  </c:pt>
                  <c:pt idx="46">
                    <c:v>Oregon</c:v>
                  </c:pt>
                  <c:pt idx="47">
                    <c:v>Utah</c:v>
                  </c:pt>
                  <c:pt idx="48">
                    <c:v>Washington</c:v>
                  </c:pt>
                  <c:pt idx="49">
                    <c:v>Wyoming</c:v>
                  </c:pt>
                </c:lvl>
                <c:lvl>
                  <c:pt idx="0">
                    <c:v>The Mid-West</c:v>
                  </c:pt>
                  <c:pt idx="12">
                    <c:v>The North-East</c:v>
                  </c:pt>
                  <c:pt idx="23">
                    <c:v>The South</c:v>
                  </c:pt>
                  <c:pt idx="37">
                    <c:v>The West</c:v>
                  </c:pt>
                </c:lvl>
              </c:multiLvlStrCache>
            </c:multiLvlStrRef>
          </c:cat>
          <c:val>
            <c:numRef>
              <c:f>'Tax Revenues'!$C$4:$C$53</c:f>
              <c:numCache>
                <c:formatCode>#,##0_);\(#,##0\)</c:formatCode>
                <c:ptCount val="50"/>
                <c:pt idx="0">
                  <c:v>124431227000</c:v>
                </c:pt>
                <c:pt idx="1">
                  <c:v>51238512000</c:v>
                </c:pt>
                <c:pt idx="2">
                  <c:v>18753596000</c:v>
                </c:pt>
                <c:pt idx="3">
                  <c:v>21904615000</c:v>
                </c:pt>
                <c:pt idx="4">
                  <c:v>59210158000</c:v>
                </c:pt>
                <c:pt idx="5">
                  <c:v>78685402000</c:v>
                </c:pt>
                <c:pt idx="6">
                  <c:v>48413247000</c:v>
                </c:pt>
                <c:pt idx="7">
                  <c:v>19795254000</c:v>
                </c:pt>
                <c:pt idx="8">
                  <c:v>5664860000</c:v>
                </c:pt>
                <c:pt idx="9">
                  <c:v>111094276000</c:v>
                </c:pt>
                <c:pt idx="10">
                  <c:v>5136249000</c:v>
                </c:pt>
                <c:pt idx="11">
                  <c:v>41498033000</c:v>
                </c:pt>
                <c:pt idx="12">
                  <c:v>47262702000</c:v>
                </c:pt>
                <c:pt idx="13">
                  <c:v>21835412000</c:v>
                </c:pt>
                <c:pt idx="14">
                  <c:v>6229189000</c:v>
                </c:pt>
                <c:pt idx="15">
                  <c:v>48107002000</c:v>
                </c:pt>
                <c:pt idx="16">
                  <c:v>79826976000</c:v>
                </c:pt>
                <c:pt idx="17">
                  <c:v>8807691000</c:v>
                </c:pt>
                <c:pt idx="18">
                  <c:v>111377490000</c:v>
                </c:pt>
                <c:pt idx="19">
                  <c:v>201167954000</c:v>
                </c:pt>
                <c:pt idx="20">
                  <c:v>108961515000</c:v>
                </c:pt>
                <c:pt idx="21">
                  <c:v>10992338000</c:v>
                </c:pt>
                <c:pt idx="22">
                  <c:v>3524887000</c:v>
                </c:pt>
                <c:pt idx="23">
                  <c:v>20882949000</c:v>
                </c:pt>
                <c:pt idx="24">
                  <c:v>25299832000</c:v>
                </c:pt>
                <c:pt idx="25">
                  <c:v>122249635000</c:v>
                </c:pt>
                <c:pt idx="26">
                  <c:v>65498308000</c:v>
                </c:pt>
                <c:pt idx="27">
                  <c:v>25085813000</c:v>
                </c:pt>
                <c:pt idx="28">
                  <c:v>34811072000</c:v>
                </c:pt>
                <c:pt idx="29">
                  <c:v>10458549000</c:v>
                </c:pt>
                <c:pt idx="30">
                  <c:v>61600064000</c:v>
                </c:pt>
                <c:pt idx="31">
                  <c:v>27087264000</c:v>
                </c:pt>
                <c:pt idx="32">
                  <c:v>18557166000</c:v>
                </c:pt>
                <c:pt idx="33">
                  <c:v>47010303000</c:v>
                </c:pt>
                <c:pt idx="34">
                  <c:v>219459878000</c:v>
                </c:pt>
                <c:pt idx="35">
                  <c:v>64297400000</c:v>
                </c:pt>
                <c:pt idx="36">
                  <c:v>6498502000</c:v>
                </c:pt>
                <c:pt idx="37">
                  <c:v>4898780000</c:v>
                </c:pt>
                <c:pt idx="38">
                  <c:v>34850436000</c:v>
                </c:pt>
                <c:pt idx="39">
                  <c:v>292563574000</c:v>
                </c:pt>
                <c:pt idx="40">
                  <c:v>41252701000</c:v>
                </c:pt>
                <c:pt idx="41">
                  <c:v>6511578000</c:v>
                </c:pt>
                <c:pt idx="42">
                  <c:v>7622490000</c:v>
                </c:pt>
                <c:pt idx="43">
                  <c:v>4383727000</c:v>
                </c:pt>
                <c:pt idx="44">
                  <c:v>13727425000</c:v>
                </c:pt>
                <c:pt idx="45">
                  <c:v>7866206000</c:v>
                </c:pt>
                <c:pt idx="46">
                  <c:v>22716602000</c:v>
                </c:pt>
                <c:pt idx="47">
                  <c:v>15642129000</c:v>
                </c:pt>
                <c:pt idx="48">
                  <c:v>52443862000</c:v>
                </c:pt>
                <c:pt idx="49">
                  <c:v>3828379000</c:v>
                </c:pt>
              </c:numCache>
            </c:numRef>
          </c:val>
          <c:extLst>
            <c:ext xmlns:c16="http://schemas.microsoft.com/office/drawing/2014/chart" uri="{C3380CC4-5D6E-409C-BE32-E72D297353CC}">
              <c16:uniqueId val="{00000000-0253-482F-8CCB-39411CD07450}"/>
            </c:ext>
          </c:extLst>
        </c:ser>
        <c:dLbls>
          <c:showLegendKey val="0"/>
          <c:showVal val="0"/>
          <c:showCatName val="0"/>
          <c:showSerName val="0"/>
          <c:showPercent val="0"/>
          <c:showBubbleSize val="0"/>
        </c:dLbls>
        <c:gapWidth val="182"/>
        <c:axId val="1509835664"/>
        <c:axId val="1509817360"/>
      </c:barChart>
      <c:catAx>
        <c:axId val="150983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17360"/>
        <c:crosses val="autoZero"/>
        <c:auto val="1"/>
        <c:lblAlgn val="ctr"/>
        <c:lblOffset val="100"/>
        <c:noMultiLvlLbl val="0"/>
      </c:catAx>
      <c:valAx>
        <c:axId val="1509817360"/>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3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12700" cap="flat" cmpd="sng" algn="ctr">
      <a:solidFill>
        <a:schemeClr val="tx1">
          <a:lumMod val="15000"/>
          <a:lumOff val="85000"/>
        </a:schemeClr>
      </a:solidFill>
      <a:round/>
    </a:ln>
    <a:effectLst>
      <a:glow rad="63500">
        <a:schemeClr val="accent3">
          <a:satMod val="175000"/>
          <a:alpha val="40000"/>
        </a:schemeClr>
      </a:glow>
      <a:outerShdw blurRad="50800" dist="38100" dir="5400000" algn="t" rotWithShape="0">
        <a:prstClr val="black">
          <a:alpha val="40000"/>
        </a:prst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486334</xdr:colOff>
      <xdr:row>31</xdr:row>
      <xdr:rowOff>112057</xdr:rowOff>
    </xdr:from>
    <xdr:to>
      <xdr:col>31</xdr:col>
      <xdr:colOff>468086</xdr:colOff>
      <xdr:row>65</xdr:row>
      <xdr:rowOff>108857</xdr:rowOff>
    </xdr:to>
    <xdr:graphicFrame macro="">
      <xdr:nvGraphicFramePr>
        <xdr:cNvPr id="2" name="Chart 3">
          <a:extLst>
            <a:ext uri="{FF2B5EF4-FFF2-40B4-BE49-F238E27FC236}">
              <a16:creationId xmlns:a16="http://schemas.microsoft.com/office/drawing/2014/main" id="{FCDC902B-75D4-4A76-B0D1-B899851BE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167640</xdr:colOff>
      <xdr:row>1</xdr:row>
      <xdr:rowOff>7620</xdr:rowOff>
    </xdr:from>
    <xdr:to>
      <xdr:col>26</xdr:col>
      <xdr:colOff>30480</xdr:colOff>
      <xdr:row>14</xdr:row>
      <xdr:rowOff>7620</xdr:rowOff>
    </xdr:to>
    <xdr:graphicFrame macro="">
      <xdr:nvGraphicFramePr>
        <xdr:cNvPr id="3" name="Chart 1">
          <a:extLst>
            <a:ext uri="{FF2B5EF4-FFF2-40B4-BE49-F238E27FC236}">
              <a16:creationId xmlns:a16="http://schemas.microsoft.com/office/drawing/2014/main" id="{C0CE8C33-B500-4123-89E1-4E0B5BE20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522515</xdr:colOff>
      <xdr:row>14</xdr:row>
      <xdr:rowOff>129539</xdr:rowOff>
    </xdr:from>
    <xdr:to>
      <xdr:col>26</xdr:col>
      <xdr:colOff>152400</xdr:colOff>
      <xdr:row>30</xdr:row>
      <xdr:rowOff>21772</xdr:rowOff>
    </xdr:to>
    <xdr:graphicFrame macro="">
      <xdr:nvGraphicFramePr>
        <xdr:cNvPr id="4" name="Chart 1">
          <a:extLst>
            <a:ext uri="{FF2B5EF4-FFF2-40B4-BE49-F238E27FC236}">
              <a16:creationId xmlns:a16="http://schemas.microsoft.com/office/drawing/2014/main" id="{D62A2558-A0F2-47F8-B75C-3A3F06A96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0</xdr:row>
      <xdr:rowOff>106680</xdr:rowOff>
    </xdr:from>
    <xdr:to>
      <xdr:col>7</xdr:col>
      <xdr:colOff>472440</xdr:colOff>
      <xdr:row>14</xdr:row>
      <xdr:rowOff>152400</xdr:rowOff>
    </xdr:to>
    <xdr:graphicFrame macro="">
      <xdr:nvGraphicFramePr>
        <xdr:cNvPr id="5" name="Chart 1">
          <a:extLst>
            <a:ext uri="{FF2B5EF4-FFF2-40B4-BE49-F238E27FC236}">
              <a16:creationId xmlns:a16="http://schemas.microsoft.com/office/drawing/2014/main" id="{CFE0BD9A-AD23-49EB-8C77-F3CEE84E7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44824</xdr:colOff>
      <xdr:row>0</xdr:row>
      <xdr:rowOff>134471</xdr:rowOff>
    </xdr:from>
    <xdr:to>
      <xdr:col>15</xdr:col>
      <xdr:colOff>242048</xdr:colOff>
      <xdr:row>14</xdr:row>
      <xdr:rowOff>152400</xdr:rowOff>
    </xdr:to>
    <xdr:graphicFrame macro="">
      <xdr:nvGraphicFramePr>
        <xdr:cNvPr id="16" name="Chart 1">
          <a:extLst>
            <a:ext uri="{FF2B5EF4-FFF2-40B4-BE49-F238E27FC236}">
              <a16:creationId xmlns:a16="http://schemas.microsoft.com/office/drawing/2014/main" id="{422A75C9-7368-406F-B49A-223ADB52E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68132</xdr:colOff>
      <xdr:row>15</xdr:row>
      <xdr:rowOff>143434</xdr:rowOff>
    </xdr:from>
    <xdr:to>
      <xdr:col>15</xdr:col>
      <xdr:colOff>206188</xdr:colOff>
      <xdr:row>29</xdr:row>
      <xdr:rowOff>137992</xdr:rowOff>
    </xdr:to>
    <xdr:graphicFrame macro="">
      <xdr:nvGraphicFramePr>
        <xdr:cNvPr id="17" name="Chart 1">
          <a:extLst>
            <a:ext uri="{FF2B5EF4-FFF2-40B4-BE49-F238E27FC236}">
              <a16:creationId xmlns:a16="http://schemas.microsoft.com/office/drawing/2014/main" id="{A3BCF946-6387-4B53-ABC9-49BDF4730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107576</xdr:colOff>
      <xdr:row>15</xdr:row>
      <xdr:rowOff>116540</xdr:rowOff>
    </xdr:from>
    <xdr:to>
      <xdr:col>7</xdr:col>
      <xdr:colOff>448235</xdr:colOff>
      <xdr:row>29</xdr:row>
      <xdr:rowOff>98613</xdr:rowOff>
    </xdr:to>
    <xdr:graphicFrame macro="">
      <xdr:nvGraphicFramePr>
        <xdr:cNvPr id="18" name="Chart 1">
          <a:extLst>
            <a:ext uri="{FF2B5EF4-FFF2-40B4-BE49-F238E27FC236}">
              <a16:creationId xmlns:a16="http://schemas.microsoft.com/office/drawing/2014/main" id="{ABB0B4A0-527B-4DCD-941C-E9EBF54A1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483198</xdr:colOff>
      <xdr:row>1</xdr:row>
      <xdr:rowOff>64098</xdr:rowOff>
    </xdr:from>
    <xdr:to>
      <xdr:col>18</xdr:col>
      <xdr:colOff>483198</xdr:colOff>
      <xdr:row>15</xdr:row>
      <xdr:rowOff>20955</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5150DC64-B6D3-48A4-BB51-EEED03A3D3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27198" y="249155"/>
              <a:ext cx="1828800" cy="2547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bamaRa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tates"/>
      <sheetName val="Calcs"/>
      <sheetName val="Summary"/>
      <sheetName val="Sheet1"/>
    </sheetNames>
    <sheetDataSet>
      <sheetData sheetId="0" refreshError="1"/>
      <sheetData sheetId="1">
        <row r="2">
          <cell r="D2" t="str">
            <v>Alabama</v>
          </cell>
          <cell r="E2" t="str">
            <v>The South</v>
          </cell>
        </row>
        <row r="3">
          <cell r="D3" t="str">
            <v>Alaska</v>
          </cell>
          <cell r="E3" t="str">
            <v>The West</v>
          </cell>
        </row>
        <row r="4">
          <cell r="D4" t="str">
            <v>Arizona</v>
          </cell>
          <cell r="E4" t="str">
            <v>The West</v>
          </cell>
        </row>
        <row r="5">
          <cell r="D5" t="str">
            <v>Arkansas</v>
          </cell>
          <cell r="E5" t="str">
            <v>The South</v>
          </cell>
        </row>
        <row r="6">
          <cell r="D6" t="str">
            <v>California</v>
          </cell>
          <cell r="E6" t="str">
            <v>The West</v>
          </cell>
        </row>
        <row r="7">
          <cell r="D7" t="str">
            <v>Colorado</v>
          </cell>
          <cell r="E7" t="str">
            <v>The West</v>
          </cell>
        </row>
        <row r="8">
          <cell r="D8" t="str">
            <v>Connecticut</v>
          </cell>
          <cell r="E8" t="str">
            <v>The North-East</v>
          </cell>
        </row>
        <row r="9">
          <cell r="D9" t="str">
            <v>Delaware</v>
          </cell>
          <cell r="E9" t="str">
            <v>The North-East</v>
          </cell>
        </row>
        <row r="10">
          <cell r="D10" t="str">
            <v>Florida</v>
          </cell>
          <cell r="E10" t="str">
            <v>The South</v>
          </cell>
        </row>
        <row r="11">
          <cell r="D11" t="str">
            <v>Georgia</v>
          </cell>
          <cell r="E11" t="str">
            <v>The South</v>
          </cell>
        </row>
        <row r="12">
          <cell r="D12" t="str">
            <v>Hawaii</v>
          </cell>
          <cell r="E12" t="str">
            <v>The West</v>
          </cell>
        </row>
        <row r="13">
          <cell r="D13" t="str">
            <v>Idaho</v>
          </cell>
          <cell r="E13" t="str">
            <v>The West</v>
          </cell>
        </row>
        <row r="14">
          <cell r="D14" t="str">
            <v>Illinois</v>
          </cell>
          <cell r="E14" t="str">
            <v>The Mid-West</v>
          </cell>
        </row>
        <row r="15">
          <cell r="D15" t="str">
            <v>Indiana</v>
          </cell>
          <cell r="E15" t="str">
            <v>The Mid-West</v>
          </cell>
        </row>
        <row r="16">
          <cell r="D16" t="str">
            <v>Iowa</v>
          </cell>
          <cell r="E16" t="str">
            <v>The Mid-West</v>
          </cell>
        </row>
        <row r="17">
          <cell r="D17" t="str">
            <v>Kansas</v>
          </cell>
          <cell r="E17" t="str">
            <v>The Mid-West</v>
          </cell>
        </row>
        <row r="18">
          <cell r="D18" t="str">
            <v>Kentucky</v>
          </cell>
          <cell r="E18" t="str">
            <v>The South</v>
          </cell>
        </row>
        <row r="19">
          <cell r="D19" t="str">
            <v>Louisiana</v>
          </cell>
          <cell r="E19" t="str">
            <v>The South</v>
          </cell>
        </row>
        <row r="20">
          <cell r="D20" t="str">
            <v>Maine</v>
          </cell>
          <cell r="E20" t="str">
            <v>The North-East</v>
          </cell>
        </row>
        <row r="21">
          <cell r="D21" t="str">
            <v>Maryland</v>
          </cell>
          <cell r="E21" t="str">
            <v>The North-East</v>
          </cell>
        </row>
        <row r="22">
          <cell r="D22" t="str">
            <v>Massachusetts</v>
          </cell>
          <cell r="E22" t="str">
            <v>The North-East</v>
          </cell>
        </row>
        <row r="23">
          <cell r="D23" t="str">
            <v>Michigan</v>
          </cell>
          <cell r="E23" t="str">
            <v>The Mid-West</v>
          </cell>
        </row>
        <row r="24">
          <cell r="D24" t="str">
            <v>Minnesota</v>
          </cell>
          <cell r="E24" t="str">
            <v>The Mid-West</v>
          </cell>
        </row>
        <row r="25">
          <cell r="D25" t="str">
            <v>Mississippi</v>
          </cell>
          <cell r="E25" t="str">
            <v>The South</v>
          </cell>
        </row>
        <row r="26">
          <cell r="D26" t="str">
            <v>Missouri</v>
          </cell>
          <cell r="E26" t="str">
            <v>The Mid-West</v>
          </cell>
        </row>
        <row r="27">
          <cell r="D27" t="str">
            <v>Montana</v>
          </cell>
          <cell r="E27" t="str">
            <v>The West</v>
          </cell>
        </row>
        <row r="28">
          <cell r="D28" t="str">
            <v>Nebraska</v>
          </cell>
          <cell r="E28" t="str">
            <v>The Mid-West</v>
          </cell>
        </row>
        <row r="29">
          <cell r="D29" t="str">
            <v>Nevada</v>
          </cell>
          <cell r="E29" t="str">
            <v>The West</v>
          </cell>
        </row>
        <row r="30">
          <cell r="D30" t="str">
            <v>New Hampshire</v>
          </cell>
          <cell r="E30" t="str">
            <v>The North-East</v>
          </cell>
        </row>
        <row r="31">
          <cell r="D31" t="str">
            <v>New Jersey</v>
          </cell>
          <cell r="E31" t="str">
            <v>The North-East</v>
          </cell>
        </row>
        <row r="32">
          <cell r="D32" t="str">
            <v>New Mexico</v>
          </cell>
          <cell r="E32" t="str">
            <v>The West</v>
          </cell>
        </row>
        <row r="33">
          <cell r="D33" t="str">
            <v>New York</v>
          </cell>
          <cell r="E33" t="str">
            <v>The North-East</v>
          </cell>
        </row>
        <row r="34">
          <cell r="D34" t="str">
            <v>North Carolina</v>
          </cell>
          <cell r="E34" t="str">
            <v>The South</v>
          </cell>
        </row>
        <row r="35">
          <cell r="D35" t="str">
            <v>North Dakota</v>
          </cell>
          <cell r="E35" t="str">
            <v>The Mid-West</v>
          </cell>
        </row>
        <row r="36">
          <cell r="D36" t="str">
            <v>Ohio</v>
          </cell>
          <cell r="E36" t="str">
            <v>The Mid-West</v>
          </cell>
        </row>
        <row r="37">
          <cell r="D37" t="str">
            <v>Oklahoma</v>
          </cell>
          <cell r="E37" t="str">
            <v>The South</v>
          </cell>
        </row>
        <row r="38">
          <cell r="D38" t="str">
            <v>Oregon</v>
          </cell>
          <cell r="E38" t="str">
            <v>The West</v>
          </cell>
        </row>
        <row r="39">
          <cell r="D39" t="str">
            <v>Pennsylvania</v>
          </cell>
          <cell r="E39" t="str">
            <v>The North-East</v>
          </cell>
        </row>
        <row r="40">
          <cell r="D40" t="str">
            <v>Rhode Island</v>
          </cell>
          <cell r="E40" t="str">
            <v>The North-East</v>
          </cell>
        </row>
        <row r="41">
          <cell r="D41" t="str">
            <v>South Carolina</v>
          </cell>
          <cell r="E41" t="str">
            <v>The South</v>
          </cell>
        </row>
        <row r="42">
          <cell r="D42" t="str">
            <v>South Dakota</v>
          </cell>
          <cell r="E42" t="str">
            <v>The Mid-West</v>
          </cell>
        </row>
        <row r="43">
          <cell r="D43" t="str">
            <v>Tennessee</v>
          </cell>
          <cell r="E43" t="str">
            <v>The South</v>
          </cell>
        </row>
        <row r="44">
          <cell r="D44" t="str">
            <v>Texas</v>
          </cell>
          <cell r="E44" t="str">
            <v>The South</v>
          </cell>
        </row>
        <row r="45">
          <cell r="D45" t="str">
            <v>Utah</v>
          </cell>
          <cell r="E45" t="str">
            <v>The West</v>
          </cell>
        </row>
        <row r="46">
          <cell r="D46" t="str">
            <v>Vermont</v>
          </cell>
          <cell r="E46" t="str">
            <v>The North-East</v>
          </cell>
        </row>
        <row r="47">
          <cell r="D47" t="str">
            <v>Virginia</v>
          </cell>
          <cell r="E47" t="str">
            <v>The South</v>
          </cell>
        </row>
        <row r="48">
          <cell r="D48" t="str">
            <v>Washington</v>
          </cell>
          <cell r="E48" t="str">
            <v>The West</v>
          </cell>
        </row>
        <row r="49">
          <cell r="D49" t="str">
            <v>West Virginia</v>
          </cell>
          <cell r="E49" t="str">
            <v>The South</v>
          </cell>
        </row>
        <row r="50">
          <cell r="D50" t="str">
            <v>Wisconsin</v>
          </cell>
          <cell r="E50" t="str">
            <v>The Mid-West</v>
          </cell>
        </row>
        <row r="51">
          <cell r="D51" t="str">
            <v>Wyoming</v>
          </cell>
          <cell r="E51" t="str">
            <v>The West</v>
          </cell>
        </row>
      </sheetData>
      <sheetData sheetId="2" refreshError="1"/>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Magar" refreshedDate="44526.807674999996" createdVersion="7" refreshedVersion="7" minRefreshableVersion="3" recordCount="50" xr:uid="{20B1182D-59A7-434E-8E3F-66E4B60AFFE5}">
  <cacheSource type="worksheet">
    <worksheetSource ref="A1:U51" sheet="Data"/>
  </cacheSource>
  <cacheFields count="21">
    <cacheField name="Index" numFmtId="0">
      <sharedItems containsSemiMixedTypes="0" containsString="0" containsNumber="1" containsInteger="1" minValue="1" maxValue="50"/>
    </cacheField>
    <cacheField name="State" numFmtId="0">
      <sharedItems count="50">
        <s v="California"/>
        <s v="Texas"/>
        <s v="New York"/>
        <s v="Florida"/>
        <s v="Illinois"/>
        <s v="Pennsylvania"/>
        <s v="Ohio"/>
        <s v="Georgia"/>
        <s v="Michigan"/>
        <s v="North Carolina"/>
        <s v="New Jersey"/>
        <s v="Virginia"/>
        <s v="Washington"/>
        <s v="Massachusetts"/>
        <s v="Arizona"/>
        <s v="Indiana"/>
        <s v="Tennessee"/>
        <s v="Missouri"/>
        <s v="Maryland"/>
        <s v="Wisconsin"/>
        <s v="Minnesota"/>
        <s v="Colorado"/>
        <s v="Alabama"/>
        <s v="South Carolina"/>
        <s v="Louisiana"/>
        <s v="Kentucky"/>
        <s v="Oregon"/>
        <s v="Oklahoma"/>
        <s v="Connecticut"/>
        <s v="Iowa"/>
        <s v="Mississippi"/>
        <s v="Arkansas"/>
        <s v="Kansas"/>
        <s v="Utah"/>
        <s v="Nevada"/>
        <s v="New Mexico"/>
        <s v="Nebraska"/>
        <s v="West Virginia"/>
        <s v="Idaho"/>
        <s v="Hawaii"/>
        <s v="Maine"/>
        <s v="New Hampshire"/>
        <s v="Rhode Island"/>
        <s v="Montana"/>
        <s v="Delaware"/>
        <s v="South Dakota"/>
        <s v="Alaska"/>
        <s v="North Dakota"/>
        <s v="Vermont"/>
        <s v="Wyoming"/>
      </sharedItems>
    </cacheField>
    <cacheField name="Region" numFmtId="10">
      <sharedItems count="4">
        <s v="The West"/>
        <s v="The South"/>
        <s v="The North-East"/>
        <s v="The Mid-West"/>
      </sharedItems>
    </cacheField>
    <cacheField name="Pop 1 Jul 12" numFmtId="3">
      <sharedItems containsSemiMixedTypes="0" containsString="0" containsNumber="1" containsInteger="1" minValue="576412" maxValue="38041430"/>
    </cacheField>
    <cacheField name="Pop April 1, 2010" numFmtId="3">
      <sharedItems containsSemiMixedTypes="0" containsString="0" containsNumber="1" containsInteger="1" minValue="563626" maxValue="37253956"/>
    </cacheField>
    <cacheField name="Pop April 1, 2000" numFmtId="3">
      <sharedItems containsSemiMixedTypes="0" containsString="0" containsNumber="1" containsInteger="1" minValue="493782" maxValue="33871648"/>
    </cacheField>
    <cacheField name="% of US" numFmtId="10">
      <sharedItems containsSemiMixedTypes="0" containsString="0" containsNumber="1" minValue="1.8E-3" maxValue="0.1191"/>
    </cacheField>
    <cacheField name="Population Density" numFmtId="43">
      <sharedItems containsSemiMixedTypes="0" containsString="0" containsNumber="1" minValue="1.264" maxValue="1189"/>
    </cacheField>
    <cacheField name="Tax Revenue" numFmtId="164">
      <sharedItems containsSemiMixedTypes="0" containsString="0" containsNumber="1" containsInteger="1" minValue="3524887000" maxValue="292563574000"/>
    </cacheField>
    <cacheField name="Expenses" numFmtId="164">
      <sharedItems containsSemiMixedTypes="0" containsString="0" containsNumber="1" minValue="6575893695" maxValue="435914805277.5"/>
    </cacheField>
    <cacheField name="Unemployment" numFmtId="165">
      <sharedItems containsSemiMixedTypes="0" containsString="0" containsNumber="1" minValue="2.7000000000000003E-2" maxValue="9.3000000000000013E-2"/>
    </cacheField>
    <cacheField name="Pop Rank" numFmtId="43">
      <sharedItems containsSemiMixedTypes="0" containsString="0" containsNumber="1" containsInteger="1" minValue="1" maxValue="50"/>
    </cacheField>
    <cacheField name="Density Rank" numFmtId="43">
      <sharedItems containsSemiMixedTypes="0" containsString="0" containsNumber="1" containsInteger="1" minValue="1" maxValue="50"/>
    </cacheField>
    <cacheField name="Rev Rank" numFmtId="43">
      <sharedItems containsSemiMixedTypes="0" containsString="0" containsNumber="1" containsInteger="1" minValue="1" maxValue="50"/>
    </cacheField>
    <cacheField name="Exp Rank" numFmtId="43">
      <sharedItems containsSemiMixedTypes="0" containsString="0" containsNumber="1" containsInteger="1" minValue="1" maxValue="50"/>
    </cacheField>
    <cacheField name="Unemployment Rank" numFmtId="43">
      <sharedItems containsSemiMixedTypes="0" containsString="0" containsNumber="1" containsInteger="1" minValue="1" maxValue="50"/>
    </cacheField>
    <cacheField name="Pop Rank Reg" numFmtId="43">
      <sharedItems containsSemiMixedTypes="0" containsString="0" containsNumber="1" containsInteger="1" minValue="1" maxValue="14"/>
    </cacheField>
    <cacheField name="Density Rank Reg" numFmtId="43">
      <sharedItems containsSemiMixedTypes="0" containsString="0" containsNumber="1" containsInteger="1" minValue="1" maxValue="14"/>
    </cacheField>
    <cacheField name="Rev Rank2" numFmtId="43">
      <sharedItems containsSemiMixedTypes="0" containsString="0" containsNumber="1" containsInteger="1" minValue="1" maxValue="14"/>
    </cacheField>
    <cacheField name="Exp Rank2" numFmtId="43">
      <sharedItems containsSemiMixedTypes="0" containsString="0" containsNumber="1" containsInteger="1" minValue="1" maxValue="14"/>
    </cacheField>
    <cacheField name="Unemployment Rank Reg" numFmtId="43">
      <sharedItems containsSemiMixedTypes="0" containsString="0" containsNumber="1" containsInteger="1" minValue="1" maxValue="14"/>
    </cacheField>
  </cacheFields>
  <extLst>
    <ext xmlns:x14="http://schemas.microsoft.com/office/spreadsheetml/2009/9/main" uri="{725AE2AE-9491-48be-B2B4-4EB974FC3084}">
      <x14:pivotCacheDefinition pivotCacheId="1968666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x v="0"/>
    <n v="38041430"/>
    <n v="37253956"/>
    <n v="33871648"/>
    <n v="0.1191"/>
    <n v="244.2"/>
    <n v="292563574000"/>
    <n v="435914805277.5"/>
    <n v="8.6999999999999994E-2"/>
    <n v="1"/>
    <n v="10"/>
    <n v="1"/>
    <n v="1"/>
    <n v="5"/>
    <n v="1"/>
    <n v="1"/>
    <n v="1"/>
    <n v="1"/>
    <n v="2"/>
  </r>
  <r>
    <n v="2"/>
    <x v="1"/>
    <x v="1"/>
    <n v="26059203"/>
    <n v="25145561"/>
    <n v="20851820"/>
    <n v="8.0399999999999999E-2"/>
    <n v="98.07"/>
    <n v="219459878000"/>
    <n v="293723251710"/>
    <n v="6.2E-2"/>
    <n v="2"/>
    <n v="26"/>
    <n v="2"/>
    <n v="2"/>
    <n v="35"/>
    <n v="1"/>
    <n v="9"/>
    <n v="1"/>
    <n v="1"/>
    <n v="11"/>
  </r>
  <r>
    <n v="3"/>
    <x v="2"/>
    <x v="2"/>
    <n v="19570261"/>
    <n v="19378102"/>
    <n v="18976457"/>
    <n v="6.1899999999999997E-2"/>
    <n v="415.3"/>
    <n v="201167954000"/>
    <n v="226137677622.5"/>
    <n v="7.6999999999999999E-2"/>
    <n v="3"/>
    <n v="6"/>
    <n v="3"/>
    <n v="3"/>
    <n v="14"/>
    <n v="1"/>
    <n v="6"/>
    <n v="1"/>
    <n v="1"/>
    <n v="4"/>
  </r>
  <r>
    <n v="4"/>
    <x v="3"/>
    <x v="1"/>
    <n v="19317568"/>
    <n v="18801310"/>
    <n v="15982378"/>
    <n v="6.0100000000000001E-2"/>
    <n v="360.2"/>
    <n v="122249635000"/>
    <n v="219561783927.5"/>
    <n v="6.7000000000000004E-2"/>
    <n v="4"/>
    <n v="7"/>
    <n v="5"/>
    <n v="4"/>
    <n v="25"/>
    <n v="2"/>
    <n v="1"/>
    <n v="2"/>
    <n v="2"/>
    <n v="8"/>
  </r>
  <r>
    <n v="5"/>
    <x v="4"/>
    <x v="3"/>
    <n v="12875255"/>
    <n v="12830632"/>
    <n v="12419293"/>
    <n v="4.1000000000000002E-2"/>
    <n v="231.9"/>
    <n v="124431227000"/>
    <n v="149784245275"/>
    <n v="8.900000000000001E-2"/>
    <n v="5"/>
    <n v="11"/>
    <n v="4"/>
    <n v="5"/>
    <n v="4"/>
    <n v="1"/>
    <n v="2"/>
    <n v="1"/>
    <n v="1"/>
    <n v="2"/>
  </r>
  <r>
    <n v="6"/>
    <x v="5"/>
    <x v="2"/>
    <n v="12763536"/>
    <n v="12702379"/>
    <n v="12281054"/>
    <n v="4.0599999999999997E-2"/>
    <n v="285.3"/>
    <n v="108961515000"/>
    <n v="148322935565"/>
    <n v="7.4999999999999997E-2"/>
    <n v="6"/>
    <n v="8"/>
    <n v="8"/>
    <n v="6"/>
    <n v="16"/>
    <n v="2"/>
    <n v="7"/>
    <n v="3"/>
    <n v="3"/>
    <n v="5"/>
  </r>
  <r>
    <n v="7"/>
    <x v="6"/>
    <x v="3"/>
    <n v="11544225"/>
    <n v="11536504"/>
    <n v="11353140"/>
    <n v="3.6900000000000002E-2"/>
    <n v="282.5"/>
    <n v="111094276000"/>
    <n v="134805820747.50002"/>
    <n v="7.4999999999999997E-2"/>
    <n v="7"/>
    <n v="9"/>
    <n v="7"/>
    <n v="7"/>
    <n v="17"/>
    <n v="2"/>
    <n v="1"/>
    <n v="2"/>
    <n v="2"/>
    <n v="3"/>
  </r>
  <r>
    <n v="8"/>
    <x v="7"/>
    <x v="1"/>
    <n v="9919945"/>
    <n v="9687653"/>
    <n v="8186453"/>
    <n v="3.1E-2"/>
    <n v="172.5"/>
    <n v="65498308000"/>
    <n v="113251502525"/>
    <n v="8.1000000000000003E-2"/>
    <n v="8"/>
    <n v="17"/>
    <n v="11"/>
    <n v="9"/>
    <n v="11"/>
    <n v="3"/>
    <n v="4"/>
    <n v="3"/>
    <n v="3"/>
    <n v="4"/>
  </r>
  <r>
    <n v="9"/>
    <x v="8"/>
    <x v="3"/>
    <n v="9883360"/>
    <n v="9883640"/>
    <n v="9938444"/>
    <n v="3.1600000000000003E-2"/>
    <n v="174.8"/>
    <n v="59210158000"/>
    <n v="115443467090.00002"/>
    <n v="0.09"/>
    <n v="9"/>
    <n v="16"/>
    <n v="14"/>
    <n v="8"/>
    <n v="3"/>
    <n v="3"/>
    <n v="4"/>
    <n v="4"/>
    <n v="4"/>
    <n v="1"/>
  </r>
  <r>
    <n v="10"/>
    <x v="9"/>
    <x v="1"/>
    <n v="9752073"/>
    <n v="9535483"/>
    <n v="8049313"/>
    <n v="3.0499999999999999E-2"/>
    <n v="200.6"/>
    <n v="61600064000"/>
    <n v="111424865387.5"/>
    <n v="0.08"/>
    <n v="10"/>
    <n v="14"/>
    <n v="13"/>
    <n v="10"/>
    <n v="12"/>
    <n v="4"/>
    <n v="3"/>
    <n v="5"/>
    <n v="5"/>
    <n v="5"/>
  </r>
  <r>
    <n v="11"/>
    <x v="10"/>
    <x v="2"/>
    <n v="8864590"/>
    <n v="8791894"/>
    <n v="8414350"/>
    <n v="2.81E-2"/>
    <n v="1189"/>
    <n v="111377490000"/>
    <n v="102657007127.5"/>
    <n v="8.4000000000000005E-2"/>
    <n v="11"/>
    <n v="1"/>
    <n v="6"/>
    <n v="11"/>
    <n v="7"/>
    <n v="3"/>
    <n v="1"/>
    <n v="2"/>
    <n v="2"/>
    <n v="2"/>
  </r>
  <r>
    <n v="12"/>
    <x v="11"/>
    <x v="1"/>
    <n v="8185867"/>
    <n v="8001024"/>
    <n v="7078515"/>
    <n v="2.5600000000000001E-2"/>
    <n v="207.3"/>
    <n v="64297400000"/>
    <n v="93523821440"/>
    <n v="5.5999999999999994E-2"/>
    <n v="12"/>
    <n v="13"/>
    <n v="12"/>
    <n v="12"/>
    <n v="37"/>
    <n v="5"/>
    <n v="2"/>
    <n v="4"/>
    <n v="4"/>
    <n v="13"/>
  </r>
  <r>
    <n v="13"/>
    <x v="12"/>
    <x v="0"/>
    <n v="6897012"/>
    <n v="6724540"/>
    <n v="5894121"/>
    <n v="2.1499999999999998E-2"/>
    <n v="102.6"/>
    <n v="52443862000"/>
    <n v="78545396912.5"/>
    <n v="7.0000000000000007E-2"/>
    <n v="13"/>
    <n v="24"/>
    <n v="15"/>
    <n v="13"/>
    <n v="22"/>
    <n v="2"/>
    <n v="3"/>
    <n v="2"/>
    <n v="2"/>
    <n v="5"/>
  </r>
  <r>
    <n v="14"/>
    <x v="13"/>
    <x v="2"/>
    <n v="6646144"/>
    <n v="6547629"/>
    <n v="6349097"/>
    <n v="2.0899999999999998E-2"/>
    <n v="852.1"/>
    <n v="79826976000"/>
    <n v="76353432347.5"/>
    <n v="7.2000000000000008E-2"/>
    <n v="14"/>
    <n v="2"/>
    <n v="9"/>
    <n v="14"/>
    <n v="21"/>
    <n v="4"/>
    <n v="2"/>
    <n v="4"/>
    <n v="4"/>
    <n v="6"/>
  </r>
  <r>
    <n v="15"/>
    <x v="14"/>
    <x v="0"/>
    <n v="6553255"/>
    <n v="6392017"/>
    <n v="5130632"/>
    <n v="2.0400000000000001E-2"/>
    <n v="57.05"/>
    <n v="34850436000"/>
    <n v="74526795210"/>
    <n v="8.199999999999999E-2"/>
    <n v="15"/>
    <n v="33"/>
    <n v="23"/>
    <n v="16"/>
    <n v="10"/>
    <n v="3"/>
    <n v="4"/>
    <n v="4"/>
    <n v="4"/>
    <n v="3"/>
  </r>
  <r>
    <n v="16"/>
    <x v="15"/>
    <x v="3"/>
    <n v="6537334"/>
    <n v="6483802"/>
    <n v="6080485"/>
    <n v="2.07E-2"/>
    <n v="182.5"/>
    <n v="51238512000"/>
    <n v="75622777492.5"/>
    <n v="7.4999999999999997E-2"/>
    <n v="16"/>
    <n v="15"/>
    <n v="16"/>
    <n v="15"/>
    <n v="18"/>
    <n v="4"/>
    <n v="3"/>
    <n v="5"/>
    <n v="5"/>
    <n v="4"/>
  </r>
  <r>
    <n v="17"/>
    <x v="16"/>
    <x v="1"/>
    <n v="6456243"/>
    <n v="6346105"/>
    <n v="5689283"/>
    <n v="2.0299999999999999E-2"/>
    <n v="156.6"/>
    <n v="47010303000"/>
    <n v="74161467782.5"/>
    <n v="8.4000000000000005E-2"/>
    <n v="17"/>
    <n v="19"/>
    <n v="20"/>
    <n v="17"/>
    <n v="8"/>
    <n v="6"/>
    <n v="6"/>
    <n v="6"/>
    <n v="6"/>
    <n v="2"/>
  </r>
  <r>
    <n v="18"/>
    <x v="17"/>
    <x v="3"/>
    <n v="6021988"/>
    <n v="5988927"/>
    <n v="5595211"/>
    <n v="1.9099999999999999E-2"/>
    <n v="87.26"/>
    <n v="48413247000"/>
    <n v="69777538652.5"/>
    <n v="6.5000000000000002E-2"/>
    <n v="18"/>
    <n v="28"/>
    <n v="17"/>
    <n v="18"/>
    <n v="30"/>
    <n v="5"/>
    <n v="6"/>
    <n v="6"/>
    <n v="6"/>
    <n v="5"/>
  </r>
  <r>
    <n v="19"/>
    <x v="18"/>
    <x v="2"/>
    <n v="5884563"/>
    <n v="5773552"/>
    <n v="5296486"/>
    <n v="1.8499999999999999E-2"/>
    <n v="606.20000000000005"/>
    <n v="48107002000"/>
    <n v="67585574087.5"/>
    <n v="6.7000000000000004E-2"/>
    <n v="19"/>
    <n v="4"/>
    <n v="18"/>
    <n v="19"/>
    <n v="26"/>
    <n v="5"/>
    <n v="4"/>
    <n v="5"/>
    <n v="5"/>
    <n v="8"/>
  </r>
  <r>
    <n v="20"/>
    <x v="19"/>
    <x v="3"/>
    <n v="5726398"/>
    <n v="5686986"/>
    <n v="5363675"/>
    <n v="1.8200000000000001E-2"/>
    <n v="105.2"/>
    <n v="41498033000"/>
    <n v="66489591805"/>
    <n v="6.5000000000000002E-2"/>
    <n v="20"/>
    <n v="22"/>
    <n v="21"/>
    <n v="20"/>
    <n v="31"/>
    <n v="6"/>
    <n v="5"/>
    <n v="7"/>
    <n v="7"/>
    <n v="6"/>
  </r>
  <r>
    <n v="21"/>
    <x v="20"/>
    <x v="3"/>
    <n v="5379139"/>
    <n v="5303925"/>
    <n v="4919479"/>
    <n v="1.7000000000000001E-2"/>
    <n v="67.14"/>
    <n v="78685402000"/>
    <n v="62105662675.000008"/>
    <n v="4.8000000000000001E-2"/>
    <n v="21"/>
    <n v="31"/>
    <n v="10"/>
    <n v="21"/>
    <n v="42"/>
    <n v="7"/>
    <n v="7"/>
    <n v="3"/>
    <n v="3"/>
    <n v="8"/>
  </r>
  <r>
    <n v="22"/>
    <x v="21"/>
    <x v="0"/>
    <n v="5187582"/>
    <n v="5029196"/>
    <n v="4301261"/>
    <n v="1.61E-2"/>
    <n v="49.33"/>
    <n v="41252701000"/>
    <n v="58817715827.5"/>
    <n v="6.8000000000000005E-2"/>
    <n v="22"/>
    <n v="37"/>
    <n v="22"/>
    <n v="22"/>
    <n v="23"/>
    <n v="4"/>
    <n v="5"/>
    <n v="3"/>
    <n v="3"/>
    <n v="6"/>
  </r>
  <r>
    <n v="23"/>
    <x v="22"/>
    <x v="1"/>
    <n v="4822023"/>
    <n v="4779736"/>
    <n v="4447100"/>
    <n v="1.5299999999999999E-2"/>
    <n v="94.65"/>
    <n v="20882949000"/>
    <n v="55895096407.5"/>
    <n v="6.5000000000000002E-2"/>
    <n v="23"/>
    <n v="27"/>
    <n v="31"/>
    <n v="23"/>
    <n v="32"/>
    <n v="7"/>
    <n v="10"/>
    <n v="11"/>
    <n v="11"/>
    <n v="9"/>
  </r>
  <r>
    <n v="24"/>
    <x v="23"/>
    <x v="1"/>
    <n v="4723723"/>
    <n v="4625364"/>
    <n v="4012012"/>
    <n v="1.4800000000000001E-2"/>
    <n v="157.1"/>
    <n v="18557166000"/>
    <n v="54068459270"/>
    <n v="7.4999999999999997E-2"/>
    <n v="24"/>
    <n v="18"/>
    <n v="34"/>
    <n v="24"/>
    <n v="19"/>
    <n v="8"/>
    <n v="5"/>
    <n v="12"/>
    <n v="12"/>
    <n v="6"/>
  </r>
  <r>
    <n v="25"/>
    <x v="24"/>
    <x v="1"/>
    <n v="4601893"/>
    <n v="4533372"/>
    <n v="4468976"/>
    <n v="1.4500000000000001E-2"/>
    <n v="105"/>
    <n v="34811072000"/>
    <n v="52972476987.5"/>
    <n v="6.5000000000000002E-2"/>
    <n v="25"/>
    <n v="23"/>
    <n v="24"/>
    <n v="25"/>
    <n v="33"/>
    <n v="9"/>
    <n v="8"/>
    <n v="7"/>
    <n v="7"/>
    <n v="10"/>
  </r>
  <r>
    <n v="26"/>
    <x v="25"/>
    <x v="1"/>
    <n v="4380415"/>
    <n v="4339367"/>
    <n v="4041769"/>
    <n v="1.3899999999999999E-2"/>
    <n v="110"/>
    <n v="25085813000"/>
    <n v="50780512422.5"/>
    <n v="8.4000000000000005E-2"/>
    <n v="26"/>
    <n v="21"/>
    <n v="27"/>
    <n v="26"/>
    <n v="9"/>
    <n v="10"/>
    <n v="7"/>
    <n v="10"/>
    <n v="10"/>
    <n v="3"/>
  </r>
  <r>
    <n v="27"/>
    <x v="26"/>
    <x v="0"/>
    <n v="3899353"/>
    <n v="3831074"/>
    <n v="3421399"/>
    <n v="1.2200000000000001E-2"/>
    <n v="40.33"/>
    <n v="22716602000"/>
    <n v="44569946155"/>
    <n v="7.6999999999999999E-2"/>
    <n v="27"/>
    <n v="39"/>
    <n v="28"/>
    <n v="27"/>
    <n v="15"/>
    <n v="5"/>
    <n v="6"/>
    <n v="5"/>
    <n v="5"/>
    <n v="4"/>
  </r>
  <r>
    <n v="28"/>
    <x v="27"/>
    <x v="1"/>
    <n v="3814820"/>
    <n v="3751351"/>
    <n v="3450654"/>
    <n v="1.2E-2"/>
    <n v="55.22"/>
    <n v="27087264000"/>
    <n v="43839291300"/>
    <n v="5.5E-2"/>
    <n v="28"/>
    <n v="35"/>
    <n v="25"/>
    <n v="28"/>
    <n v="39"/>
    <n v="11"/>
    <n v="14"/>
    <n v="8"/>
    <n v="8"/>
    <n v="14"/>
  </r>
  <r>
    <n v="29"/>
    <x v="28"/>
    <x v="2"/>
    <n v="3590347"/>
    <n v="3574097"/>
    <n v="3405565"/>
    <n v="1.14E-2"/>
    <n v="741.4"/>
    <n v="47262702000"/>
    <n v="41647326735"/>
    <n v="7.9000000000000001E-2"/>
    <n v="29"/>
    <n v="3"/>
    <n v="19"/>
    <n v="29"/>
    <n v="13"/>
    <n v="6"/>
    <n v="3"/>
    <n v="6"/>
    <n v="6"/>
    <n v="3"/>
  </r>
  <r>
    <n v="30"/>
    <x v="29"/>
    <x v="3"/>
    <n v="3074186"/>
    <n v="3046355"/>
    <n v="2926324"/>
    <n v="9.7000000000000003E-3"/>
    <n v="54.81"/>
    <n v="18753596000"/>
    <n v="35436760467.5"/>
    <n v="4.5999999999999999E-2"/>
    <n v="30"/>
    <n v="36"/>
    <n v="33"/>
    <n v="30"/>
    <n v="43"/>
    <n v="8"/>
    <n v="8"/>
    <n v="10"/>
    <n v="10"/>
    <n v="9"/>
  </r>
  <r>
    <n v="31"/>
    <x v="30"/>
    <x v="1"/>
    <n v="2984926"/>
    <n v="2967297"/>
    <n v="2844658"/>
    <n v="9.4999999999999998E-3"/>
    <n v="63.5"/>
    <n v="10458549000"/>
    <n v="34706105612.5"/>
    <n v="8.5000000000000006E-2"/>
    <n v="31"/>
    <n v="32"/>
    <n v="38"/>
    <n v="31"/>
    <n v="6"/>
    <n v="12"/>
    <n v="12"/>
    <n v="13"/>
    <n v="13"/>
    <n v="1"/>
  </r>
  <r>
    <n v="32"/>
    <x v="31"/>
    <x v="1"/>
    <n v="2949131"/>
    <n v="2915918"/>
    <n v="2673400"/>
    <n v="9.2999999999999992E-3"/>
    <n v="56.43"/>
    <n v="25299832000"/>
    <n v="33975450757.499996"/>
    <n v="7.4999999999999997E-2"/>
    <n v="32"/>
    <n v="34"/>
    <n v="26"/>
    <n v="32"/>
    <n v="20"/>
    <n v="13"/>
    <n v="13"/>
    <n v="9"/>
    <n v="9"/>
    <n v="7"/>
  </r>
  <r>
    <n v="33"/>
    <x v="32"/>
    <x v="3"/>
    <n v="2885905"/>
    <n v="2853118"/>
    <n v="2688418"/>
    <n v="9.1000000000000004E-3"/>
    <n v="35.090000000000003"/>
    <n v="21904615000"/>
    <n v="33244795902.5"/>
    <n v="5.5999999999999994E-2"/>
    <n v="33"/>
    <n v="40"/>
    <n v="29"/>
    <n v="33"/>
    <n v="38"/>
    <n v="9"/>
    <n v="9"/>
    <n v="8"/>
    <n v="8"/>
    <n v="7"/>
  </r>
  <r>
    <n v="34"/>
    <x v="33"/>
    <x v="0"/>
    <n v="2855287"/>
    <n v="2763885"/>
    <n v="2233169"/>
    <n v="8.8000000000000005E-3"/>
    <n v="34.299999999999997"/>
    <n v="15642129000"/>
    <n v="32148813620"/>
    <n v="4.5999999999999999E-2"/>
    <n v="34"/>
    <n v="41"/>
    <n v="35"/>
    <n v="34"/>
    <n v="44"/>
    <n v="6"/>
    <n v="7"/>
    <n v="6"/>
    <n v="6"/>
    <n v="11"/>
  </r>
  <r>
    <n v="35"/>
    <x v="34"/>
    <x v="0"/>
    <n v="2758931"/>
    <n v="2700551"/>
    <n v="1998257"/>
    <n v="8.6E-3"/>
    <n v="24.8"/>
    <n v="13727425000"/>
    <n v="31418158765"/>
    <n v="9.3000000000000013E-2"/>
    <n v="35"/>
    <n v="42"/>
    <n v="36"/>
    <n v="35"/>
    <n v="1"/>
    <n v="7"/>
    <n v="8"/>
    <n v="7"/>
    <n v="7"/>
    <n v="1"/>
  </r>
  <r>
    <n v="36"/>
    <x v="35"/>
    <x v="0"/>
    <n v="2085538"/>
    <n v="2059179"/>
    <n v="1819046"/>
    <n v="6.6E-3"/>
    <n v="17.16"/>
    <n v="7866206000"/>
    <n v="24111610215"/>
    <n v="6.6000000000000003E-2"/>
    <n v="36"/>
    <n v="45"/>
    <n v="40"/>
    <n v="36"/>
    <n v="29"/>
    <n v="8"/>
    <n v="10"/>
    <n v="8"/>
    <n v="8"/>
    <n v="8"/>
  </r>
  <r>
    <n v="37"/>
    <x v="36"/>
    <x v="3"/>
    <n v="1855525"/>
    <n v="1826341"/>
    <n v="1711263"/>
    <n v="5.7999999999999996E-3"/>
    <n v="23.97"/>
    <n v="19795254000"/>
    <n v="21188990795"/>
    <n v="3.9E-2"/>
    <n v="37"/>
    <n v="43"/>
    <n v="32"/>
    <n v="38"/>
    <n v="48"/>
    <n v="10"/>
    <n v="10"/>
    <n v="9"/>
    <n v="9"/>
    <n v="10"/>
  </r>
  <r>
    <n v="38"/>
    <x v="37"/>
    <x v="1"/>
    <n v="1855413"/>
    <n v="1852994"/>
    <n v="1808344"/>
    <n v="5.8999999999999999E-3"/>
    <n v="77.06"/>
    <n v="6498502000"/>
    <n v="21554318222.5"/>
    <n v="6.2E-2"/>
    <n v="38"/>
    <n v="29"/>
    <n v="43"/>
    <n v="37"/>
    <n v="36"/>
    <n v="14"/>
    <n v="11"/>
    <n v="14"/>
    <n v="14"/>
    <n v="12"/>
  </r>
  <r>
    <n v="39"/>
    <x v="38"/>
    <x v="0"/>
    <n v="1595728"/>
    <n v="1567582"/>
    <n v="1293953"/>
    <n v="5.1000000000000004E-3"/>
    <n v="19.5"/>
    <n v="7622490000"/>
    <n v="18631698802.5"/>
    <n v="6.7000000000000004E-2"/>
    <n v="39"/>
    <n v="44"/>
    <n v="41"/>
    <n v="39"/>
    <n v="27"/>
    <n v="9"/>
    <n v="9"/>
    <n v="9"/>
    <n v="9"/>
    <n v="7"/>
  </r>
  <r>
    <n v="40"/>
    <x v="39"/>
    <x v="0"/>
    <n v="1392313"/>
    <n v="1360301"/>
    <n v="1211537"/>
    <n v="4.3E-3"/>
    <n v="216.8"/>
    <n v="6511578000"/>
    <n v="15709079382.5"/>
    <n v="4.4000000000000004E-2"/>
    <n v="40"/>
    <n v="12"/>
    <n v="42"/>
    <n v="40"/>
    <n v="47"/>
    <n v="10"/>
    <n v="2"/>
    <n v="10"/>
    <n v="10"/>
    <n v="13"/>
  </r>
  <r>
    <n v="41"/>
    <x v="40"/>
    <x v="2"/>
    <n v="1329192"/>
    <n v="1328361"/>
    <n v="1274923"/>
    <n v="4.1999999999999997E-3"/>
    <n v="43.04"/>
    <n v="6229189000"/>
    <n v="15343751955"/>
    <n v="6.7000000000000004E-2"/>
    <n v="41"/>
    <n v="38"/>
    <n v="44"/>
    <n v="41"/>
    <n v="28"/>
    <n v="7"/>
    <n v="11"/>
    <n v="10"/>
    <n v="10"/>
    <n v="9"/>
  </r>
  <r>
    <n v="42"/>
    <x v="41"/>
    <x v="2"/>
    <n v="1320718"/>
    <n v="1316470"/>
    <n v="1235786"/>
    <n v="4.1999999999999997E-3"/>
    <n v="147"/>
    <n v="8807691000"/>
    <n v="15343751955"/>
    <n v="5.0999999999999997E-2"/>
    <n v="42"/>
    <n v="20"/>
    <n v="39"/>
    <n v="42"/>
    <n v="41"/>
    <n v="8"/>
    <n v="8"/>
    <n v="9"/>
    <n v="9"/>
    <n v="10"/>
  </r>
  <r>
    <n v="43"/>
    <x v="42"/>
    <x v="2"/>
    <n v="1050292"/>
    <n v="1052567"/>
    <n v="1048319"/>
    <n v="3.3999999999999998E-3"/>
    <n v="100.6"/>
    <n v="10992338000"/>
    <n v="12421132535"/>
    <n v="9.1999999999999998E-2"/>
    <n v="43"/>
    <n v="25"/>
    <n v="37"/>
    <n v="43"/>
    <n v="2"/>
    <n v="9"/>
    <n v="9"/>
    <n v="8"/>
    <n v="8"/>
    <n v="1"/>
  </r>
  <r>
    <n v="44"/>
    <x v="43"/>
    <x v="0"/>
    <n v="1005141"/>
    <n v="989415"/>
    <n v="902195"/>
    <n v="3.2000000000000002E-3"/>
    <n v="6.8579999999999997"/>
    <n v="4383727000"/>
    <n v="11690477680"/>
    <n v="5.2000000000000005E-2"/>
    <n v="44"/>
    <n v="48"/>
    <n v="48"/>
    <n v="44"/>
    <n v="40"/>
    <n v="11"/>
    <n v="11"/>
    <n v="12"/>
    <n v="12"/>
    <n v="10"/>
  </r>
  <r>
    <n v="45"/>
    <x v="44"/>
    <x v="2"/>
    <n v="917092"/>
    <n v="897934"/>
    <n v="783600"/>
    <n v="2.8999999999999998E-3"/>
    <n v="470.7"/>
    <n v="21835412000"/>
    <n v="10594495397.5"/>
    <n v="6.8000000000000005E-2"/>
    <n v="45"/>
    <n v="5"/>
    <n v="30"/>
    <n v="45"/>
    <n v="24"/>
    <n v="10"/>
    <n v="5"/>
    <n v="7"/>
    <n v="7"/>
    <n v="7"/>
  </r>
  <r>
    <n v="46"/>
    <x v="45"/>
    <x v="3"/>
    <n v="833354"/>
    <n v="814180"/>
    <n v="754844"/>
    <n v="2.5999999999999999E-3"/>
    <n v="10.86"/>
    <n v="5136249000"/>
    <n v="9498513115"/>
    <n v="3.7000000000000005E-2"/>
    <n v="46"/>
    <n v="46"/>
    <n v="46"/>
    <n v="46"/>
    <n v="49"/>
    <n v="11"/>
    <n v="11"/>
    <n v="12"/>
    <n v="12"/>
    <n v="11"/>
  </r>
  <r>
    <n v="47"/>
    <x v="46"/>
    <x v="0"/>
    <n v="731449"/>
    <n v="710231"/>
    <n v="626932"/>
    <n v="2.3E-3"/>
    <n v="1.264"/>
    <n v="4898780000"/>
    <n v="8402530832.5"/>
    <n v="6.5000000000000002E-2"/>
    <n v="47"/>
    <n v="50"/>
    <n v="47"/>
    <n v="47"/>
    <n v="34"/>
    <n v="12"/>
    <n v="13"/>
    <n v="11"/>
    <n v="11"/>
    <n v="9"/>
  </r>
  <r>
    <n v="48"/>
    <x v="47"/>
    <x v="3"/>
    <n v="699628"/>
    <n v="672591"/>
    <n v="642200"/>
    <n v="2.0999999999999999E-3"/>
    <n v="9.9160000000000004"/>
    <n v="5664860000"/>
    <n v="7671875977.5"/>
    <n v="2.7000000000000003E-2"/>
    <n v="48"/>
    <n v="47"/>
    <n v="45"/>
    <n v="48"/>
    <n v="50"/>
    <n v="12"/>
    <n v="12"/>
    <n v="11"/>
    <n v="11"/>
    <n v="12"/>
  </r>
  <r>
    <n v="49"/>
    <x v="48"/>
    <x v="2"/>
    <n v="626011"/>
    <n v="625741"/>
    <n v="608827"/>
    <n v="2E-3"/>
    <n v="67.73"/>
    <n v="3524887000"/>
    <n v="7306548550"/>
    <n v="4.4999999999999998E-2"/>
    <n v="49"/>
    <n v="30"/>
    <n v="50"/>
    <n v="49"/>
    <n v="46"/>
    <n v="11"/>
    <n v="10"/>
    <n v="11"/>
    <n v="11"/>
    <n v="11"/>
  </r>
  <r>
    <n v="50"/>
    <x v="49"/>
    <x v="0"/>
    <n v="576412"/>
    <n v="563626"/>
    <n v="493782"/>
    <n v="1.8E-3"/>
    <n v="5.851"/>
    <n v="3828379000"/>
    <n v="6575893695"/>
    <n v="4.5999999999999999E-2"/>
    <n v="50"/>
    <n v="49"/>
    <n v="49"/>
    <n v="50"/>
    <n v="45"/>
    <n v="13"/>
    <n v="12"/>
    <n v="13"/>
    <n v="13"/>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57768D-145A-45EE-A99A-E52D02CF1B4A}" name="PivotTable1"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3">
  <location ref="A3:B8" firstHeaderRow="1" firstDataRow="1" firstDataCol="1"/>
  <pivotFields count="21">
    <pivotField showAll="0" defaultSubtotal="0"/>
    <pivotField showAll="0" defaultSubtotal="0"/>
    <pivotField axis="axisRow" showAll="0" defaultSubtotal="0">
      <items count="4">
        <item x="3"/>
        <item x="2"/>
        <item x="1"/>
        <item x="0"/>
      </items>
    </pivotField>
    <pivotField numFmtId="3" showAll="0" defaultSubtotal="0"/>
    <pivotField dataField="1" numFmtId="3" showAll="0" defaultSubtotal="0"/>
    <pivotField numFmtId="3" showAll="0" defaultSubtotal="0"/>
    <pivotField numFmtId="10" showAll="0" defaultSubtotal="0"/>
    <pivotField numFmtId="43" showAll="0" defaultSubtotal="0"/>
    <pivotField numFmtId="164" showAll="0" defaultSubtotal="0"/>
    <pivotField numFmtId="164" showAll="0" defaultSubtotal="0"/>
    <pivotField numFmtId="165"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s>
  <rowFields count="1">
    <field x="2"/>
  </rowFields>
  <rowItems count="5">
    <i>
      <x/>
    </i>
    <i>
      <x v="1"/>
    </i>
    <i>
      <x v="2"/>
    </i>
    <i>
      <x v="3"/>
    </i>
    <i t="grand">
      <x/>
    </i>
  </rowItems>
  <colItems count="1">
    <i/>
  </colItems>
  <dataFields count="1">
    <dataField name=" Pop April 1, 2010" fld="4" showDataAs="percentOfTotal" baseField="2" baseItem="0" numFmtId="10"/>
  </dataFields>
  <chartFormats count="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AFC275-2DC8-4E18-899C-7FE647A4436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8" firstHeaderRow="1" firstDataRow="1" firstDataCol="1"/>
  <pivotFields count="21">
    <pivotField showAll="0"/>
    <pivotField showAll="0"/>
    <pivotField axis="axisRow" showAll="0">
      <items count="5">
        <item x="3"/>
        <item x="2"/>
        <item x="1"/>
        <item x="0"/>
        <item t="default"/>
      </items>
    </pivotField>
    <pivotField numFmtId="3" showAll="0"/>
    <pivotField numFmtId="3" showAll="0"/>
    <pivotField numFmtId="3" showAll="0"/>
    <pivotField numFmtId="10" showAll="0"/>
    <pivotField dataField="1" numFmtId="43" showAll="0"/>
    <pivotField numFmtId="164" showAll="0"/>
    <pivotField numFmtId="164" showAll="0"/>
    <pivotField numFmtId="165"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s>
  <rowFields count="1">
    <field x="2"/>
  </rowFields>
  <rowItems count="5">
    <i>
      <x/>
    </i>
    <i>
      <x v="1"/>
    </i>
    <i>
      <x v="2"/>
    </i>
    <i>
      <x v="3"/>
    </i>
    <i t="grand">
      <x/>
    </i>
  </rowItems>
  <colItems count="1">
    <i/>
  </colItems>
  <dataFields count="1">
    <dataField name=" Population Density" fld="7" showDataAs="percentOfTotal" baseField="2" baseItem="0" numFmtId="10"/>
  </dataField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2A1A6A-2B6B-43F4-BADB-CAC0F461CA37}" name="PivotTable2"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chartFormat="5">
  <location ref="A3:C53" firstHeaderRow="1" firstDataRow="1" firstDataCol="2"/>
  <pivotFields count="21">
    <pivotField compact="0" outline="0" showAll="0" defaultSubtotal="0"/>
    <pivotField axis="axisRow" compact="0" outline="0" showAll="0" defaultSubtotal="0">
      <items count="50">
        <item x="22"/>
        <item x="46"/>
        <item x="14"/>
        <item x="31"/>
        <item x="0"/>
        <item x="21"/>
        <item x="28"/>
        <item x="44"/>
        <item x="3"/>
        <item x="7"/>
        <item x="39"/>
        <item x="38"/>
        <item x="4"/>
        <item x="15"/>
        <item x="29"/>
        <item x="32"/>
        <item x="25"/>
        <item x="24"/>
        <item x="40"/>
        <item x="18"/>
        <item x="13"/>
        <item x="8"/>
        <item x="20"/>
        <item x="30"/>
        <item x="17"/>
        <item x="43"/>
        <item x="36"/>
        <item x="34"/>
        <item x="41"/>
        <item x="10"/>
        <item x="35"/>
        <item x="2"/>
        <item x="9"/>
        <item x="47"/>
        <item x="6"/>
        <item x="27"/>
        <item x="26"/>
        <item x="5"/>
        <item x="42"/>
        <item x="23"/>
        <item x="45"/>
        <item x="16"/>
        <item x="1"/>
        <item x="33"/>
        <item x="48"/>
        <item x="11"/>
        <item x="12"/>
        <item x="37"/>
        <item x="19"/>
        <item x="49"/>
      </items>
    </pivotField>
    <pivotField axis="axisRow" compact="0" outline="0" showAll="0" defaultSubtotal="0">
      <items count="4">
        <item x="3"/>
        <item x="2"/>
        <item x="1"/>
        <item x="0"/>
      </items>
    </pivotField>
    <pivotField dataField="1" compact="0" numFmtId="3" outline="0" showAll="0" defaultSubtotal="0"/>
    <pivotField compact="0" numFmtId="3" outline="0" showAll="0" defaultSubtotal="0"/>
    <pivotField compact="0" numFmtId="3" outline="0" showAll="0" defaultSubtotal="0"/>
    <pivotField compact="0" numFmtId="10" outline="0" showAll="0" defaultSubtotal="0"/>
    <pivotField compact="0" numFmtId="43" outline="0" showAll="0" defaultSubtotal="0"/>
    <pivotField compact="0" numFmtId="164" outline="0" showAll="0" defaultSubtotal="0"/>
    <pivotField compact="0" numFmtId="164" outline="0" showAll="0" defaultSubtotal="0"/>
    <pivotField compact="0" numFmtId="165"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s>
  <rowFields count="2">
    <field x="2"/>
    <field x="1"/>
  </rowFields>
  <rowItems count="50">
    <i>
      <x/>
      <x v="12"/>
    </i>
    <i r="1">
      <x v="13"/>
    </i>
    <i r="1">
      <x v="14"/>
    </i>
    <i r="1">
      <x v="15"/>
    </i>
    <i r="1">
      <x v="21"/>
    </i>
    <i r="1">
      <x v="22"/>
    </i>
    <i r="1">
      <x v="24"/>
    </i>
    <i r="1">
      <x v="26"/>
    </i>
    <i r="1">
      <x v="33"/>
    </i>
    <i r="1">
      <x v="34"/>
    </i>
    <i r="1">
      <x v="40"/>
    </i>
    <i r="1">
      <x v="48"/>
    </i>
    <i>
      <x v="1"/>
      <x v="6"/>
    </i>
    <i r="1">
      <x v="7"/>
    </i>
    <i r="1">
      <x v="18"/>
    </i>
    <i r="1">
      <x v="19"/>
    </i>
    <i r="1">
      <x v="20"/>
    </i>
    <i r="1">
      <x v="28"/>
    </i>
    <i r="1">
      <x v="29"/>
    </i>
    <i r="1">
      <x v="31"/>
    </i>
    <i r="1">
      <x v="37"/>
    </i>
    <i r="1">
      <x v="38"/>
    </i>
    <i r="1">
      <x v="44"/>
    </i>
    <i>
      <x v="2"/>
      <x/>
    </i>
    <i r="1">
      <x v="3"/>
    </i>
    <i r="1">
      <x v="8"/>
    </i>
    <i r="1">
      <x v="9"/>
    </i>
    <i r="1">
      <x v="16"/>
    </i>
    <i r="1">
      <x v="17"/>
    </i>
    <i r="1">
      <x v="23"/>
    </i>
    <i r="1">
      <x v="32"/>
    </i>
    <i r="1">
      <x v="35"/>
    </i>
    <i r="1">
      <x v="39"/>
    </i>
    <i r="1">
      <x v="41"/>
    </i>
    <i r="1">
      <x v="42"/>
    </i>
    <i r="1">
      <x v="45"/>
    </i>
    <i r="1">
      <x v="47"/>
    </i>
    <i>
      <x v="3"/>
      <x v="1"/>
    </i>
    <i r="1">
      <x v="2"/>
    </i>
    <i r="1">
      <x v="4"/>
    </i>
    <i r="1">
      <x v="5"/>
    </i>
    <i r="1">
      <x v="10"/>
    </i>
    <i r="1">
      <x v="11"/>
    </i>
    <i r="1">
      <x v="25"/>
    </i>
    <i r="1">
      <x v="27"/>
    </i>
    <i r="1">
      <x v="30"/>
    </i>
    <i r="1">
      <x v="36"/>
    </i>
    <i r="1">
      <x v="43"/>
    </i>
    <i r="1">
      <x v="46"/>
    </i>
    <i r="1">
      <x v="49"/>
    </i>
  </rowItems>
  <colItems count="1">
    <i/>
  </colItems>
  <dataFields count="1">
    <dataField name="Population 12" fld="3" baseField="2"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2DC9EC-D500-46AD-938A-497966758A70}" name="PivotTable7"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chartFormat="2">
  <location ref="A3:C53" firstHeaderRow="1" firstDataRow="1" firstDataCol="2"/>
  <pivotFields count="21">
    <pivotField compact="0" outline="0" showAll="0" defaultSubtotal="0"/>
    <pivotField axis="axisRow" compact="0" outline="0" showAll="0" defaultSubtotal="0">
      <items count="50">
        <item x="22"/>
        <item x="46"/>
        <item x="14"/>
        <item x="31"/>
        <item x="0"/>
        <item x="21"/>
        <item x="28"/>
        <item x="44"/>
        <item x="3"/>
        <item x="7"/>
        <item x="39"/>
        <item x="38"/>
        <item x="4"/>
        <item x="15"/>
        <item x="29"/>
        <item x="32"/>
        <item x="25"/>
        <item x="24"/>
        <item x="40"/>
        <item x="18"/>
        <item x="13"/>
        <item x="8"/>
        <item x="20"/>
        <item x="30"/>
        <item x="17"/>
        <item x="43"/>
        <item x="36"/>
        <item x="34"/>
        <item x="41"/>
        <item x="10"/>
        <item x="35"/>
        <item x="2"/>
        <item x="9"/>
        <item x="47"/>
        <item x="6"/>
        <item x="27"/>
        <item x="26"/>
        <item x="5"/>
        <item x="42"/>
        <item x="23"/>
        <item x="45"/>
        <item x="16"/>
        <item x="1"/>
        <item x="33"/>
        <item x="48"/>
        <item x="11"/>
        <item x="12"/>
        <item x="37"/>
        <item x="19"/>
        <item x="49"/>
      </items>
    </pivotField>
    <pivotField axis="axisRow" compact="0" outline="0" showAll="0" defaultSubtotal="0">
      <items count="4">
        <item x="3"/>
        <item x="2"/>
        <item x="1"/>
        <item x="0"/>
      </items>
    </pivotField>
    <pivotField compact="0" numFmtId="3" outline="0" showAll="0" defaultSubtotal="0"/>
    <pivotField compact="0" numFmtId="3" outline="0" showAll="0" defaultSubtotal="0"/>
    <pivotField compact="0" numFmtId="3" outline="0" showAll="0" defaultSubtotal="0"/>
    <pivotField compact="0" numFmtId="10" outline="0" showAll="0" defaultSubtotal="0"/>
    <pivotField compact="0" numFmtId="43" outline="0" showAll="0" defaultSubtotal="0"/>
    <pivotField compact="0" numFmtId="164" outline="0" showAll="0" defaultSubtotal="0"/>
    <pivotField compact="0" numFmtId="164" outline="0" showAll="0" defaultSubtotal="0"/>
    <pivotField dataField="1" compact="0" numFmtId="165"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s>
  <rowFields count="2">
    <field x="2"/>
    <field x="1"/>
  </rowFields>
  <rowItems count="50">
    <i>
      <x/>
      <x v="12"/>
    </i>
    <i r="1">
      <x v="13"/>
    </i>
    <i r="1">
      <x v="14"/>
    </i>
    <i r="1">
      <x v="15"/>
    </i>
    <i r="1">
      <x v="21"/>
    </i>
    <i r="1">
      <x v="22"/>
    </i>
    <i r="1">
      <x v="24"/>
    </i>
    <i r="1">
      <x v="26"/>
    </i>
    <i r="1">
      <x v="33"/>
    </i>
    <i r="1">
      <x v="34"/>
    </i>
    <i r="1">
      <x v="40"/>
    </i>
    <i r="1">
      <x v="48"/>
    </i>
    <i>
      <x v="1"/>
      <x v="6"/>
    </i>
    <i r="1">
      <x v="7"/>
    </i>
    <i r="1">
      <x v="18"/>
    </i>
    <i r="1">
      <x v="19"/>
    </i>
    <i r="1">
      <x v="20"/>
    </i>
    <i r="1">
      <x v="28"/>
    </i>
    <i r="1">
      <x v="29"/>
    </i>
    <i r="1">
      <x v="31"/>
    </i>
    <i r="1">
      <x v="37"/>
    </i>
    <i r="1">
      <x v="38"/>
    </i>
    <i r="1">
      <x v="44"/>
    </i>
    <i>
      <x v="2"/>
      <x/>
    </i>
    <i r="1">
      <x v="3"/>
    </i>
    <i r="1">
      <x v="8"/>
    </i>
    <i r="1">
      <x v="9"/>
    </i>
    <i r="1">
      <x v="16"/>
    </i>
    <i r="1">
      <x v="17"/>
    </i>
    <i r="1">
      <x v="23"/>
    </i>
    <i r="1">
      <x v="32"/>
    </i>
    <i r="1">
      <x v="35"/>
    </i>
    <i r="1">
      <x v="39"/>
    </i>
    <i r="1">
      <x v="41"/>
    </i>
    <i r="1">
      <x v="42"/>
    </i>
    <i r="1">
      <x v="45"/>
    </i>
    <i r="1">
      <x v="47"/>
    </i>
    <i>
      <x v="3"/>
      <x v="1"/>
    </i>
    <i r="1">
      <x v="2"/>
    </i>
    <i r="1">
      <x v="4"/>
    </i>
    <i r="1">
      <x v="5"/>
    </i>
    <i r="1">
      <x v="10"/>
    </i>
    <i r="1">
      <x v="11"/>
    </i>
    <i r="1">
      <x v="25"/>
    </i>
    <i r="1">
      <x v="27"/>
    </i>
    <i r="1">
      <x v="30"/>
    </i>
    <i r="1">
      <x v="36"/>
    </i>
    <i r="1">
      <x v="43"/>
    </i>
    <i r="1">
      <x v="46"/>
    </i>
    <i r="1">
      <x v="49"/>
    </i>
  </rowItems>
  <colItems count="1">
    <i/>
  </colItems>
  <dataFields count="1">
    <dataField name="Unemployments" fld="10" baseField="1" baseItem="12" numFmtId="10"/>
  </dataFields>
  <formats count="2">
    <format dxfId="7">
      <pivotArea outline="0" collapsedLevelsAreSubtotals="1" fieldPosition="0"/>
    </format>
    <format dxfId="6">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BEE57C-D455-4073-883E-31195E550D79}" name="PivotTable9"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chartFormat="2">
  <location ref="A3:C53" firstHeaderRow="1" firstDataRow="1" firstDataCol="2"/>
  <pivotFields count="21">
    <pivotField compact="0" outline="0" showAll="0" defaultSubtotal="0"/>
    <pivotField axis="axisRow" compact="0" outline="0" showAll="0" defaultSubtotal="0">
      <items count="50">
        <item x="22"/>
        <item x="46"/>
        <item x="14"/>
        <item x="31"/>
        <item x="0"/>
        <item x="21"/>
        <item x="28"/>
        <item x="44"/>
        <item x="3"/>
        <item x="7"/>
        <item x="39"/>
        <item x="38"/>
        <item x="4"/>
        <item x="15"/>
        <item x="29"/>
        <item x="32"/>
        <item x="25"/>
        <item x="24"/>
        <item x="40"/>
        <item x="18"/>
        <item x="13"/>
        <item x="8"/>
        <item x="20"/>
        <item x="30"/>
        <item x="17"/>
        <item x="43"/>
        <item x="36"/>
        <item x="34"/>
        <item x="41"/>
        <item x="10"/>
        <item x="35"/>
        <item x="2"/>
        <item x="9"/>
        <item x="47"/>
        <item x="6"/>
        <item x="27"/>
        <item x="26"/>
        <item x="5"/>
        <item x="42"/>
        <item x="23"/>
        <item x="45"/>
        <item x="16"/>
        <item x="1"/>
        <item x="33"/>
        <item x="48"/>
        <item x="11"/>
        <item x="12"/>
        <item x="37"/>
        <item x="19"/>
        <item x="49"/>
      </items>
    </pivotField>
    <pivotField axis="axisRow" compact="0" outline="0" showAll="0" defaultSubtotal="0">
      <items count="4">
        <item x="3"/>
        <item x="2"/>
        <item x="1"/>
        <item x="0"/>
      </items>
    </pivotField>
    <pivotField compact="0" numFmtId="3" outline="0" showAll="0" defaultSubtotal="0"/>
    <pivotField compact="0" numFmtId="3" outline="0" showAll="0" defaultSubtotal="0"/>
    <pivotField compact="0" numFmtId="3" outline="0" showAll="0" defaultSubtotal="0"/>
    <pivotField compact="0" numFmtId="10" outline="0" showAll="0" defaultSubtotal="0"/>
    <pivotField compact="0" numFmtId="43" outline="0" showAll="0" defaultSubtotal="0"/>
    <pivotField dataField="1" compact="0" numFmtId="164" outline="0" showAll="0" defaultSubtotal="0"/>
    <pivotField compact="0" numFmtId="164" outline="0" showAll="0" defaultSubtotal="0"/>
    <pivotField compact="0" numFmtId="165"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s>
  <rowFields count="2">
    <field x="2"/>
    <field x="1"/>
  </rowFields>
  <rowItems count="50">
    <i>
      <x/>
      <x v="12"/>
    </i>
    <i r="1">
      <x v="13"/>
    </i>
    <i r="1">
      <x v="14"/>
    </i>
    <i r="1">
      <x v="15"/>
    </i>
    <i r="1">
      <x v="21"/>
    </i>
    <i r="1">
      <x v="22"/>
    </i>
    <i r="1">
      <x v="24"/>
    </i>
    <i r="1">
      <x v="26"/>
    </i>
    <i r="1">
      <x v="33"/>
    </i>
    <i r="1">
      <x v="34"/>
    </i>
    <i r="1">
      <x v="40"/>
    </i>
    <i r="1">
      <x v="48"/>
    </i>
    <i>
      <x v="1"/>
      <x v="6"/>
    </i>
    <i r="1">
      <x v="7"/>
    </i>
    <i r="1">
      <x v="18"/>
    </i>
    <i r="1">
      <x v="19"/>
    </i>
    <i r="1">
      <x v="20"/>
    </i>
    <i r="1">
      <x v="28"/>
    </i>
    <i r="1">
      <x v="29"/>
    </i>
    <i r="1">
      <x v="31"/>
    </i>
    <i r="1">
      <x v="37"/>
    </i>
    <i r="1">
      <x v="38"/>
    </i>
    <i r="1">
      <x v="44"/>
    </i>
    <i>
      <x v="2"/>
      <x/>
    </i>
    <i r="1">
      <x v="3"/>
    </i>
    <i r="1">
      <x v="8"/>
    </i>
    <i r="1">
      <x v="9"/>
    </i>
    <i r="1">
      <x v="16"/>
    </i>
    <i r="1">
      <x v="17"/>
    </i>
    <i r="1">
      <x v="23"/>
    </i>
    <i r="1">
      <x v="32"/>
    </i>
    <i r="1">
      <x v="35"/>
    </i>
    <i r="1">
      <x v="39"/>
    </i>
    <i r="1">
      <x v="41"/>
    </i>
    <i r="1">
      <x v="42"/>
    </i>
    <i r="1">
      <x v="45"/>
    </i>
    <i r="1">
      <x v="47"/>
    </i>
    <i>
      <x v="3"/>
      <x v="1"/>
    </i>
    <i r="1">
      <x v="2"/>
    </i>
    <i r="1">
      <x v="4"/>
    </i>
    <i r="1">
      <x v="5"/>
    </i>
    <i r="1">
      <x v="10"/>
    </i>
    <i r="1">
      <x v="11"/>
    </i>
    <i r="1">
      <x v="25"/>
    </i>
    <i r="1">
      <x v="27"/>
    </i>
    <i r="1">
      <x v="30"/>
    </i>
    <i r="1">
      <x v="36"/>
    </i>
    <i r="1">
      <x v="43"/>
    </i>
    <i r="1">
      <x v="46"/>
    </i>
    <i r="1">
      <x v="49"/>
    </i>
  </rowItems>
  <colItems count="1">
    <i/>
  </colItems>
  <dataFields count="1">
    <dataField name="Tax Revenues" fld="8" baseField="2" baseItem="0" numFmtId="37"/>
  </dataFields>
  <formats count="2">
    <format dxfId="5">
      <pivotArea outline="0" collapsedLevelsAreSubtotals="1" fieldPosition="0"/>
    </format>
    <format dxfId="4">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21BBAD-5197-4160-B3B8-FF60ACF29F10}" name="PivotTable8"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chartFormat="2">
  <location ref="A3:C53" firstHeaderRow="1" firstDataRow="1" firstDataCol="2"/>
  <pivotFields count="21">
    <pivotField compact="0" outline="0" showAll="0" defaultSubtotal="0"/>
    <pivotField axis="axisRow" compact="0" outline="0" showAll="0" defaultSubtotal="0">
      <items count="50">
        <item x="22"/>
        <item x="46"/>
        <item x="14"/>
        <item x="31"/>
        <item x="0"/>
        <item x="21"/>
        <item x="28"/>
        <item x="44"/>
        <item x="3"/>
        <item x="7"/>
        <item x="39"/>
        <item x="38"/>
        <item x="4"/>
        <item x="15"/>
        <item x="29"/>
        <item x="32"/>
        <item x="25"/>
        <item x="24"/>
        <item x="40"/>
        <item x="18"/>
        <item x="13"/>
        <item x="8"/>
        <item x="20"/>
        <item x="30"/>
        <item x="17"/>
        <item x="43"/>
        <item x="36"/>
        <item x="34"/>
        <item x="41"/>
        <item x="10"/>
        <item x="35"/>
        <item x="2"/>
        <item x="9"/>
        <item x="47"/>
        <item x="6"/>
        <item x="27"/>
        <item x="26"/>
        <item x="5"/>
        <item x="42"/>
        <item x="23"/>
        <item x="45"/>
        <item x="16"/>
        <item x="1"/>
        <item x="33"/>
        <item x="48"/>
        <item x="11"/>
        <item x="12"/>
        <item x="37"/>
        <item x="19"/>
        <item x="49"/>
      </items>
    </pivotField>
    <pivotField axis="axisRow" compact="0" outline="0" showAll="0" defaultSubtotal="0">
      <items count="4">
        <item x="3"/>
        <item x="2"/>
        <item x="1"/>
        <item x="0"/>
      </items>
    </pivotField>
    <pivotField compact="0" numFmtId="3" outline="0" showAll="0" defaultSubtotal="0"/>
    <pivotField compact="0" numFmtId="3" outline="0" showAll="0" defaultSubtotal="0"/>
    <pivotField compact="0" numFmtId="3" outline="0" showAll="0" defaultSubtotal="0"/>
    <pivotField compact="0" numFmtId="10" outline="0" showAll="0" defaultSubtotal="0"/>
    <pivotField compact="0" numFmtId="43" outline="0" showAll="0" defaultSubtotal="0"/>
    <pivotField compact="0" numFmtId="164" outline="0" showAll="0" defaultSubtotal="0"/>
    <pivotField dataField="1" compact="0" numFmtId="164" outline="0" showAll="0" defaultSubtotal="0"/>
    <pivotField compact="0" numFmtId="165"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s>
  <rowFields count="2">
    <field x="2"/>
    <field x="1"/>
  </rowFields>
  <rowItems count="50">
    <i>
      <x/>
      <x v="12"/>
    </i>
    <i r="1">
      <x v="13"/>
    </i>
    <i r="1">
      <x v="14"/>
    </i>
    <i r="1">
      <x v="15"/>
    </i>
    <i r="1">
      <x v="21"/>
    </i>
    <i r="1">
      <x v="22"/>
    </i>
    <i r="1">
      <x v="24"/>
    </i>
    <i r="1">
      <x v="26"/>
    </i>
    <i r="1">
      <x v="33"/>
    </i>
    <i r="1">
      <x v="34"/>
    </i>
    <i r="1">
      <x v="40"/>
    </i>
    <i r="1">
      <x v="48"/>
    </i>
    <i>
      <x v="1"/>
      <x v="6"/>
    </i>
    <i r="1">
      <x v="7"/>
    </i>
    <i r="1">
      <x v="18"/>
    </i>
    <i r="1">
      <x v="19"/>
    </i>
    <i r="1">
      <x v="20"/>
    </i>
    <i r="1">
      <x v="28"/>
    </i>
    <i r="1">
      <x v="29"/>
    </i>
    <i r="1">
      <x v="31"/>
    </i>
    <i r="1">
      <x v="37"/>
    </i>
    <i r="1">
      <x v="38"/>
    </i>
    <i r="1">
      <x v="44"/>
    </i>
    <i>
      <x v="2"/>
      <x/>
    </i>
    <i r="1">
      <x v="3"/>
    </i>
    <i r="1">
      <x v="8"/>
    </i>
    <i r="1">
      <x v="9"/>
    </i>
    <i r="1">
      <x v="16"/>
    </i>
    <i r="1">
      <x v="17"/>
    </i>
    <i r="1">
      <x v="23"/>
    </i>
    <i r="1">
      <x v="32"/>
    </i>
    <i r="1">
      <x v="35"/>
    </i>
    <i r="1">
      <x v="39"/>
    </i>
    <i r="1">
      <x v="41"/>
    </i>
    <i r="1">
      <x v="42"/>
    </i>
    <i r="1">
      <x v="45"/>
    </i>
    <i r="1">
      <x v="47"/>
    </i>
    <i>
      <x v="3"/>
      <x v="1"/>
    </i>
    <i r="1">
      <x v="2"/>
    </i>
    <i r="1">
      <x v="4"/>
    </i>
    <i r="1">
      <x v="5"/>
    </i>
    <i r="1">
      <x v="10"/>
    </i>
    <i r="1">
      <x v="11"/>
    </i>
    <i r="1">
      <x v="25"/>
    </i>
    <i r="1">
      <x v="27"/>
    </i>
    <i r="1">
      <x v="30"/>
    </i>
    <i r="1">
      <x v="36"/>
    </i>
    <i r="1">
      <x v="43"/>
    </i>
    <i r="1">
      <x v="46"/>
    </i>
    <i r="1">
      <x v="49"/>
    </i>
  </rowItems>
  <colItems count="1">
    <i/>
  </colItems>
  <dataFields count="1">
    <dataField name="State Expenses" fld="9" baseField="1" baseItem="12" numFmtId="37"/>
  </dataFields>
  <formats count="2">
    <format dxfId="3">
      <pivotArea outline="0" collapsedLevelsAreSubtotals="1" fieldPosition="0"/>
    </format>
    <format dxfId="2">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758DFD-0B97-45E4-8FAF-A3410EE3AD41}" name="PivotTable1" cacheId="0" dataPosition="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chartFormat="6">
  <location ref="A3:D53" firstHeaderRow="0" firstDataRow="1" firstDataCol="2"/>
  <pivotFields count="21">
    <pivotField compact="0" outline="0" showAll="0" defaultSubtotal="0"/>
    <pivotField axis="axisRow" compact="0" outline="0" showAll="0" defaultSubtotal="0">
      <items count="50">
        <item x="22"/>
        <item x="46"/>
        <item x="14"/>
        <item x="31"/>
        <item x="0"/>
        <item x="21"/>
        <item x="28"/>
        <item x="44"/>
        <item x="3"/>
        <item x="7"/>
        <item x="39"/>
        <item x="38"/>
        <item x="4"/>
        <item x="15"/>
        <item x="29"/>
        <item x="32"/>
        <item x="25"/>
        <item x="24"/>
        <item x="40"/>
        <item x="18"/>
        <item x="13"/>
        <item x="8"/>
        <item x="20"/>
        <item x="30"/>
        <item x="17"/>
        <item x="43"/>
        <item x="36"/>
        <item x="34"/>
        <item x="41"/>
        <item x="10"/>
        <item x="35"/>
        <item x="2"/>
        <item x="9"/>
        <item x="47"/>
        <item x="6"/>
        <item x="27"/>
        <item x="26"/>
        <item x="5"/>
        <item x="42"/>
        <item x="23"/>
        <item x="45"/>
        <item x="16"/>
        <item x="1"/>
        <item x="33"/>
        <item x="48"/>
        <item x="11"/>
        <item x="12"/>
        <item x="37"/>
        <item x="19"/>
        <item x="49"/>
      </items>
    </pivotField>
    <pivotField axis="axisRow" compact="0" outline="0" showAll="0" defaultSubtotal="0">
      <items count="4">
        <item x="3"/>
        <item x="2"/>
        <item x="1"/>
        <item x="0"/>
      </items>
    </pivotField>
    <pivotField dataField="1" compact="0" numFmtId="3" outline="0" showAll="0" defaultSubtotal="0"/>
    <pivotField compact="0" numFmtId="3" outline="0" showAll="0" defaultSubtotal="0"/>
    <pivotField compact="0" numFmtId="3" outline="0" showAll="0" defaultSubtotal="0"/>
    <pivotField compact="0" numFmtId="10" outline="0" showAll="0" defaultSubtotal="0"/>
    <pivotField compact="0" numFmtId="43" outline="0" showAll="0" defaultSubtotal="0"/>
    <pivotField compact="0" numFmtId="164" outline="0" showAll="0" defaultSubtotal="0"/>
    <pivotField compact="0" numFmtId="164" outline="0" showAll="0" defaultSubtotal="0"/>
    <pivotField dataField="1" compact="0" numFmtId="165"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s>
  <rowFields count="2">
    <field x="2"/>
    <field x="1"/>
  </rowFields>
  <rowItems count="50">
    <i>
      <x/>
      <x v="12"/>
    </i>
    <i r="1">
      <x v="13"/>
    </i>
    <i r="1">
      <x v="14"/>
    </i>
    <i r="1">
      <x v="15"/>
    </i>
    <i r="1">
      <x v="21"/>
    </i>
    <i r="1">
      <x v="22"/>
    </i>
    <i r="1">
      <x v="24"/>
    </i>
    <i r="1">
      <x v="26"/>
    </i>
    <i r="1">
      <x v="33"/>
    </i>
    <i r="1">
      <x v="34"/>
    </i>
    <i r="1">
      <x v="40"/>
    </i>
    <i r="1">
      <x v="48"/>
    </i>
    <i>
      <x v="1"/>
      <x v="6"/>
    </i>
    <i r="1">
      <x v="7"/>
    </i>
    <i r="1">
      <x v="18"/>
    </i>
    <i r="1">
      <x v="19"/>
    </i>
    <i r="1">
      <x v="20"/>
    </i>
    <i r="1">
      <x v="28"/>
    </i>
    <i r="1">
      <x v="29"/>
    </i>
    <i r="1">
      <x v="31"/>
    </i>
    <i r="1">
      <x v="37"/>
    </i>
    <i r="1">
      <x v="38"/>
    </i>
    <i r="1">
      <x v="44"/>
    </i>
    <i>
      <x v="2"/>
      <x/>
    </i>
    <i r="1">
      <x v="3"/>
    </i>
    <i r="1">
      <x v="8"/>
    </i>
    <i r="1">
      <x v="9"/>
    </i>
    <i r="1">
      <x v="16"/>
    </i>
    <i r="1">
      <x v="17"/>
    </i>
    <i r="1">
      <x v="23"/>
    </i>
    <i r="1">
      <x v="32"/>
    </i>
    <i r="1">
      <x v="35"/>
    </i>
    <i r="1">
      <x v="39"/>
    </i>
    <i r="1">
      <x v="41"/>
    </i>
    <i r="1">
      <x v="42"/>
    </i>
    <i r="1">
      <x v="45"/>
    </i>
    <i r="1">
      <x v="47"/>
    </i>
    <i>
      <x v="3"/>
      <x v="1"/>
    </i>
    <i r="1">
      <x v="2"/>
    </i>
    <i r="1">
      <x v="4"/>
    </i>
    <i r="1">
      <x v="5"/>
    </i>
    <i r="1">
      <x v="10"/>
    </i>
    <i r="1">
      <x v="11"/>
    </i>
    <i r="1">
      <x v="25"/>
    </i>
    <i r="1">
      <x v="27"/>
    </i>
    <i r="1">
      <x v="30"/>
    </i>
    <i r="1">
      <x v="36"/>
    </i>
    <i r="1">
      <x v="43"/>
    </i>
    <i r="1">
      <x v="46"/>
    </i>
    <i r="1">
      <x v="49"/>
    </i>
  </rowItems>
  <colFields count="1">
    <field x="-2"/>
  </colFields>
  <colItems count="2">
    <i>
      <x/>
    </i>
    <i i="1">
      <x v="1"/>
    </i>
  </colItems>
  <dataFields count="2">
    <dataField name="Unemployment %" fld="10" baseField="1" baseItem="12" numFmtId="10"/>
    <dataField name="Population 1 Jul 12" fld="3" baseField="1" baseItem="12"/>
  </dataFields>
  <formats count="2">
    <format dxfId="1">
      <pivotArea outline="0"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chartFormats count="13">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5" format="4" series="1">
      <pivotArea type="data" outline="0" fieldPosition="0">
        <references count="3">
          <reference field="4294967294" count="1" selected="0">
            <x v="0"/>
          </reference>
          <reference field="1" count="1" selected="0">
            <x v="4"/>
          </reference>
          <reference field="2" count="1" selected="0">
            <x v="3"/>
          </reference>
        </references>
      </pivotArea>
    </chartFormat>
    <chartFormat chart="5" format="5" series="1">
      <pivotArea type="data" outline="0" fieldPosition="0">
        <references count="3">
          <reference field="4294967294" count="1" selected="0">
            <x v="0"/>
          </reference>
          <reference field="1" count="1" selected="0">
            <x v="5"/>
          </reference>
          <reference field="2" count="1" selected="0">
            <x v="3"/>
          </reference>
        </references>
      </pivotArea>
    </chartFormat>
    <chartFormat chart="5" format="6" series="1">
      <pivotArea type="data" outline="0" fieldPosition="0">
        <references count="3">
          <reference field="4294967294" count="1" selected="0">
            <x v="0"/>
          </reference>
          <reference field="1" count="1" selected="0">
            <x v="10"/>
          </reference>
          <reference field="2" count="1" selected="0">
            <x v="3"/>
          </reference>
        </references>
      </pivotArea>
    </chartFormat>
    <chartFormat chart="5" format="7" series="1">
      <pivotArea type="data" outline="0" fieldPosition="0">
        <references count="3">
          <reference field="4294967294" count="1" selected="0">
            <x v="0"/>
          </reference>
          <reference field="1" count="1" selected="0">
            <x v="11"/>
          </reference>
          <reference field="2" count="1" selected="0">
            <x v="3"/>
          </reference>
        </references>
      </pivotArea>
    </chartFormat>
    <chartFormat chart="5" format="8" series="1">
      <pivotArea type="data" outline="0" fieldPosition="0">
        <references count="3">
          <reference field="4294967294" count="1" selected="0">
            <x v="0"/>
          </reference>
          <reference field="1" count="1" selected="0">
            <x v="25"/>
          </reference>
          <reference field="2" count="1" selected="0">
            <x v="3"/>
          </reference>
        </references>
      </pivotArea>
    </chartFormat>
    <chartFormat chart="5" format="9" series="1">
      <pivotArea type="data" outline="0" fieldPosition="0">
        <references count="3">
          <reference field="4294967294" count="1" selected="0">
            <x v="0"/>
          </reference>
          <reference field="1" count="1" selected="0">
            <x v="27"/>
          </reference>
          <reference field="2" count="1" selected="0">
            <x v="3"/>
          </reference>
        </references>
      </pivotArea>
    </chartFormat>
    <chartFormat chart="5" format="10" series="1">
      <pivotArea type="data" outline="0" fieldPosition="0">
        <references count="3">
          <reference field="4294967294" count="1" selected="0">
            <x v="0"/>
          </reference>
          <reference field="1" count="1" selected="0">
            <x v="30"/>
          </reference>
          <reference field="2" count="1" selected="0">
            <x v="3"/>
          </reference>
        </references>
      </pivotArea>
    </chartFormat>
    <chartFormat chart="5" format="11" series="1">
      <pivotArea type="data" outline="0" fieldPosition="0">
        <references count="3">
          <reference field="4294967294" count="1" selected="0">
            <x v="0"/>
          </reference>
          <reference field="1" count="1" selected="0">
            <x v="36"/>
          </reference>
          <reference field="2" count="1" selected="0">
            <x v="3"/>
          </reference>
        </references>
      </pivotArea>
    </chartFormat>
    <chartFormat chart="5" format="12" series="1">
      <pivotArea type="data" outline="0" fieldPosition="0">
        <references count="3">
          <reference field="4294967294" count="1" selected="0">
            <x v="0"/>
          </reference>
          <reference field="1" count="1" selected="0">
            <x v="43"/>
          </reference>
          <reference field="2" count="1" selected="0">
            <x v="3"/>
          </reference>
        </references>
      </pivotArea>
    </chartFormat>
    <chartFormat chart="5" format="13" series="1">
      <pivotArea type="data" outline="0" fieldPosition="0">
        <references count="3">
          <reference field="4294967294" count="1" selected="0">
            <x v="0"/>
          </reference>
          <reference field="1" count="1" selected="0">
            <x v="46"/>
          </reference>
          <reference field="2" count="1" selected="0">
            <x v="3"/>
          </reference>
        </references>
      </pivotArea>
    </chartFormat>
    <chartFormat chart="5" format="14" series="1">
      <pivotArea type="data" outline="0" fieldPosition="0">
        <references count="3">
          <reference field="4294967294" count="1" selected="0">
            <x v="0"/>
          </reference>
          <reference field="1" count="1" selected="0">
            <x v="49"/>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E4FE5C-8D74-4DB7-A760-582D5F4F3EE5}" sourceName="Region">
  <pivotTables>
    <pivotTable tabId="14" name="PivotTable2"/>
    <pivotTable tabId="21" name="PivotTable8"/>
    <pivotTable tabId="12" name="PivotTable1"/>
    <pivotTable tabId="20" name="PivotTable7"/>
    <pivotTable tabId="22" name="PivotTable9"/>
  </pivotTables>
  <data>
    <tabular pivotCacheId="1968666247">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9001112-C38E-47C1-B8E2-15DC6ABECD0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24B27-A465-49AE-B8EA-1C3F05ECC759}">
  <dimension ref="A1:U58"/>
  <sheetViews>
    <sheetView topLeftCell="A49" zoomScale="85" zoomScaleNormal="85" workbookViewId="0">
      <selection activeCell="E54" sqref="E54:I58"/>
    </sheetView>
  </sheetViews>
  <sheetFormatPr defaultRowHeight="14.4" x14ac:dyDescent="0.3"/>
  <cols>
    <col min="1" max="1" width="9.109375" bestFit="1" customWidth="1"/>
    <col min="2" max="2" width="18" bestFit="1" customWidth="1"/>
    <col min="3" max="3" width="16.109375" customWidth="1"/>
    <col min="4" max="4" width="12.44140625" customWidth="1"/>
    <col min="5" max="5" width="15.6640625" customWidth="1"/>
    <col min="6" max="6" width="16.33203125" customWidth="1"/>
    <col min="7" max="7" width="15.5546875" customWidth="1"/>
    <col min="8" max="8" width="12.44140625" customWidth="1"/>
    <col min="9" max="9" width="22.44140625" customWidth="1"/>
    <col min="10" max="10" width="22.77734375" customWidth="1"/>
    <col min="11" max="11" width="15.33203125" customWidth="1"/>
    <col min="12" max="20" width="9.109375" bestFit="1" customWidth="1"/>
    <col min="21" max="21" width="14.5546875" customWidth="1"/>
  </cols>
  <sheetData>
    <row r="1" spans="1:21" ht="43.2" x14ac:dyDescent="0.3">
      <c r="A1" s="9" t="s">
        <v>0</v>
      </c>
      <c r="B1" s="9" t="s">
        <v>1</v>
      </c>
      <c r="C1" s="9" t="s">
        <v>2</v>
      </c>
      <c r="D1" s="9" t="s">
        <v>3</v>
      </c>
      <c r="E1" s="9" t="s">
        <v>4</v>
      </c>
      <c r="F1" s="9" t="s">
        <v>5</v>
      </c>
      <c r="G1" s="9" t="s">
        <v>6</v>
      </c>
      <c r="H1" s="10" t="s">
        <v>7</v>
      </c>
      <c r="I1" s="10" t="s">
        <v>8</v>
      </c>
      <c r="J1" s="11" t="s">
        <v>9</v>
      </c>
      <c r="K1" s="10" t="s">
        <v>10</v>
      </c>
      <c r="L1" s="10" t="s">
        <v>11</v>
      </c>
      <c r="M1" s="10" t="s">
        <v>12</v>
      </c>
      <c r="N1" s="10" t="s">
        <v>13</v>
      </c>
      <c r="O1" s="10" t="s">
        <v>14</v>
      </c>
      <c r="P1" s="10" t="s">
        <v>15</v>
      </c>
      <c r="Q1" s="10" t="s">
        <v>16</v>
      </c>
      <c r="R1" s="10" t="s">
        <v>17</v>
      </c>
      <c r="S1" s="10" t="s">
        <v>13</v>
      </c>
      <c r="T1" s="10" t="s">
        <v>14</v>
      </c>
      <c r="U1" s="10" t="s">
        <v>18</v>
      </c>
    </row>
    <row r="2" spans="1:21" x14ac:dyDescent="0.3">
      <c r="A2">
        <v>1</v>
      </c>
      <c r="B2" s="4" t="s">
        <v>19</v>
      </c>
      <c r="C2" s="4" t="str">
        <f>VLOOKUP(B2,[1]States!$D$2:$E$51,2,0)</f>
        <v>The West</v>
      </c>
      <c r="D2" s="12">
        <v>38041430</v>
      </c>
      <c r="E2" s="12">
        <v>37253956</v>
      </c>
      <c r="F2" s="12">
        <v>33871648</v>
      </c>
      <c r="G2" s="4">
        <v>0.1191</v>
      </c>
      <c r="H2" s="13">
        <v>244.2</v>
      </c>
      <c r="I2" s="14">
        <v>292563574000</v>
      </c>
      <c r="J2" s="15">
        <v>435914805277.5</v>
      </c>
      <c r="K2" s="16">
        <v>8.6999999999999994E-2</v>
      </c>
      <c r="L2" s="17">
        <f>RANK(D2,D$2:D$51)+COUNTIF(D$2:D2,D2)-1</f>
        <v>1</v>
      </c>
      <c r="M2" s="17">
        <f>RANK(H2,H$2:H$51)+COUNTIF(H$2:H2,H2)-1</f>
        <v>10</v>
      </c>
      <c r="N2" s="17">
        <f>RANK(I2,I$2:I$51)+COUNTIF(I$2:I2,I2)-1</f>
        <v>1</v>
      </c>
      <c r="O2" s="17">
        <f>RANK(J2,J$2:J$51)+COUNTIF(J$2:J2,J2)-1</f>
        <v>1</v>
      </c>
      <c r="P2" s="17">
        <f>RANK(K2,K$2:K$51)+COUNTIF(K$2:K2,K2)-1</f>
        <v>5</v>
      </c>
      <c r="Q2" s="17">
        <f t="shared" ref="Q2:Q4" si="0">SUMPRODUCT((C$2:C$601=$C2)*(D$2:D$601&gt;D2))+1</f>
        <v>1</v>
      </c>
      <c r="R2" s="17">
        <f>SUMPRODUCT((C$2:C$601=$C2)*(H$2:H$601&gt;H2))+1</f>
        <v>1</v>
      </c>
      <c r="S2" s="17">
        <f>SUMPRODUCT(($C$2:$C$601=$C2)*(I$2:I$601&gt;I2))+1</f>
        <v>1</v>
      </c>
      <c r="T2" s="17">
        <f>SUMPRODUCT(($C$2:$C$601=$C2)*(I$2:I$601&gt;I2))+1</f>
        <v>1</v>
      </c>
      <c r="U2" s="18">
        <f>COUNTIFS($C:$C,$C2,$K:$K,"&gt;"&amp;$K2)+COUNTIFS($C$2:$C2,$C2,$K$2:$K2,$K2)</f>
        <v>2</v>
      </c>
    </row>
    <row r="3" spans="1:21" x14ac:dyDescent="0.3">
      <c r="A3">
        <v>2</v>
      </c>
      <c r="B3" s="4" t="s">
        <v>20</v>
      </c>
      <c r="C3" s="4" t="str">
        <f>VLOOKUP(B3,[1]States!$D$2:$E$51,2,0)</f>
        <v>The South</v>
      </c>
      <c r="D3" s="12">
        <v>26059203</v>
      </c>
      <c r="E3" s="12">
        <v>25145561</v>
      </c>
      <c r="F3" s="12">
        <v>20851820</v>
      </c>
      <c r="G3" s="4">
        <v>8.0399999999999999E-2</v>
      </c>
      <c r="H3" s="13">
        <v>98.07</v>
      </c>
      <c r="I3" s="14">
        <v>219459878000</v>
      </c>
      <c r="J3" s="15">
        <v>293723251710</v>
      </c>
      <c r="K3" s="16">
        <v>6.2E-2</v>
      </c>
      <c r="L3" s="17">
        <f>RANK(D3,D$2:D$51)+COUNTIF(D$2:D3,D3)-1</f>
        <v>2</v>
      </c>
      <c r="M3" s="17">
        <f>RANK(H3,H$2:H$51)+COUNTIF(H$2:H3,H3)-1</f>
        <v>26</v>
      </c>
      <c r="N3" s="17">
        <f>RANK(I3,I$2:I$51)+COUNTIF(I$2:I3,I3)-1</f>
        <v>2</v>
      </c>
      <c r="O3" s="17">
        <f>RANK(J3,J$2:J$51)+COUNTIF(J$2:J3,J3)-1</f>
        <v>2</v>
      </c>
      <c r="P3" s="17">
        <f>RANK(K3,K$2:K$51)+COUNTIF(K$2:K3,K3)-1</f>
        <v>35</v>
      </c>
      <c r="Q3" s="17">
        <f t="shared" si="0"/>
        <v>1</v>
      </c>
      <c r="R3" s="17">
        <f t="shared" ref="R3:R51" si="1">SUMPRODUCT((C$2:C$601=$C3)*(H$2:H$601&gt;H3))+1</f>
        <v>9</v>
      </c>
      <c r="S3" s="17">
        <f>SUMPRODUCT(($C$2:$C$601=$C3)*(I$2:I$601&gt;I3))+1</f>
        <v>1</v>
      </c>
      <c r="T3" s="17">
        <f t="shared" ref="T3:T51" si="2">SUMPRODUCT(($C$2:$C$601=$C3)*(I$2:I$601&gt;I3))+1</f>
        <v>1</v>
      </c>
      <c r="U3" s="18">
        <f>COUNTIFS($C:$C,$C3,$K:$K,"&gt;"&amp;$K3)+COUNTIFS($C$2:$C3,$C3,$K$2:$K3,$K3)</f>
        <v>11</v>
      </c>
    </row>
    <row r="4" spans="1:21" x14ac:dyDescent="0.3">
      <c r="A4">
        <v>3</v>
      </c>
      <c r="B4" s="4" t="s">
        <v>21</v>
      </c>
      <c r="C4" s="4" t="str">
        <f>VLOOKUP(B4,[1]States!$D$2:$E$51,2,0)</f>
        <v>The North-East</v>
      </c>
      <c r="D4" s="12">
        <v>19570261</v>
      </c>
      <c r="E4" s="12">
        <v>19378102</v>
      </c>
      <c r="F4" s="12">
        <v>18976457</v>
      </c>
      <c r="G4" s="4">
        <v>6.1899999999999997E-2</v>
      </c>
      <c r="H4" s="13">
        <v>415.3</v>
      </c>
      <c r="I4" s="14">
        <v>201167954000</v>
      </c>
      <c r="J4" s="15">
        <v>226137677622.5</v>
      </c>
      <c r="K4" s="16">
        <v>7.6999999999999999E-2</v>
      </c>
      <c r="L4" s="17">
        <f>RANK(D4,D$2:D$51)+COUNTIF(D$2:D4,D4)-1</f>
        <v>3</v>
      </c>
      <c r="M4" s="17">
        <f>RANK(H4,H$2:H$51)+COUNTIF(H$2:H4,H4)-1</f>
        <v>6</v>
      </c>
      <c r="N4" s="17">
        <f>RANK(I4,I$2:I$51)+COUNTIF(I$2:I4,I4)-1</f>
        <v>3</v>
      </c>
      <c r="O4" s="17">
        <f>RANK(J4,J$2:J$51)+COUNTIF(J$2:J4,J4)-1</f>
        <v>3</v>
      </c>
      <c r="P4" s="17">
        <f>RANK(K4,K$2:K$51)+COUNTIF(K$2:K4,K4)-1</f>
        <v>14</v>
      </c>
      <c r="Q4" s="17">
        <f t="shared" si="0"/>
        <v>1</v>
      </c>
      <c r="R4" s="17">
        <f t="shared" si="1"/>
        <v>6</v>
      </c>
      <c r="S4" s="17">
        <f t="shared" ref="S4:S51" si="3">SUMPRODUCT(($C$2:$C$601=$C4)*(I$2:I$601&gt;I4))+1</f>
        <v>1</v>
      </c>
      <c r="T4" s="17">
        <f t="shared" si="2"/>
        <v>1</v>
      </c>
      <c r="U4" s="18">
        <f>COUNTIFS($C:$C,$C4,$K:$K,"&gt;"&amp;$K4)+COUNTIFS($C$2:$C4,$C4,$K$2:$K4,$K4)</f>
        <v>4</v>
      </c>
    </row>
    <row r="5" spans="1:21" x14ac:dyDescent="0.3">
      <c r="A5">
        <v>4</v>
      </c>
      <c r="B5" s="4" t="s">
        <v>22</v>
      </c>
      <c r="C5" s="4" t="str">
        <f>VLOOKUP(B5,[1]States!$D$2:$E$51,2,0)</f>
        <v>The South</v>
      </c>
      <c r="D5" s="12">
        <v>19317568</v>
      </c>
      <c r="E5" s="12">
        <v>18801310</v>
      </c>
      <c r="F5" s="12">
        <v>15982378</v>
      </c>
      <c r="G5" s="4">
        <v>6.0100000000000001E-2</v>
      </c>
      <c r="H5" s="13">
        <v>360.2</v>
      </c>
      <c r="I5" s="14">
        <v>122249635000</v>
      </c>
      <c r="J5" s="15">
        <v>219561783927.5</v>
      </c>
      <c r="K5" s="16">
        <v>6.7000000000000004E-2</v>
      </c>
      <c r="L5" s="17">
        <f>RANK(D5,D$2:D$51)+COUNTIF(D$2:D5,D5)-1</f>
        <v>4</v>
      </c>
      <c r="M5" s="17">
        <f>RANK(H5,H$2:H$51)+COUNTIF(H$2:H5,H5)-1</f>
        <v>7</v>
      </c>
      <c r="N5" s="17">
        <f>RANK(I5,I$2:I$51)+COUNTIF(I$2:I5,I5)-1</f>
        <v>5</v>
      </c>
      <c r="O5" s="17">
        <f>RANK(J5,J$2:J$51)+COUNTIF(J$2:J5,J5)-1</f>
        <v>4</v>
      </c>
      <c r="P5" s="17">
        <f>RANK(K5,K$2:K$51)+COUNTIF(K$2:K5,K5)-1</f>
        <v>25</v>
      </c>
      <c r="Q5" s="17">
        <f>SUMPRODUCT((C$2:C$601=$C5)*(D$2:D$601&gt;D5))+1</f>
        <v>2</v>
      </c>
      <c r="R5" s="17">
        <f t="shared" si="1"/>
        <v>1</v>
      </c>
      <c r="S5" s="17">
        <f t="shared" si="3"/>
        <v>2</v>
      </c>
      <c r="T5" s="17">
        <f t="shared" si="2"/>
        <v>2</v>
      </c>
      <c r="U5" s="18">
        <f>COUNTIFS($C:$C,$C5,$K:$K,"&gt;"&amp;$K5)+COUNTIFS($C$2:$C5,$C5,$K$2:$K5,$K5)</f>
        <v>8</v>
      </c>
    </row>
    <row r="6" spans="1:21" x14ac:dyDescent="0.3">
      <c r="A6">
        <v>5</v>
      </c>
      <c r="B6" t="s">
        <v>23</v>
      </c>
      <c r="C6" s="4" t="str">
        <f>VLOOKUP(B6,[1]States!$D$2:$E$51,2,0)</f>
        <v>The Mid-West</v>
      </c>
      <c r="D6" s="12">
        <v>12875255</v>
      </c>
      <c r="E6" s="12">
        <v>12830632</v>
      </c>
      <c r="F6" s="12">
        <v>12419293</v>
      </c>
      <c r="G6" s="4">
        <v>4.1000000000000002E-2</v>
      </c>
      <c r="H6" s="13">
        <v>231.9</v>
      </c>
      <c r="I6" s="14">
        <v>124431227000</v>
      </c>
      <c r="J6" s="15">
        <v>149784245275</v>
      </c>
      <c r="K6" s="16">
        <v>8.900000000000001E-2</v>
      </c>
      <c r="L6" s="17">
        <f>RANK(D6,D$2:D$51)+COUNTIF(D$2:D6,D6)-1</f>
        <v>5</v>
      </c>
      <c r="M6" s="17">
        <f>RANK(H6,H$2:H$51)+COUNTIF(H$2:H6,H6)-1</f>
        <v>11</v>
      </c>
      <c r="N6" s="17">
        <f>RANK(I6,I$2:I$51)+COUNTIF(I$2:I6,I6)-1</f>
        <v>4</v>
      </c>
      <c r="O6" s="17">
        <f>RANK(J6,J$2:J$51)+COUNTIF(J$2:J6,J6)-1</f>
        <v>5</v>
      </c>
      <c r="P6" s="17">
        <f>RANK(K6,K$2:K$51)+COUNTIF(K$2:K6,K6)-1</f>
        <v>4</v>
      </c>
      <c r="Q6" s="17">
        <f t="shared" ref="Q6:Q51" si="4">SUMPRODUCT((C$2:C$601=$C6)*(D$2:D$601&gt;D6))+1</f>
        <v>1</v>
      </c>
      <c r="R6" s="17">
        <f t="shared" si="1"/>
        <v>2</v>
      </c>
      <c r="S6" s="17">
        <f t="shared" si="3"/>
        <v>1</v>
      </c>
      <c r="T6" s="17">
        <f t="shared" si="2"/>
        <v>1</v>
      </c>
      <c r="U6" s="18">
        <f>COUNTIFS($C:$C,$C6,$K:$K,"&gt;"&amp;$K6)+COUNTIFS($C$2:$C6,$C6,$K$2:$K6,$K6)</f>
        <v>2</v>
      </c>
    </row>
    <row r="7" spans="1:21" x14ac:dyDescent="0.3">
      <c r="A7">
        <v>6</v>
      </c>
      <c r="B7" s="4" t="s">
        <v>24</v>
      </c>
      <c r="C7" s="4" t="str">
        <f>VLOOKUP(B7,[1]States!$D$2:$E$51,2,0)</f>
        <v>The North-East</v>
      </c>
      <c r="D7" s="12">
        <v>12763536</v>
      </c>
      <c r="E7" s="12">
        <v>12702379</v>
      </c>
      <c r="F7" s="12">
        <v>12281054</v>
      </c>
      <c r="G7" s="4">
        <v>4.0599999999999997E-2</v>
      </c>
      <c r="H7" s="13">
        <v>285.3</v>
      </c>
      <c r="I7" s="14">
        <v>108961515000</v>
      </c>
      <c r="J7" s="15">
        <v>148322935565</v>
      </c>
      <c r="K7" s="16">
        <v>7.4999999999999997E-2</v>
      </c>
      <c r="L7" s="17">
        <f>RANK(D7,D$2:D$51)+COUNTIF(D$2:D7,D7)-1</f>
        <v>6</v>
      </c>
      <c r="M7" s="17">
        <f>RANK(H7,H$2:H$51)+COUNTIF(H$2:H7,H7)-1</f>
        <v>8</v>
      </c>
      <c r="N7" s="17">
        <f>RANK(I7,I$2:I$51)+COUNTIF(I$2:I7,I7)-1</f>
        <v>8</v>
      </c>
      <c r="O7" s="17">
        <f>RANK(J7,J$2:J$51)+COUNTIF(J$2:J7,J7)-1</f>
        <v>6</v>
      </c>
      <c r="P7" s="17">
        <f>RANK(K7,K$2:K$51)+COUNTIF(K$2:K7,K7)-1</f>
        <v>16</v>
      </c>
      <c r="Q7" s="17">
        <f t="shared" si="4"/>
        <v>2</v>
      </c>
      <c r="R7" s="17">
        <f t="shared" si="1"/>
        <v>7</v>
      </c>
      <c r="S7" s="17">
        <f t="shared" si="3"/>
        <v>3</v>
      </c>
      <c r="T7" s="17">
        <f t="shared" si="2"/>
        <v>3</v>
      </c>
      <c r="U7" s="18">
        <f>COUNTIFS($C:$C,$C7,$K:$K,"&gt;"&amp;$K7)+COUNTIFS($C$2:$C7,$C7,$K$2:$K7,$K7)</f>
        <v>5</v>
      </c>
    </row>
    <row r="8" spans="1:21" x14ac:dyDescent="0.3">
      <c r="A8">
        <v>7</v>
      </c>
      <c r="B8" s="4" t="s">
        <v>25</v>
      </c>
      <c r="C8" s="4" t="str">
        <f>VLOOKUP(B8,[1]States!$D$2:$E$51,2,0)</f>
        <v>The Mid-West</v>
      </c>
      <c r="D8" s="12">
        <v>11544225</v>
      </c>
      <c r="E8" s="12">
        <v>11536504</v>
      </c>
      <c r="F8" s="12">
        <v>11353140</v>
      </c>
      <c r="G8" s="4">
        <v>3.6900000000000002E-2</v>
      </c>
      <c r="H8" s="13">
        <v>282.5</v>
      </c>
      <c r="I8" s="14">
        <v>111094276000</v>
      </c>
      <c r="J8" s="15">
        <v>134805820747.50002</v>
      </c>
      <c r="K8" s="16">
        <v>7.4999999999999997E-2</v>
      </c>
      <c r="L8" s="17">
        <f>RANK(D8,D$2:D$51)+COUNTIF(D$2:D8,D8)-1</f>
        <v>7</v>
      </c>
      <c r="M8" s="17">
        <f>RANK(H8,H$2:H$51)+COUNTIF(H$2:H8,H8)-1</f>
        <v>9</v>
      </c>
      <c r="N8" s="17">
        <f>RANK(I8,I$2:I$51)+COUNTIF(I$2:I8,I8)-1</f>
        <v>7</v>
      </c>
      <c r="O8" s="17">
        <f>RANK(J8,J$2:J$51)+COUNTIF(J$2:J8,J8)-1</f>
        <v>7</v>
      </c>
      <c r="P8" s="17">
        <f>RANK(K8,K$2:K$51)+COUNTIF(K$2:K8,K8)-1</f>
        <v>17</v>
      </c>
      <c r="Q8" s="17">
        <f t="shared" si="4"/>
        <v>2</v>
      </c>
      <c r="R8" s="17">
        <f t="shared" si="1"/>
        <v>1</v>
      </c>
      <c r="S8" s="17">
        <f t="shared" si="3"/>
        <v>2</v>
      </c>
      <c r="T8" s="17">
        <f t="shared" si="2"/>
        <v>2</v>
      </c>
      <c r="U8" s="18">
        <f>COUNTIFS($C:$C,$C8,$K:$K,"&gt;"&amp;$K8)+COUNTIFS($C$2:$C8,$C8,$K$2:$K8,$K8)</f>
        <v>3</v>
      </c>
    </row>
    <row r="9" spans="1:21" x14ac:dyDescent="0.3">
      <c r="A9">
        <v>8</v>
      </c>
      <c r="B9" s="4" t="s">
        <v>26</v>
      </c>
      <c r="C9" s="4" t="str">
        <f>VLOOKUP(B9,[1]States!$D$2:$E$51,2,0)</f>
        <v>The South</v>
      </c>
      <c r="D9" s="12">
        <v>9919945</v>
      </c>
      <c r="E9" s="12">
        <v>9687653</v>
      </c>
      <c r="F9" s="12">
        <v>8186453</v>
      </c>
      <c r="G9" s="4">
        <v>3.1E-2</v>
      </c>
      <c r="H9" s="13">
        <v>172.5</v>
      </c>
      <c r="I9" s="14">
        <v>65498308000</v>
      </c>
      <c r="J9" s="15">
        <v>113251502525</v>
      </c>
      <c r="K9" s="16">
        <v>8.1000000000000003E-2</v>
      </c>
      <c r="L9" s="17">
        <f>RANK(D9,D$2:D$51)+COUNTIF(D$2:D9,D9)-1</f>
        <v>8</v>
      </c>
      <c r="M9" s="17">
        <f>RANK(H9,H$2:H$51)+COUNTIF(H$2:H9,H9)-1</f>
        <v>17</v>
      </c>
      <c r="N9" s="17">
        <f>RANK(I9,I$2:I$51)+COUNTIF(I$2:I9,I9)-1</f>
        <v>11</v>
      </c>
      <c r="O9" s="17">
        <f>RANK(J9,J$2:J$51)+COUNTIF(J$2:J9,J9)-1</f>
        <v>9</v>
      </c>
      <c r="P9" s="17">
        <f>RANK(K9,K$2:K$51)+COUNTIF(K$2:K9,K9)-1</f>
        <v>11</v>
      </c>
      <c r="Q9" s="17">
        <f t="shared" si="4"/>
        <v>3</v>
      </c>
      <c r="R9" s="17">
        <f t="shared" si="1"/>
        <v>4</v>
      </c>
      <c r="S9" s="17">
        <f t="shared" si="3"/>
        <v>3</v>
      </c>
      <c r="T9" s="17">
        <f t="shared" si="2"/>
        <v>3</v>
      </c>
      <c r="U9" s="18">
        <f>COUNTIFS($C:$C,$C9,$K:$K,"&gt;"&amp;$K9)+COUNTIFS($C$2:$C9,$C9,$K$2:$K9,$K9)</f>
        <v>4</v>
      </c>
    </row>
    <row r="10" spans="1:21" x14ac:dyDescent="0.3">
      <c r="A10">
        <v>9</v>
      </c>
      <c r="B10" s="4" t="s">
        <v>27</v>
      </c>
      <c r="C10" s="4" t="str">
        <f>VLOOKUP(B10,[1]States!$D$2:$E$51,2,0)</f>
        <v>The Mid-West</v>
      </c>
      <c r="D10" s="12">
        <v>9883360</v>
      </c>
      <c r="E10" s="12">
        <v>9883640</v>
      </c>
      <c r="F10" s="12">
        <v>9938444</v>
      </c>
      <c r="G10" s="4">
        <v>3.1600000000000003E-2</v>
      </c>
      <c r="H10" s="13">
        <v>174.8</v>
      </c>
      <c r="I10" s="14">
        <v>59210158000</v>
      </c>
      <c r="J10" s="15">
        <v>115443467090.00002</v>
      </c>
      <c r="K10" s="16">
        <v>0.09</v>
      </c>
      <c r="L10" s="17">
        <f>RANK(D10,D$2:D$51)+COUNTIF(D$2:D10,D10)-1</f>
        <v>9</v>
      </c>
      <c r="M10" s="17">
        <f>RANK(H10,H$2:H$51)+COUNTIF(H$2:H10,H10)-1</f>
        <v>16</v>
      </c>
      <c r="N10" s="17">
        <f>RANK(I10,I$2:I$51)+COUNTIF(I$2:I10,I10)-1</f>
        <v>14</v>
      </c>
      <c r="O10" s="17">
        <f>RANK(J10,J$2:J$51)+COUNTIF(J$2:J10,J10)-1</f>
        <v>8</v>
      </c>
      <c r="P10" s="17">
        <f>RANK(K10,K$2:K$51)+COUNTIF(K$2:K10,K10)-1</f>
        <v>3</v>
      </c>
      <c r="Q10" s="17">
        <f t="shared" si="4"/>
        <v>3</v>
      </c>
      <c r="R10" s="17">
        <f t="shared" si="1"/>
        <v>4</v>
      </c>
      <c r="S10" s="17">
        <f t="shared" si="3"/>
        <v>4</v>
      </c>
      <c r="T10" s="17">
        <f t="shared" si="2"/>
        <v>4</v>
      </c>
      <c r="U10" s="18">
        <f>COUNTIFS($C:$C,$C10,$K:$K,"&gt;"&amp;$K10)+COUNTIFS($C$2:$C10,$C10,$K$2:$K10,$K10)</f>
        <v>1</v>
      </c>
    </row>
    <row r="11" spans="1:21" x14ac:dyDescent="0.3">
      <c r="A11">
        <v>10</v>
      </c>
      <c r="B11" s="4" t="s">
        <v>28</v>
      </c>
      <c r="C11" s="4" t="str">
        <f>VLOOKUP(B11,[1]States!$D$2:$E$51,2,0)</f>
        <v>The South</v>
      </c>
      <c r="D11" s="12">
        <v>9752073</v>
      </c>
      <c r="E11" s="12">
        <v>9535483</v>
      </c>
      <c r="F11" s="12">
        <v>8049313</v>
      </c>
      <c r="G11" s="4">
        <v>3.0499999999999999E-2</v>
      </c>
      <c r="H11" s="13">
        <v>200.6</v>
      </c>
      <c r="I11" s="14">
        <v>61600064000</v>
      </c>
      <c r="J11" s="15">
        <v>111424865387.5</v>
      </c>
      <c r="K11" s="16">
        <v>0.08</v>
      </c>
      <c r="L11" s="17">
        <f>RANK(D11,D$2:D$51)+COUNTIF(D$2:D11,D11)-1</f>
        <v>10</v>
      </c>
      <c r="M11" s="17">
        <f>RANK(H11,H$2:H$51)+COUNTIF(H$2:H11,H11)-1</f>
        <v>14</v>
      </c>
      <c r="N11" s="17">
        <f>RANK(I11,I$2:I$51)+COUNTIF(I$2:I11,I11)-1</f>
        <v>13</v>
      </c>
      <c r="O11" s="17">
        <f>RANK(J11,J$2:J$51)+COUNTIF(J$2:J11,J11)-1</f>
        <v>10</v>
      </c>
      <c r="P11" s="17">
        <f>RANK(K11,K$2:K$51)+COUNTIF(K$2:K11,K11)-1</f>
        <v>12</v>
      </c>
      <c r="Q11" s="17">
        <f t="shared" si="4"/>
        <v>4</v>
      </c>
      <c r="R11" s="17">
        <f t="shared" si="1"/>
        <v>3</v>
      </c>
      <c r="S11" s="17">
        <f t="shared" si="3"/>
        <v>5</v>
      </c>
      <c r="T11" s="17">
        <f t="shared" si="2"/>
        <v>5</v>
      </c>
      <c r="U11" s="18">
        <f>COUNTIFS($C:$C,$C11,$K:$K,"&gt;"&amp;$K11)+COUNTIFS($C$2:$C11,$C11,$K$2:$K11,$K11)</f>
        <v>5</v>
      </c>
    </row>
    <row r="12" spans="1:21" x14ac:dyDescent="0.3">
      <c r="A12">
        <v>11</v>
      </c>
      <c r="B12" s="4" t="s">
        <v>29</v>
      </c>
      <c r="C12" s="4" t="str">
        <f>VLOOKUP(B12,[1]States!$D$2:$E$51,2,0)</f>
        <v>The North-East</v>
      </c>
      <c r="D12" s="12">
        <v>8864590</v>
      </c>
      <c r="E12" s="12">
        <v>8791894</v>
      </c>
      <c r="F12" s="12">
        <v>8414350</v>
      </c>
      <c r="G12" s="4">
        <v>2.81E-2</v>
      </c>
      <c r="H12" s="13">
        <v>1189</v>
      </c>
      <c r="I12" s="14">
        <v>111377490000</v>
      </c>
      <c r="J12" s="15">
        <v>102657007127.5</v>
      </c>
      <c r="K12" s="16">
        <v>8.4000000000000005E-2</v>
      </c>
      <c r="L12" s="17">
        <f>RANK(D12,D$2:D$51)+COUNTIF(D$2:D12,D12)-1</f>
        <v>11</v>
      </c>
      <c r="M12" s="17">
        <f>RANK(H12,H$2:H$51)+COUNTIF(H$2:H12,H12)-1</f>
        <v>1</v>
      </c>
      <c r="N12" s="17">
        <f>RANK(I12,I$2:I$51)+COUNTIF(I$2:I12,I12)-1</f>
        <v>6</v>
      </c>
      <c r="O12" s="17">
        <f>RANK(J12,J$2:J$51)+COUNTIF(J$2:J12,J12)-1</f>
        <v>11</v>
      </c>
      <c r="P12" s="17">
        <f>RANK(K12,K$2:K$51)+COUNTIF(K$2:K12,K12)-1</f>
        <v>7</v>
      </c>
      <c r="Q12" s="17">
        <f t="shared" si="4"/>
        <v>3</v>
      </c>
      <c r="R12" s="17">
        <f t="shared" si="1"/>
        <v>1</v>
      </c>
      <c r="S12" s="17">
        <f t="shared" si="3"/>
        <v>2</v>
      </c>
      <c r="T12" s="17">
        <f t="shared" si="2"/>
        <v>2</v>
      </c>
      <c r="U12" s="18">
        <f>COUNTIFS($C:$C,$C12,$K:$K,"&gt;"&amp;$K12)+COUNTIFS($C$2:$C12,$C12,$K$2:$K12,$K12)</f>
        <v>2</v>
      </c>
    </row>
    <row r="13" spans="1:21" x14ac:dyDescent="0.3">
      <c r="A13">
        <v>12</v>
      </c>
      <c r="B13" s="4" t="s">
        <v>30</v>
      </c>
      <c r="C13" s="4" t="str">
        <f>VLOOKUP(B13,[1]States!$D$2:$E$51,2,0)</f>
        <v>The South</v>
      </c>
      <c r="D13" s="12">
        <v>8185867</v>
      </c>
      <c r="E13" s="12">
        <v>8001024</v>
      </c>
      <c r="F13" s="12">
        <v>7078515</v>
      </c>
      <c r="G13" s="4">
        <v>2.5600000000000001E-2</v>
      </c>
      <c r="H13" s="13">
        <v>207.3</v>
      </c>
      <c r="I13" s="14">
        <v>64297400000</v>
      </c>
      <c r="J13" s="15">
        <v>93523821440</v>
      </c>
      <c r="K13" s="16">
        <v>5.5999999999999994E-2</v>
      </c>
      <c r="L13" s="17">
        <f>RANK(D13,D$2:D$51)+COUNTIF(D$2:D13,D13)-1</f>
        <v>12</v>
      </c>
      <c r="M13" s="17">
        <f>RANK(H13,H$2:H$51)+COUNTIF(H$2:H13,H13)-1</f>
        <v>13</v>
      </c>
      <c r="N13" s="17">
        <f>RANK(I13,I$2:I$51)+COUNTIF(I$2:I13,I13)-1</f>
        <v>12</v>
      </c>
      <c r="O13" s="17">
        <f>RANK(J13,J$2:J$51)+COUNTIF(J$2:J13,J13)-1</f>
        <v>12</v>
      </c>
      <c r="P13" s="17">
        <f>RANK(K13,K$2:K$51)+COUNTIF(K$2:K13,K13)-1</f>
        <v>37</v>
      </c>
      <c r="Q13" s="17">
        <f t="shared" si="4"/>
        <v>5</v>
      </c>
      <c r="R13" s="17">
        <f t="shared" si="1"/>
        <v>2</v>
      </c>
      <c r="S13" s="17">
        <f t="shared" si="3"/>
        <v>4</v>
      </c>
      <c r="T13" s="17">
        <f t="shared" si="2"/>
        <v>4</v>
      </c>
      <c r="U13" s="18">
        <f>COUNTIFS($C:$C,$C13,$K:$K,"&gt;"&amp;$K13)+COUNTIFS($C$2:$C13,$C13,$K$2:$K13,$K13)</f>
        <v>13</v>
      </c>
    </row>
    <row r="14" spans="1:21" x14ac:dyDescent="0.3">
      <c r="A14">
        <v>13</v>
      </c>
      <c r="B14" s="4" t="s">
        <v>31</v>
      </c>
      <c r="C14" s="4" t="str">
        <f>VLOOKUP(B14,[1]States!$D$2:$E$51,2,0)</f>
        <v>The West</v>
      </c>
      <c r="D14" s="12">
        <v>6897012</v>
      </c>
      <c r="E14" s="12">
        <v>6724540</v>
      </c>
      <c r="F14" s="12">
        <v>5894121</v>
      </c>
      <c r="G14" s="4">
        <v>2.1499999999999998E-2</v>
      </c>
      <c r="H14" s="13">
        <v>102.6</v>
      </c>
      <c r="I14" s="14">
        <v>52443862000</v>
      </c>
      <c r="J14" s="15">
        <v>78545396912.5</v>
      </c>
      <c r="K14" s="16">
        <v>7.0000000000000007E-2</v>
      </c>
      <c r="L14" s="17">
        <f>RANK(D14,D$2:D$51)+COUNTIF(D$2:D14,D14)-1</f>
        <v>13</v>
      </c>
      <c r="M14" s="17">
        <f>RANK(H14,H$2:H$51)+COUNTIF(H$2:H14,H14)-1</f>
        <v>24</v>
      </c>
      <c r="N14" s="17">
        <f>RANK(I14,I$2:I$51)+COUNTIF(I$2:I14,I14)-1</f>
        <v>15</v>
      </c>
      <c r="O14" s="17">
        <f>RANK(J14,J$2:J$51)+COUNTIF(J$2:J14,J14)-1</f>
        <v>13</v>
      </c>
      <c r="P14" s="17">
        <f>RANK(K14,K$2:K$51)+COUNTIF(K$2:K14,K14)-1</f>
        <v>22</v>
      </c>
      <c r="Q14" s="17">
        <f t="shared" si="4"/>
        <v>2</v>
      </c>
      <c r="R14" s="17">
        <f t="shared" si="1"/>
        <v>3</v>
      </c>
      <c r="S14" s="17">
        <f t="shared" si="3"/>
        <v>2</v>
      </c>
      <c r="T14" s="17">
        <f t="shared" si="2"/>
        <v>2</v>
      </c>
      <c r="U14" s="18">
        <f>COUNTIFS($C:$C,$C14,$K:$K,"&gt;"&amp;$K14)+COUNTIFS($C$2:$C14,$C14,$K$2:$K14,$K14)</f>
        <v>5</v>
      </c>
    </row>
    <row r="15" spans="1:21" x14ac:dyDescent="0.3">
      <c r="A15">
        <v>14</v>
      </c>
      <c r="B15" s="4" t="s">
        <v>32</v>
      </c>
      <c r="C15" s="4" t="str">
        <f>VLOOKUP(B15,[1]States!$D$2:$E$51,2,0)</f>
        <v>The North-East</v>
      </c>
      <c r="D15" s="12">
        <v>6646144</v>
      </c>
      <c r="E15" s="12">
        <v>6547629</v>
      </c>
      <c r="F15" s="12">
        <v>6349097</v>
      </c>
      <c r="G15" s="4">
        <v>2.0899999999999998E-2</v>
      </c>
      <c r="H15" s="13">
        <v>852.1</v>
      </c>
      <c r="I15" s="14">
        <v>79826976000</v>
      </c>
      <c r="J15" s="15">
        <v>76353432347.5</v>
      </c>
      <c r="K15" s="16">
        <v>7.2000000000000008E-2</v>
      </c>
      <c r="L15" s="17">
        <f>RANK(D15,D$2:D$51)+COUNTIF(D$2:D15,D15)-1</f>
        <v>14</v>
      </c>
      <c r="M15" s="17">
        <f>RANK(H15,H$2:H$51)+COUNTIF(H$2:H15,H15)-1</f>
        <v>2</v>
      </c>
      <c r="N15" s="17">
        <f>RANK(I15,I$2:I$51)+COUNTIF(I$2:I15,I15)-1</f>
        <v>9</v>
      </c>
      <c r="O15" s="17">
        <f>RANK(J15,J$2:J$51)+COUNTIF(J$2:J15,J15)-1</f>
        <v>14</v>
      </c>
      <c r="P15" s="17">
        <f>RANK(K15,K$2:K$51)+COUNTIF(K$2:K15,K15)-1</f>
        <v>21</v>
      </c>
      <c r="Q15" s="17">
        <f t="shared" si="4"/>
        <v>4</v>
      </c>
      <c r="R15" s="17">
        <f t="shared" si="1"/>
        <v>2</v>
      </c>
      <c r="S15" s="17">
        <f t="shared" si="3"/>
        <v>4</v>
      </c>
      <c r="T15" s="17">
        <f t="shared" si="2"/>
        <v>4</v>
      </c>
      <c r="U15" s="18">
        <f>COUNTIFS($C:$C,$C15,$K:$K,"&gt;"&amp;$K15)+COUNTIFS($C$2:$C15,$C15,$K$2:$K15,$K15)</f>
        <v>6</v>
      </c>
    </row>
    <row r="16" spans="1:21" x14ac:dyDescent="0.3">
      <c r="A16">
        <v>15</v>
      </c>
      <c r="B16" s="4" t="s">
        <v>33</v>
      </c>
      <c r="C16" s="4" t="str">
        <f>VLOOKUP(B16,[1]States!$D$2:$E$51,2,0)</f>
        <v>The West</v>
      </c>
      <c r="D16" s="12">
        <v>6553255</v>
      </c>
      <c r="E16" s="12">
        <v>6392017</v>
      </c>
      <c r="F16" s="12">
        <v>5130632</v>
      </c>
      <c r="G16" s="4">
        <v>2.0400000000000001E-2</v>
      </c>
      <c r="H16" s="13">
        <v>57.05</v>
      </c>
      <c r="I16" s="14">
        <v>34850436000</v>
      </c>
      <c r="J16" s="15">
        <v>74526795210</v>
      </c>
      <c r="K16" s="16">
        <v>8.199999999999999E-2</v>
      </c>
      <c r="L16" s="17">
        <f>RANK(D16,D$2:D$51)+COUNTIF(D$2:D16,D16)-1</f>
        <v>15</v>
      </c>
      <c r="M16" s="17">
        <f>RANK(H16,H$2:H$51)+COUNTIF(H$2:H16,H16)-1</f>
        <v>33</v>
      </c>
      <c r="N16" s="17">
        <f>RANK(I16,I$2:I$51)+COUNTIF(I$2:I16,I16)-1</f>
        <v>23</v>
      </c>
      <c r="O16" s="17">
        <f>RANK(J16,J$2:J$51)+COUNTIF(J$2:J16,J16)-1</f>
        <v>16</v>
      </c>
      <c r="P16" s="17">
        <f>RANK(K16,K$2:K$51)+COUNTIF(K$2:K16,K16)-1</f>
        <v>10</v>
      </c>
      <c r="Q16" s="17">
        <f t="shared" si="4"/>
        <v>3</v>
      </c>
      <c r="R16" s="17">
        <f t="shared" si="1"/>
        <v>4</v>
      </c>
      <c r="S16" s="17">
        <f t="shared" si="3"/>
        <v>4</v>
      </c>
      <c r="T16" s="17">
        <f t="shared" si="2"/>
        <v>4</v>
      </c>
      <c r="U16" s="18">
        <f>COUNTIFS($C:$C,$C16,$K:$K,"&gt;"&amp;$K16)+COUNTIFS($C$2:$C16,$C16,$K$2:$K16,$K16)</f>
        <v>3</v>
      </c>
    </row>
    <row r="17" spans="1:21" x14ac:dyDescent="0.3">
      <c r="A17">
        <v>16</v>
      </c>
      <c r="B17" s="4" t="s">
        <v>34</v>
      </c>
      <c r="C17" s="4" t="str">
        <f>VLOOKUP(B17,[1]States!$D$2:$E$51,2,0)</f>
        <v>The Mid-West</v>
      </c>
      <c r="D17" s="12">
        <v>6537334</v>
      </c>
      <c r="E17" s="12">
        <v>6483802</v>
      </c>
      <c r="F17" s="12">
        <v>6080485</v>
      </c>
      <c r="G17" s="4">
        <v>2.07E-2</v>
      </c>
      <c r="H17" s="13">
        <v>182.5</v>
      </c>
      <c r="I17" s="14">
        <v>51238512000</v>
      </c>
      <c r="J17" s="15">
        <v>75622777492.5</v>
      </c>
      <c r="K17" s="16">
        <v>7.4999999999999997E-2</v>
      </c>
      <c r="L17" s="17">
        <f>RANK(D17,D$2:D$51)+COUNTIF(D$2:D17,D17)-1</f>
        <v>16</v>
      </c>
      <c r="M17" s="17">
        <f>RANK(H17,H$2:H$51)+COUNTIF(H$2:H17,H17)-1</f>
        <v>15</v>
      </c>
      <c r="N17" s="17">
        <f>RANK(I17,I$2:I$51)+COUNTIF(I$2:I17,I17)-1</f>
        <v>16</v>
      </c>
      <c r="O17" s="17">
        <f>RANK(J17,J$2:J$51)+COUNTIF(J$2:J17,J17)-1</f>
        <v>15</v>
      </c>
      <c r="P17" s="17">
        <f>RANK(K17,K$2:K$51)+COUNTIF(K$2:K17,K17)-1</f>
        <v>18</v>
      </c>
      <c r="Q17" s="17">
        <f t="shared" si="4"/>
        <v>4</v>
      </c>
      <c r="R17" s="17">
        <f t="shared" si="1"/>
        <v>3</v>
      </c>
      <c r="S17" s="17">
        <f t="shared" si="3"/>
        <v>5</v>
      </c>
      <c r="T17" s="17">
        <f t="shared" si="2"/>
        <v>5</v>
      </c>
      <c r="U17" s="18">
        <f>COUNTIFS($C:$C,$C17,$K:$K,"&gt;"&amp;$K17)+COUNTIFS($C$2:$C17,$C17,$K$2:$K17,$K17)</f>
        <v>4</v>
      </c>
    </row>
    <row r="18" spans="1:21" x14ac:dyDescent="0.3">
      <c r="A18">
        <v>17</v>
      </c>
      <c r="B18" s="4" t="s">
        <v>35</v>
      </c>
      <c r="C18" s="4" t="str">
        <f>VLOOKUP(B18,[1]States!$D$2:$E$51,2,0)</f>
        <v>The South</v>
      </c>
      <c r="D18" s="12">
        <v>6456243</v>
      </c>
      <c r="E18" s="12">
        <v>6346105</v>
      </c>
      <c r="F18" s="12">
        <v>5689283</v>
      </c>
      <c r="G18" s="4">
        <v>2.0299999999999999E-2</v>
      </c>
      <c r="H18" s="13">
        <v>156.6</v>
      </c>
      <c r="I18" s="14">
        <v>47010303000</v>
      </c>
      <c r="J18" s="15">
        <v>74161467782.5</v>
      </c>
      <c r="K18" s="16">
        <v>8.4000000000000005E-2</v>
      </c>
      <c r="L18" s="17">
        <f>RANK(D18,D$2:D$51)+COUNTIF(D$2:D18,D18)-1</f>
        <v>17</v>
      </c>
      <c r="M18" s="17">
        <f>RANK(H18,H$2:H$51)+COUNTIF(H$2:H18,H18)-1</f>
        <v>19</v>
      </c>
      <c r="N18" s="17">
        <f>RANK(I18,I$2:I$51)+COUNTIF(I$2:I18,I18)-1</f>
        <v>20</v>
      </c>
      <c r="O18" s="17">
        <f>RANK(J18,J$2:J$51)+COUNTIF(J$2:J18,J18)-1</f>
        <v>17</v>
      </c>
      <c r="P18" s="17">
        <f>RANK(K18,K$2:K$51)+COUNTIF(K$2:K18,K18)-1</f>
        <v>8</v>
      </c>
      <c r="Q18" s="17">
        <f t="shared" si="4"/>
        <v>6</v>
      </c>
      <c r="R18" s="17">
        <f t="shared" si="1"/>
        <v>6</v>
      </c>
      <c r="S18" s="17">
        <f t="shared" si="3"/>
        <v>6</v>
      </c>
      <c r="T18" s="17">
        <f t="shared" si="2"/>
        <v>6</v>
      </c>
      <c r="U18" s="18">
        <f>COUNTIFS($C:$C,$C18,$K:$K,"&gt;"&amp;$K18)+COUNTIFS($C$2:$C18,$C18,$K$2:$K18,$K18)</f>
        <v>2</v>
      </c>
    </row>
    <row r="19" spans="1:21" x14ac:dyDescent="0.3">
      <c r="A19">
        <v>18</v>
      </c>
      <c r="B19" s="4" t="s">
        <v>36</v>
      </c>
      <c r="C19" s="4" t="str">
        <f>VLOOKUP(B19,[1]States!$D$2:$E$51,2,0)</f>
        <v>The Mid-West</v>
      </c>
      <c r="D19" s="12">
        <v>6021988</v>
      </c>
      <c r="E19" s="12">
        <v>5988927</v>
      </c>
      <c r="F19" s="12">
        <v>5595211</v>
      </c>
      <c r="G19" s="4">
        <v>1.9099999999999999E-2</v>
      </c>
      <c r="H19" s="13">
        <v>87.26</v>
      </c>
      <c r="I19" s="14">
        <v>48413247000</v>
      </c>
      <c r="J19" s="15">
        <v>69777538652.5</v>
      </c>
      <c r="K19" s="16">
        <v>6.5000000000000002E-2</v>
      </c>
      <c r="L19" s="17">
        <f>RANK(D19,D$2:D$51)+COUNTIF(D$2:D19,D19)-1</f>
        <v>18</v>
      </c>
      <c r="M19" s="17">
        <f>RANK(H19,H$2:H$51)+COUNTIF(H$2:H19,H19)-1</f>
        <v>28</v>
      </c>
      <c r="N19" s="17">
        <f>RANK(I19,I$2:I$51)+COUNTIF(I$2:I19,I19)-1</f>
        <v>17</v>
      </c>
      <c r="O19" s="17">
        <f>RANK(J19,J$2:J$51)+COUNTIF(J$2:J19,J19)-1</f>
        <v>18</v>
      </c>
      <c r="P19" s="17">
        <f>RANK(K19,K$2:K$51)+COUNTIF(K$2:K19,K19)-1</f>
        <v>30</v>
      </c>
      <c r="Q19" s="17">
        <f t="shared" si="4"/>
        <v>5</v>
      </c>
      <c r="R19" s="17">
        <f t="shared" si="1"/>
        <v>6</v>
      </c>
      <c r="S19" s="17">
        <f t="shared" si="3"/>
        <v>6</v>
      </c>
      <c r="T19" s="17">
        <f t="shared" si="2"/>
        <v>6</v>
      </c>
      <c r="U19" s="18">
        <f>COUNTIFS($C:$C,$C19,$K:$K,"&gt;"&amp;$K19)+COUNTIFS($C$2:$C19,$C19,$K$2:$K19,$K19)</f>
        <v>5</v>
      </c>
    </row>
    <row r="20" spans="1:21" x14ac:dyDescent="0.3">
      <c r="A20">
        <v>19</v>
      </c>
      <c r="B20" s="4" t="s">
        <v>37</v>
      </c>
      <c r="C20" s="4" t="str">
        <f>VLOOKUP(B20,[1]States!$D$2:$E$51,2,0)</f>
        <v>The North-East</v>
      </c>
      <c r="D20" s="12">
        <v>5884563</v>
      </c>
      <c r="E20" s="12">
        <v>5773552</v>
      </c>
      <c r="F20" s="12">
        <v>5296486</v>
      </c>
      <c r="G20" s="4">
        <v>1.8499999999999999E-2</v>
      </c>
      <c r="H20" s="13">
        <v>606.20000000000005</v>
      </c>
      <c r="I20" s="14">
        <v>48107002000</v>
      </c>
      <c r="J20" s="15">
        <v>67585574087.5</v>
      </c>
      <c r="K20" s="16">
        <v>6.7000000000000004E-2</v>
      </c>
      <c r="L20" s="17">
        <f>RANK(D20,D$2:D$51)+COUNTIF(D$2:D20,D20)-1</f>
        <v>19</v>
      </c>
      <c r="M20" s="17">
        <f>RANK(H20,H$2:H$51)+COUNTIF(H$2:H20,H20)-1</f>
        <v>4</v>
      </c>
      <c r="N20" s="17">
        <f>RANK(I20,I$2:I$51)+COUNTIF(I$2:I20,I20)-1</f>
        <v>18</v>
      </c>
      <c r="O20" s="17">
        <f>RANK(J20,J$2:J$51)+COUNTIF(J$2:J20,J20)-1</f>
        <v>19</v>
      </c>
      <c r="P20" s="17">
        <f>RANK(K20,K$2:K$51)+COUNTIF(K$2:K20,K20)-1</f>
        <v>26</v>
      </c>
      <c r="Q20" s="17">
        <f t="shared" si="4"/>
        <v>5</v>
      </c>
      <c r="R20" s="17">
        <f t="shared" si="1"/>
        <v>4</v>
      </c>
      <c r="S20" s="17">
        <f t="shared" si="3"/>
        <v>5</v>
      </c>
      <c r="T20" s="17">
        <f t="shared" si="2"/>
        <v>5</v>
      </c>
      <c r="U20" s="18">
        <f>COUNTIFS($C:$C,$C20,$K:$K,"&gt;"&amp;$K20)+COUNTIFS($C$2:$C20,$C20,$K$2:$K20,$K20)</f>
        <v>8</v>
      </c>
    </row>
    <row r="21" spans="1:21" x14ac:dyDescent="0.3">
      <c r="A21">
        <v>20</v>
      </c>
      <c r="B21" s="4" t="s">
        <v>38</v>
      </c>
      <c r="C21" s="4" t="str">
        <f>VLOOKUP(B21,[1]States!$D$2:$E$51,2,0)</f>
        <v>The Mid-West</v>
      </c>
      <c r="D21" s="12">
        <v>5726398</v>
      </c>
      <c r="E21" s="12">
        <v>5686986</v>
      </c>
      <c r="F21" s="12">
        <v>5363675</v>
      </c>
      <c r="G21" s="4">
        <v>1.8200000000000001E-2</v>
      </c>
      <c r="H21" s="13">
        <v>105.2</v>
      </c>
      <c r="I21" s="14">
        <v>41498033000</v>
      </c>
      <c r="J21" s="15">
        <v>66489591805</v>
      </c>
      <c r="K21" s="16">
        <v>6.5000000000000002E-2</v>
      </c>
      <c r="L21" s="17">
        <f>RANK(D21,D$2:D$51)+COUNTIF(D$2:D21,D21)-1</f>
        <v>20</v>
      </c>
      <c r="M21" s="17">
        <f>RANK(H21,H$2:H$51)+COUNTIF(H$2:H21,H21)-1</f>
        <v>22</v>
      </c>
      <c r="N21" s="17">
        <f>RANK(I21,I$2:I$51)+COUNTIF(I$2:I21,I21)-1</f>
        <v>21</v>
      </c>
      <c r="O21" s="17">
        <f>RANK(J21,J$2:J$51)+COUNTIF(J$2:J21,J21)-1</f>
        <v>20</v>
      </c>
      <c r="P21" s="17">
        <f>RANK(K21,K$2:K$51)+COUNTIF(K$2:K21,K21)-1</f>
        <v>31</v>
      </c>
      <c r="Q21" s="17">
        <f t="shared" si="4"/>
        <v>6</v>
      </c>
      <c r="R21" s="17">
        <f t="shared" si="1"/>
        <v>5</v>
      </c>
      <c r="S21" s="17">
        <f t="shared" si="3"/>
        <v>7</v>
      </c>
      <c r="T21" s="17">
        <f t="shared" si="2"/>
        <v>7</v>
      </c>
      <c r="U21" s="18">
        <f>COUNTIFS($C:$C,$C21,$K:$K,"&gt;"&amp;$K21)+COUNTIFS($C$2:$C21,$C21,$K$2:$K21,$K21)</f>
        <v>6</v>
      </c>
    </row>
    <row r="22" spans="1:21" x14ac:dyDescent="0.3">
      <c r="A22">
        <v>21</v>
      </c>
      <c r="B22" s="4" t="s">
        <v>39</v>
      </c>
      <c r="C22" s="4" t="str">
        <f>VLOOKUP(B22,[1]States!$D$2:$E$51,2,0)</f>
        <v>The Mid-West</v>
      </c>
      <c r="D22" s="12">
        <v>5379139</v>
      </c>
      <c r="E22" s="12">
        <v>5303925</v>
      </c>
      <c r="F22" s="12">
        <v>4919479</v>
      </c>
      <c r="G22" s="4">
        <v>1.7000000000000001E-2</v>
      </c>
      <c r="H22" s="13">
        <v>67.14</v>
      </c>
      <c r="I22" s="14">
        <v>78685402000</v>
      </c>
      <c r="J22" s="15">
        <v>62105662675.000008</v>
      </c>
      <c r="K22" s="16">
        <v>4.8000000000000001E-2</v>
      </c>
      <c r="L22" s="17">
        <f>RANK(D22,D$2:D$51)+COUNTIF(D$2:D22,D22)-1</f>
        <v>21</v>
      </c>
      <c r="M22" s="17">
        <f>RANK(H22,H$2:H$51)+COUNTIF(H$2:H22,H22)-1</f>
        <v>31</v>
      </c>
      <c r="N22" s="17">
        <f>RANK(I22,I$2:I$51)+COUNTIF(I$2:I22,I22)-1</f>
        <v>10</v>
      </c>
      <c r="O22" s="17">
        <f>RANK(J22,J$2:J$51)+COUNTIF(J$2:J22,J22)-1</f>
        <v>21</v>
      </c>
      <c r="P22" s="17">
        <f>RANK(K22,K$2:K$51)+COUNTIF(K$2:K22,K22)-1</f>
        <v>42</v>
      </c>
      <c r="Q22" s="17">
        <f t="shared" si="4"/>
        <v>7</v>
      </c>
      <c r="R22" s="17">
        <f t="shared" si="1"/>
        <v>7</v>
      </c>
      <c r="S22" s="17">
        <f t="shared" si="3"/>
        <v>3</v>
      </c>
      <c r="T22" s="17">
        <f t="shared" si="2"/>
        <v>3</v>
      </c>
      <c r="U22" s="18">
        <f>COUNTIFS($C:$C,$C22,$K:$K,"&gt;"&amp;$K22)+COUNTIFS($C$2:$C22,$C22,$K$2:$K22,$K22)</f>
        <v>8</v>
      </c>
    </row>
    <row r="23" spans="1:21" x14ac:dyDescent="0.3">
      <c r="A23">
        <v>22</v>
      </c>
      <c r="B23" s="4" t="s">
        <v>40</v>
      </c>
      <c r="C23" s="4" t="str">
        <f>VLOOKUP(B23,[1]States!$D$2:$E$51,2,0)</f>
        <v>The West</v>
      </c>
      <c r="D23" s="12">
        <v>5187582</v>
      </c>
      <c r="E23" s="12">
        <v>5029196</v>
      </c>
      <c r="F23" s="12">
        <v>4301261</v>
      </c>
      <c r="G23" s="4">
        <v>1.61E-2</v>
      </c>
      <c r="H23" s="13">
        <v>49.33</v>
      </c>
      <c r="I23" s="14">
        <v>41252701000</v>
      </c>
      <c r="J23" s="15">
        <v>58817715827.5</v>
      </c>
      <c r="K23" s="16">
        <v>6.8000000000000005E-2</v>
      </c>
      <c r="L23" s="17">
        <f>RANK(D23,D$2:D$51)+COUNTIF(D$2:D23,D23)-1</f>
        <v>22</v>
      </c>
      <c r="M23" s="17">
        <f>RANK(H23,H$2:H$51)+COUNTIF(H$2:H23,H23)-1</f>
        <v>37</v>
      </c>
      <c r="N23" s="17">
        <f>RANK(I23,I$2:I$51)+COUNTIF(I$2:I23,I23)-1</f>
        <v>22</v>
      </c>
      <c r="O23" s="17">
        <f>RANK(J23,J$2:J$51)+COUNTIF(J$2:J23,J23)-1</f>
        <v>22</v>
      </c>
      <c r="P23" s="17">
        <f>RANK(K23,K$2:K$51)+COUNTIF(K$2:K23,K23)-1</f>
        <v>23</v>
      </c>
      <c r="Q23" s="17">
        <f t="shared" si="4"/>
        <v>4</v>
      </c>
      <c r="R23" s="17">
        <f t="shared" si="1"/>
        <v>5</v>
      </c>
      <c r="S23" s="17">
        <f t="shared" si="3"/>
        <v>3</v>
      </c>
      <c r="T23" s="17">
        <f t="shared" si="2"/>
        <v>3</v>
      </c>
      <c r="U23" s="18">
        <f>COUNTIFS($C:$C,$C23,$K:$K,"&gt;"&amp;$K23)+COUNTIFS($C$2:$C23,$C23,$K$2:$K23,$K23)</f>
        <v>6</v>
      </c>
    </row>
    <row r="24" spans="1:21" x14ac:dyDescent="0.3">
      <c r="A24">
        <v>23</v>
      </c>
      <c r="B24" s="4" t="s">
        <v>41</v>
      </c>
      <c r="C24" s="4" t="str">
        <f>VLOOKUP(B24,[1]States!$D$2:$E$51,2,0)</f>
        <v>The South</v>
      </c>
      <c r="D24" s="12">
        <v>4822023</v>
      </c>
      <c r="E24" s="12">
        <v>4779736</v>
      </c>
      <c r="F24" s="12">
        <v>4447100</v>
      </c>
      <c r="G24" s="4">
        <v>1.5299999999999999E-2</v>
      </c>
      <c r="H24" s="13">
        <v>94.65</v>
      </c>
      <c r="I24" s="14">
        <v>20882949000</v>
      </c>
      <c r="J24" s="15">
        <v>55895096407.5</v>
      </c>
      <c r="K24" s="16">
        <v>6.5000000000000002E-2</v>
      </c>
      <c r="L24" s="17">
        <f>RANK(D24,D$2:D$51)+COUNTIF(D$2:D24,D24)-1</f>
        <v>23</v>
      </c>
      <c r="M24" s="17">
        <f>RANK(H24,H$2:H$51)+COUNTIF(H$2:H24,H24)-1</f>
        <v>27</v>
      </c>
      <c r="N24" s="17">
        <f>RANK(I24,I$2:I$51)+COUNTIF(I$2:I24,I24)-1</f>
        <v>31</v>
      </c>
      <c r="O24" s="17">
        <f>RANK(J24,J$2:J$51)+COUNTIF(J$2:J24,J24)-1</f>
        <v>23</v>
      </c>
      <c r="P24" s="17">
        <f>RANK(K24,K$2:K$51)+COUNTIF(K$2:K24,K24)-1</f>
        <v>32</v>
      </c>
      <c r="Q24" s="17">
        <f t="shared" si="4"/>
        <v>7</v>
      </c>
      <c r="R24" s="17">
        <f t="shared" si="1"/>
        <v>10</v>
      </c>
      <c r="S24" s="17">
        <f t="shared" si="3"/>
        <v>11</v>
      </c>
      <c r="T24" s="17">
        <f t="shared" si="2"/>
        <v>11</v>
      </c>
      <c r="U24" s="18">
        <f>COUNTIFS($C:$C,$C24,$K:$K,"&gt;"&amp;$K24)+COUNTIFS($C$2:$C24,$C24,$K$2:$K24,$K24)</f>
        <v>9</v>
      </c>
    </row>
    <row r="25" spans="1:21" x14ac:dyDescent="0.3">
      <c r="A25">
        <v>24</v>
      </c>
      <c r="B25" s="4" t="s">
        <v>42</v>
      </c>
      <c r="C25" s="4" t="str">
        <f>VLOOKUP(B25,[1]States!$D$2:$E$51,2,0)</f>
        <v>The South</v>
      </c>
      <c r="D25" s="12">
        <v>4723723</v>
      </c>
      <c r="E25" s="12">
        <v>4625364</v>
      </c>
      <c r="F25" s="12">
        <v>4012012</v>
      </c>
      <c r="G25" s="4">
        <v>1.4800000000000001E-2</v>
      </c>
      <c r="H25" s="13">
        <v>157.1</v>
      </c>
      <c r="I25" s="14">
        <v>18557166000</v>
      </c>
      <c r="J25" s="15">
        <v>54068459270</v>
      </c>
      <c r="K25" s="16">
        <v>7.4999999999999997E-2</v>
      </c>
      <c r="L25" s="17">
        <f>RANK(D25,D$2:D$51)+COUNTIF(D$2:D25,D25)-1</f>
        <v>24</v>
      </c>
      <c r="M25" s="17">
        <f>RANK(H25,H$2:H$51)+COUNTIF(H$2:H25,H25)-1</f>
        <v>18</v>
      </c>
      <c r="N25" s="17">
        <f>RANK(I25,I$2:I$51)+COUNTIF(I$2:I25,I25)-1</f>
        <v>34</v>
      </c>
      <c r="O25" s="17">
        <f>RANK(J25,J$2:J$51)+COUNTIF(J$2:J25,J25)-1</f>
        <v>24</v>
      </c>
      <c r="P25" s="17">
        <f>RANK(K25,K$2:K$51)+COUNTIF(K$2:K25,K25)-1</f>
        <v>19</v>
      </c>
      <c r="Q25" s="17">
        <f t="shared" si="4"/>
        <v>8</v>
      </c>
      <c r="R25" s="17">
        <f t="shared" si="1"/>
        <v>5</v>
      </c>
      <c r="S25" s="17">
        <f t="shared" si="3"/>
        <v>12</v>
      </c>
      <c r="T25" s="17">
        <f t="shared" si="2"/>
        <v>12</v>
      </c>
      <c r="U25" s="18">
        <f>COUNTIFS($C:$C,$C25,$K:$K,"&gt;"&amp;$K25)+COUNTIFS($C$2:$C25,$C25,$K$2:$K25,$K25)</f>
        <v>6</v>
      </c>
    </row>
    <row r="26" spans="1:21" x14ac:dyDescent="0.3">
      <c r="A26">
        <v>25</v>
      </c>
      <c r="B26" s="4" t="s">
        <v>43</v>
      </c>
      <c r="C26" s="4" t="str">
        <f>VLOOKUP(B26,[1]States!$D$2:$E$51,2,0)</f>
        <v>The South</v>
      </c>
      <c r="D26" s="12">
        <v>4601893</v>
      </c>
      <c r="E26" s="12">
        <v>4533372</v>
      </c>
      <c r="F26" s="12">
        <v>4468976</v>
      </c>
      <c r="G26" s="4">
        <v>1.4500000000000001E-2</v>
      </c>
      <c r="H26" s="13">
        <v>105</v>
      </c>
      <c r="I26" s="14">
        <v>34811072000</v>
      </c>
      <c r="J26" s="15">
        <v>52972476987.5</v>
      </c>
      <c r="K26" s="16">
        <v>6.5000000000000002E-2</v>
      </c>
      <c r="L26" s="17">
        <f>RANK(D26,D$2:D$51)+COUNTIF(D$2:D26,D26)-1</f>
        <v>25</v>
      </c>
      <c r="M26" s="17">
        <f>RANK(H26,H$2:H$51)+COUNTIF(H$2:H26,H26)-1</f>
        <v>23</v>
      </c>
      <c r="N26" s="17">
        <f>RANK(I26,I$2:I$51)+COUNTIF(I$2:I26,I26)-1</f>
        <v>24</v>
      </c>
      <c r="O26" s="17">
        <f>RANK(J26,J$2:J$51)+COUNTIF(J$2:J26,J26)-1</f>
        <v>25</v>
      </c>
      <c r="P26" s="17">
        <f>RANK(K26,K$2:K$51)+COUNTIF(K$2:K26,K26)-1</f>
        <v>33</v>
      </c>
      <c r="Q26" s="17">
        <f t="shared" si="4"/>
        <v>9</v>
      </c>
      <c r="R26" s="17">
        <f t="shared" si="1"/>
        <v>8</v>
      </c>
      <c r="S26" s="17">
        <f t="shared" si="3"/>
        <v>7</v>
      </c>
      <c r="T26" s="17">
        <f t="shared" si="2"/>
        <v>7</v>
      </c>
      <c r="U26" s="18">
        <f>COUNTIFS($C:$C,$C26,$K:$K,"&gt;"&amp;$K26)+COUNTIFS($C$2:$C26,$C26,$K$2:$K26,$K26)</f>
        <v>10</v>
      </c>
    </row>
    <row r="27" spans="1:21" x14ac:dyDescent="0.3">
      <c r="A27">
        <v>26</v>
      </c>
      <c r="B27" s="4" t="s">
        <v>44</v>
      </c>
      <c r="C27" s="4" t="str">
        <f>VLOOKUP(B27,[1]States!$D$2:$E$51,2,0)</f>
        <v>The South</v>
      </c>
      <c r="D27" s="12">
        <v>4380415</v>
      </c>
      <c r="E27" s="12">
        <v>4339367</v>
      </c>
      <c r="F27" s="12">
        <v>4041769</v>
      </c>
      <c r="G27" s="4">
        <v>1.3899999999999999E-2</v>
      </c>
      <c r="H27" s="13">
        <v>110</v>
      </c>
      <c r="I27" s="14">
        <v>25085813000</v>
      </c>
      <c r="J27" s="15">
        <v>50780512422.5</v>
      </c>
      <c r="K27" s="16">
        <v>8.4000000000000005E-2</v>
      </c>
      <c r="L27" s="17">
        <f>RANK(D27,D$2:D$51)+COUNTIF(D$2:D27,D27)-1</f>
        <v>26</v>
      </c>
      <c r="M27" s="17">
        <f>RANK(H27,H$2:H$51)+COUNTIF(H$2:H27,H27)-1</f>
        <v>21</v>
      </c>
      <c r="N27" s="17">
        <f>RANK(I27,I$2:I$51)+COUNTIF(I$2:I27,I27)-1</f>
        <v>27</v>
      </c>
      <c r="O27" s="17">
        <f>RANK(J27,J$2:J$51)+COUNTIF(J$2:J27,J27)-1</f>
        <v>26</v>
      </c>
      <c r="P27" s="17">
        <f>RANK(K27,K$2:K$51)+COUNTIF(K$2:K27,K27)-1</f>
        <v>9</v>
      </c>
      <c r="Q27" s="17">
        <f t="shared" si="4"/>
        <v>10</v>
      </c>
      <c r="R27" s="17">
        <f t="shared" si="1"/>
        <v>7</v>
      </c>
      <c r="S27" s="17">
        <f t="shared" si="3"/>
        <v>10</v>
      </c>
      <c r="T27" s="17">
        <f t="shared" si="2"/>
        <v>10</v>
      </c>
      <c r="U27" s="18">
        <f>COUNTIFS($C:$C,$C27,$K:$K,"&gt;"&amp;$K27)+COUNTIFS($C$2:$C27,$C27,$K$2:$K27,$K27)</f>
        <v>3</v>
      </c>
    </row>
    <row r="28" spans="1:21" x14ac:dyDescent="0.3">
      <c r="A28">
        <v>27</v>
      </c>
      <c r="B28" s="4" t="s">
        <v>45</v>
      </c>
      <c r="C28" s="4" t="str">
        <f>VLOOKUP(B28,[1]States!$D$2:$E$51,2,0)</f>
        <v>The West</v>
      </c>
      <c r="D28" s="12">
        <v>3899353</v>
      </c>
      <c r="E28" s="12">
        <v>3831074</v>
      </c>
      <c r="F28" s="12">
        <v>3421399</v>
      </c>
      <c r="G28" s="4">
        <v>1.2200000000000001E-2</v>
      </c>
      <c r="H28" s="13">
        <v>40.33</v>
      </c>
      <c r="I28" s="14">
        <v>22716602000</v>
      </c>
      <c r="J28" s="15">
        <v>44569946155</v>
      </c>
      <c r="K28" s="16">
        <v>7.6999999999999999E-2</v>
      </c>
      <c r="L28" s="17">
        <f>RANK(D28,D$2:D$51)+COUNTIF(D$2:D28,D28)-1</f>
        <v>27</v>
      </c>
      <c r="M28" s="17">
        <f>RANK(H28,H$2:H$51)+COUNTIF(H$2:H28,H28)-1</f>
        <v>39</v>
      </c>
      <c r="N28" s="17">
        <f>RANK(I28,I$2:I$51)+COUNTIF(I$2:I28,I28)-1</f>
        <v>28</v>
      </c>
      <c r="O28" s="17">
        <f>RANK(J28,J$2:J$51)+COUNTIF(J$2:J28,J28)-1</f>
        <v>27</v>
      </c>
      <c r="P28" s="17">
        <f>RANK(K28,K$2:K$51)+COUNTIF(K$2:K28,K28)-1</f>
        <v>15</v>
      </c>
      <c r="Q28" s="17">
        <f t="shared" si="4"/>
        <v>5</v>
      </c>
      <c r="R28" s="17">
        <f t="shared" si="1"/>
        <v>6</v>
      </c>
      <c r="S28" s="17">
        <f t="shared" si="3"/>
        <v>5</v>
      </c>
      <c r="T28" s="17">
        <f t="shared" si="2"/>
        <v>5</v>
      </c>
      <c r="U28" s="18">
        <f>COUNTIFS($C:$C,$C28,$K:$K,"&gt;"&amp;$K28)+COUNTIFS($C$2:$C28,$C28,$K$2:$K28,$K28)</f>
        <v>4</v>
      </c>
    </row>
    <row r="29" spans="1:21" x14ac:dyDescent="0.3">
      <c r="A29">
        <v>28</v>
      </c>
      <c r="B29" s="4" t="s">
        <v>46</v>
      </c>
      <c r="C29" s="4" t="str">
        <f>VLOOKUP(B29,[1]States!$D$2:$E$51,2,0)</f>
        <v>The South</v>
      </c>
      <c r="D29" s="12">
        <v>3814820</v>
      </c>
      <c r="E29" s="12">
        <v>3751351</v>
      </c>
      <c r="F29" s="12">
        <v>3450654</v>
      </c>
      <c r="G29" s="4">
        <v>1.2E-2</v>
      </c>
      <c r="H29" s="13">
        <v>55.22</v>
      </c>
      <c r="I29" s="14">
        <v>27087264000</v>
      </c>
      <c r="J29" s="15">
        <v>43839291300</v>
      </c>
      <c r="K29" s="16">
        <v>5.5E-2</v>
      </c>
      <c r="L29" s="17">
        <f>RANK(D29,D$2:D$51)+COUNTIF(D$2:D29,D29)-1</f>
        <v>28</v>
      </c>
      <c r="M29" s="17">
        <f>RANK(H29,H$2:H$51)+COUNTIF(H$2:H29,H29)-1</f>
        <v>35</v>
      </c>
      <c r="N29" s="17">
        <f>RANK(I29,I$2:I$51)+COUNTIF(I$2:I29,I29)-1</f>
        <v>25</v>
      </c>
      <c r="O29" s="17">
        <f>RANK(J29,J$2:J$51)+COUNTIF(J$2:J29,J29)-1</f>
        <v>28</v>
      </c>
      <c r="P29" s="17">
        <f>RANK(K29,K$2:K$51)+COUNTIF(K$2:K29,K29)-1</f>
        <v>39</v>
      </c>
      <c r="Q29" s="17">
        <f t="shared" si="4"/>
        <v>11</v>
      </c>
      <c r="R29" s="17">
        <f t="shared" si="1"/>
        <v>14</v>
      </c>
      <c r="S29" s="17">
        <f t="shared" si="3"/>
        <v>8</v>
      </c>
      <c r="T29" s="17">
        <f t="shared" si="2"/>
        <v>8</v>
      </c>
      <c r="U29" s="18">
        <f>COUNTIFS($C:$C,$C29,$K:$K,"&gt;"&amp;$K29)+COUNTIFS($C$2:$C29,$C29,$K$2:$K29,$K29)</f>
        <v>14</v>
      </c>
    </row>
    <row r="30" spans="1:21" x14ac:dyDescent="0.3">
      <c r="A30">
        <v>29</v>
      </c>
      <c r="B30" s="4" t="s">
        <v>47</v>
      </c>
      <c r="C30" s="4" t="str">
        <f>VLOOKUP(B30,[1]States!$D$2:$E$51,2,0)</f>
        <v>The North-East</v>
      </c>
      <c r="D30" s="12">
        <v>3590347</v>
      </c>
      <c r="E30" s="12">
        <v>3574097</v>
      </c>
      <c r="F30" s="12">
        <v>3405565</v>
      </c>
      <c r="G30" s="4">
        <v>1.14E-2</v>
      </c>
      <c r="H30" s="13">
        <v>741.4</v>
      </c>
      <c r="I30" s="14">
        <v>47262702000</v>
      </c>
      <c r="J30" s="15">
        <v>41647326735</v>
      </c>
      <c r="K30" s="16">
        <v>7.9000000000000001E-2</v>
      </c>
      <c r="L30" s="17">
        <f>RANK(D30,D$2:D$51)+COUNTIF(D$2:D30,D30)-1</f>
        <v>29</v>
      </c>
      <c r="M30" s="17">
        <f>RANK(H30,H$2:H$51)+COUNTIF(H$2:H30,H30)-1</f>
        <v>3</v>
      </c>
      <c r="N30" s="17">
        <f>RANK(I30,I$2:I$51)+COUNTIF(I$2:I30,I30)-1</f>
        <v>19</v>
      </c>
      <c r="O30" s="17">
        <f>RANK(J30,J$2:J$51)+COUNTIF(J$2:J30,J30)-1</f>
        <v>29</v>
      </c>
      <c r="P30" s="17">
        <f>RANK(K30,K$2:K$51)+COUNTIF(K$2:K30,K30)-1</f>
        <v>13</v>
      </c>
      <c r="Q30" s="17">
        <f t="shared" si="4"/>
        <v>6</v>
      </c>
      <c r="R30" s="17">
        <f t="shared" si="1"/>
        <v>3</v>
      </c>
      <c r="S30" s="17">
        <f t="shared" si="3"/>
        <v>6</v>
      </c>
      <c r="T30" s="17">
        <f t="shared" si="2"/>
        <v>6</v>
      </c>
      <c r="U30" s="18">
        <f>COUNTIFS($C:$C,$C30,$K:$K,"&gt;"&amp;$K30)+COUNTIFS($C$2:$C30,$C30,$K$2:$K30,$K30)</f>
        <v>3</v>
      </c>
    </row>
    <row r="31" spans="1:21" x14ac:dyDescent="0.3">
      <c r="A31">
        <v>30</v>
      </c>
      <c r="B31" s="4" t="s">
        <v>48</v>
      </c>
      <c r="C31" s="4" t="str">
        <f>VLOOKUP(B31,[1]States!$D$2:$E$51,2,0)</f>
        <v>The Mid-West</v>
      </c>
      <c r="D31" s="12">
        <v>3074186</v>
      </c>
      <c r="E31" s="12">
        <v>3046355</v>
      </c>
      <c r="F31" s="12">
        <v>2926324</v>
      </c>
      <c r="G31" s="4">
        <v>9.7000000000000003E-3</v>
      </c>
      <c r="H31" s="13">
        <v>54.81</v>
      </c>
      <c r="I31" s="14">
        <v>18753596000</v>
      </c>
      <c r="J31" s="15">
        <v>35436760467.5</v>
      </c>
      <c r="K31" s="16">
        <v>4.5999999999999999E-2</v>
      </c>
      <c r="L31" s="17">
        <f>RANK(D31,D$2:D$51)+COUNTIF(D$2:D31,D31)-1</f>
        <v>30</v>
      </c>
      <c r="M31" s="17">
        <f>RANK(H31,H$2:H$51)+COUNTIF(H$2:H31,H31)-1</f>
        <v>36</v>
      </c>
      <c r="N31" s="17">
        <f>RANK(I31,I$2:I$51)+COUNTIF(I$2:I31,I31)-1</f>
        <v>33</v>
      </c>
      <c r="O31" s="17">
        <f>RANK(J31,J$2:J$51)+COUNTIF(J$2:J31,J31)-1</f>
        <v>30</v>
      </c>
      <c r="P31" s="17">
        <f>RANK(K31,K$2:K$51)+COUNTIF(K$2:K31,K31)-1</f>
        <v>43</v>
      </c>
      <c r="Q31" s="17">
        <f t="shared" si="4"/>
        <v>8</v>
      </c>
      <c r="R31" s="17">
        <f t="shared" si="1"/>
        <v>8</v>
      </c>
      <c r="S31" s="17">
        <f t="shared" si="3"/>
        <v>10</v>
      </c>
      <c r="T31" s="17">
        <f t="shared" si="2"/>
        <v>10</v>
      </c>
      <c r="U31" s="18">
        <f>COUNTIFS($C:$C,$C31,$K:$K,"&gt;"&amp;$K31)+COUNTIFS($C$2:$C31,$C31,$K$2:$K31,$K31)</f>
        <v>9</v>
      </c>
    </row>
    <row r="32" spans="1:21" x14ac:dyDescent="0.3">
      <c r="A32">
        <v>31</v>
      </c>
      <c r="B32" s="4" t="s">
        <v>49</v>
      </c>
      <c r="C32" s="4" t="str">
        <f>VLOOKUP(B32,[1]States!$D$2:$E$51,2,0)</f>
        <v>The South</v>
      </c>
      <c r="D32" s="12">
        <v>2984926</v>
      </c>
      <c r="E32" s="12">
        <v>2967297</v>
      </c>
      <c r="F32" s="12">
        <v>2844658</v>
      </c>
      <c r="G32" s="4">
        <v>9.4999999999999998E-3</v>
      </c>
      <c r="H32" s="13">
        <v>63.5</v>
      </c>
      <c r="I32" s="14">
        <v>10458549000</v>
      </c>
      <c r="J32" s="15">
        <v>34706105612.5</v>
      </c>
      <c r="K32" s="16">
        <v>8.5000000000000006E-2</v>
      </c>
      <c r="L32" s="17">
        <f>RANK(D32,D$2:D$51)+COUNTIF(D$2:D32,D32)-1</f>
        <v>31</v>
      </c>
      <c r="M32" s="17">
        <f>RANK(H32,H$2:H$51)+COUNTIF(H$2:H32,H32)-1</f>
        <v>32</v>
      </c>
      <c r="N32" s="17">
        <f>RANK(I32,I$2:I$51)+COUNTIF(I$2:I32,I32)-1</f>
        <v>38</v>
      </c>
      <c r="O32" s="17">
        <f>RANK(J32,J$2:J$51)+COUNTIF(J$2:J32,J32)-1</f>
        <v>31</v>
      </c>
      <c r="P32" s="17">
        <f>RANK(K32,K$2:K$51)+COUNTIF(K$2:K32,K32)-1</f>
        <v>6</v>
      </c>
      <c r="Q32" s="17">
        <f t="shared" si="4"/>
        <v>12</v>
      </c>
      <c r="R32" s="17">
        <f t="shared" si="1"/>
        <v>12</v>
      </c>
      <c r="S32" s="17">
        <f t="shared" si="3"/>
        <v>13</v>
      </c>
      <c r="T32" s="17">
        <f t="shared" si="2"/>
        <v>13</v>
      </c>
      <c r="U32" s="18">
        <f>COUNTIFS($C:$C,$C32,$K:$K,"&gt;"&amp;$K32)+COUNTIFS($C$2:$C32,$C32,$K$2:$K32,$K32)</f>
        <v>1</v>
      </c>
    </row>
    <row r="33" spans="1:21" x14ac:dyDescent="0.3">
      <c r="A33">
        <v>32</v>
      </c>
      <c r="B33" s="4" t="s">
        <v>50</v>
      </c>
      <c r="C33" s="4" t="str">
        <f>VLOOKUP(B33,[1]States!$D$2:$E$51,2,0)</f>
        <v>The South</v>
      </c>
      <c r="D33" s="12">
        <v>2949131</v>
      </c>
      <c r="E33" s="12">
        <v>2915918</v>
      </c>
      <c r="F33" s="12">
        <v>2673400</v>
      </c>
      <c r="G33" s="4">
        <v>9.2999999999999992E-3</v>
      </c>
      <c r="H33" s="13">
        <v>56.43</v>
      </c>
      <c r="I33" s="14">
        <v>25299832000</v>
      </c>
      <c r="J33" s="15">
        <v>33975450757.499996</v>
      </c>
      <c r="K33" s="16">
        <v>7.4999999999999997E-2</v>
      </c>
      <c r="L33" s="17">
        <f>RANK(D33,D$2:D$51)+COUNTIF(D$2:D33,D33)-1</f>
        <v>32</v>
      </c>
      <c r="M33" s="17">
        <f>RANK(H33,H$2:H$51)+COUNTIF(H$2:H33,H33)-1</f>
        <v>34</v>
      </c>
      <c r="N33" s="17">
        <f>RANK(I33,I$2:I$51)+COUNTIF(I$2:I33,I33)-1</f>
        <v>26</v>
      </c>
      <c r="O33" s="17">
        <f>RANK(J33,J$2:J$51)+COUNTIF(J$2:J33,J33)-1</f>
        <v>32</v>
      </c>
      <c r="P33" s="17">
        <f>RANK(K33,K$2:K$51)+COUNTIF(K$2:K33,K33)-1</f>
        <v>20</v>
      </c>
      <c r="Q33" s="17">
        <f t="shared" si="4"/>
        <v>13</v>
      </c>
      <c r="R33" s="17">
        <f t="shared" si="1"/>
        <v>13</v>
      </c>
      <c r="S33" s="17">
        <f t="shared" si="3"/>
        <v>9</v>
      </c>
      <c r="T33" s="17">
        <f t="shared" si="2"/>
        <v>9</v>
      </c>
      <c r="U33" s="18">
        <f>COUNTIFS($C:$C,$C33,$K:$K,"&gt;"&amp;$K33)+COUNTIFS($C$2:$C33,$C33,$K$2:$K33,$K33)</f>
        <v>7</v>
      </c>
    </row>
    <row r="34" spans="1:21" x14ac:dyDescent="0.3">
      <c r="A34">
        <v>33</v>
      </c>
      <c r="B34" s="4" t="s">
        <v>51</v>
      </c>
      <c r="C34" s="4" t="str">
        <f>VLOOKUP(B34,[1]States!$D$2:$E$51,2,0)</f>
        <v>The Mid-West</v>
      </c>
      <c r="D34" s="12">
        <v>2885905</v>
      </c>
      <c r="E34" s="12">
        <v>2853118</v>
      </c>
      <c r="F34" s="12">
        <v>2688418</v>
      </c>
      <c r="G34" s="4">
        <v>9.1000000000000004E-3</v>
      </c>
      <c r="H34" s="13">
        <v>35.090000000000003</v>
      </c>
      <c r="I34" s="14">
        <v>21904615000</v>
      </c>
      <c r="J34" s="15">
        <v>33244795902.5</v>
      </c>
      <c r="K34" s="16">
        <v>5.5999999999999994E-2</v>
      </c>
      <c r="L34" s="17">
        <f>RANK(D34,D$2:D$51)+COUNTIF(D$2:D34,D34)-1</f>
        <v>33</v>
      </c>
      <c r="M34" s="17">
        <f>RANK(H34,H$2:H$51)+COUNTIF(H$2:H34,H34)-1</f>
        <v>40</v>
      </c>
      <c r="N34" s="17">
        <f>RANK(I34,I$2:I$51)+COUNTIF(I$2:I34,I34)-1</f>
        <v>29</v>
      </c>
      <c r="O34" s="17">
        <f>RANK(J34,J$2:J$51)+COUNTIF(J$2:J34,J34)-1</f>
        <v>33</v>
      </c>
      <c r="P34" s="17">
        <f>RANK(K34,K$2:K$51)+COUNTIF(K$2:K34,K34)-1</f>
        <v>38</v>
      </c>
      <c r="Q34" s="17">
        <f t="shared" si="4"/>
        <v>9</v>
      </c>
      <c r="R34" s="17">
        <f t="shared" si="1"/>
        <v>9</v>
      </c>
      <c r="S34" s="17">
        <f t="shared" si="3"/>
        <v>8</v>
      </c>
      <c r="T34" s="17">
        <f t="shared" si="2"/>
        <v>8</v>
      </c>
      <c r="U34" s="18">
        <f>COUNTIFS($C:$C,$C34,$K:$K,"&gt;"&amp;$K34)+COUNTIFS($C$2:$C34,$C34,$K$2:$K34,$K34)</f>
        <v>7</v>
      </c>
    </row>
    <row r="35" spans="1:21" x14ac:dyDescent="0.3">
      <c r="A35">
        <v>34</v>
      </c>
      <c r="B35" s="4" t="s">
        <v>52</v>
      </c>
      <c r="C35" s="4" t="str">
        <f>VLOOKUP(B35,[1]States!$D$2:$E$51,2,0)</f>
        <v>The West</v>
      </c>
      <c r="D35" s="12">
        <v>2855287</v>
      </c>
      <c r="E35" s="12">
        <v>2763885</v>
      </c>
      <c r="F35" s="12">
        <v>2233169</v>
      </c>
      <c r="G35" s="4">
        <v>8.8000000000000005E-3</v>
      </c>
      <c r="H35" s="13">
        <v>34.299999999999997</v>
      </c>
      <c r="I35" s="14">
        <v>15642129000</v>
      </c>
      <c r="J35" s="15">
        <v>32148813620</v>
      </c>
      <c r="K35" s="16">
        <v>4.5999999999999999E-2</v>
      </c>
      <c r="L35" s="17">
        <f>RANK(D35,D$2:D$51)+COUNTIF(D$2:D35,D35)-1</f>
        <v>34</v>
      </c>
      <c r="M35" s="17">
        <f>RANK(H35,H$2:H$51)+COUNTIF(H$2:H35,H35)-1</f>
        <v>41</v>
      </c>
      <c r="N35" s="17">
        <f>RANK(I35,I$2:I$51)+COUNTIF(I$2:I35,I35)-1</f>
        <v>35</v>
      </c>
      <c r="O35" s="17">
        <f>RANK(J35,J$2:J$51)+COUNTIF(J$2:J35,J35)-1</f>
        <v>34</v>
      </c>
      <c r="P35" s="17">
        <f>RANK(K35,K$2:K$51)+COUNTIF(K$2:K35,K35)-1</f>
        <v>44</v>
      </c>
      <c r="Q35" s="17">
        <f t="shared" si="4"/>
        <v>6</v>
      </c>
      <c r="R35" s="17">
        <f t="shared" si="1"/>
        <v>7</v>
      </c>
      <c r="S35" s="17">
        <f t="shared" si="3"/>
        <v>6</v>
      </c>
      <c r="T35" s="17">
        <f t="shared" si="2"/>
        <v>6</v>
      </c>
      <c r="U35" s="18">
        <f>COUNTIFS($C:$C,$C35,$K:$K,"&gt;"&amp;$K35)+COUNTIFS($C$2:$C35,$C35,$K$2:$K35,$K35)</f>
        <v>11</v>
      </c>
    </row>
    <row r="36" spans="1:21" x14ac:dyDescent="0.3">
      <c r="A36">
        <v>35</v>
      </c>
      <c r="B36" s="4" t="s">
        <v>53</v>
      </c>
      <c r="C36" s="4" t="str">
        <f>VLOOKUP(B36,[1]States!$D$2:$E$51,2,0)</f>
        <v>The West</v>
      </c>
      <c r="D36" s="12">
        <v>2758931</v>
      </c>
      <c r="E36" s="12">
        <v>2700551</v>
      </c>
      <c r="F36" s="12">
        <v>1998257</v>
      </c>
      <c r="G36" s="4">
        <v>8.6E-3</v>
      </c>
      <c r="H36" s="13">
        <v>24.8</v>
      </c>
      <c r="I36" s="14">
        <v>13727425000</v>
      </c>
      <c r="J36" s="15">
        <v>31418158765</v>
      </c>
      <c r="K36" s="16">
        <v>9.3000000000000013E-2</v>
      </c>
      <c r="L36" s="17">
        <f>RANK(D36,D$2:D$51)+COUNTIF(D$2:D36,D36)-1</f>
        <v>35</v>
      </c>
      <c r="M36" s="17">
        <f>RANK(H36,H$2:H$51)+COUNTIF(H$2:H36,H36)-1</f>
        <v>42</v>
      </c>
      <c r="N36" s="17">
        <f>RANK(I36,I$2:I$51)+COUNTIF(I$2:I36,I36)-1</f>
        <v>36</v>
      </c>
      <c r="O36" s="17">
        <f>RANK(J36,J$2:J$51)+COUNTIF(J$2:J36,J36)-1</f>
        <v>35</v>
      </c>
      <c r="P36" s="17">
        <f>RANK(K36,K$2:K$51)+COUNTIF(K$2:K36,K36)-1</f>
        <v>1</v>
      </c>
      <c r="Q36" s="17">
        <f t="shared" si="4"/>
        <v>7</v>
      </c>
      <c r="R36" s="17">
        <f t="shared" si="1"/>
        <v>8</v>
      </c>
      <c r="S36" s="17">
        <f t="shared" si="3"/>
        <v>7</v>
      </c>
      <c r="T36" s="17">
        <f t="shared" si="2"/>
        <v>7</v>
      </c>
      <c r="U36" s="18">
        <f>COUNTIFS($C:$C,$C36,$K:$K,"&gt;"&amp;$K36)+COUNTIFS($C$2:$C36,$C36,$K$2:$K36,$K36)</f>
        <v>1</v>
      </c>
    </row>
    <row r="37" spans="1:21" x14ac:dyDescent="0.3">
      <c r="A37">
        <v>36</v>
      </c>
      <c r="B37" s="4" t="s">
        <v>54</v>
      </c>
      <c r="C37" s="4" t="str">
        <f>VLOOKUP(B37,[1]States!$D$2:$E$51,2,0)</f>
        <v>The West</v>
      </c>
      <c r="D37" s="12">
        <v>2085538</v>
      </c>
      <c r="E37" s="12">
        <v>2059179</v>
      </c>
      <c r="F37" s="12">
        <v>1819046</v>
      </c>
      <c r="G37" s="4">
        <v>6.6E-3</v>
      </c>
      <c r="H37" s="13">
        <v>17.16</v>
      </c>
      <c r="I37" s="14">
        <v>7866206000</v>
      </c>
      <c r="J37" s="15">
        <v>24111610215</v>
      </c>
      <c r="K37" s="16">
        <v>6.6000000000000003E-2</v>
      </c>
      <c r="L37" s="17">
        <f>RANK(D37,D$2:D$51)+COUNTIF(D$2:D37,D37)-1</f>
        <v>36</v>
      </c>
      <c r="M37" s="17">
        <f>RANK(H37,H$2:H$51)+COUNTIF(H$2:H37,H37)-1</f>
        <v>45</v>
      </c>
      <c r="N37" s="17">
        <f>RANK(I37,I$2:I$51)+COUNTIF(I$2:I37,I37)-1</f>
        <v>40</v>
      </c>
      <c r="O37" s="17">
        <f>RANK(J37,J$2:J$51)+COUNTIF(J$2:J37,J37)-1</f>
        <v>36</v>
      </c>
      <c r="P37" s="17">
        <f>RANK(K37,K$2:K$51)+COUNTIF(K$2:K37,K37)-1</f>
        <v>29</v>
      </c>
      <c r="Q37" s="17">
        <f t="shared" si="4"/>
        <v>8</v>
      </c>
      <c r="R37" s="17">
        <f t="shared" si="1"/>
        <v>10</v>
      </c>
      <c r="S37" s="17">
        <f t="shared" si="3"/>
        <v>8</v>
      </c>
      <c r="T37" s="17">
        <f t="shared" si="2"/>
        <v>8</v>
      </c>
      <c r="U37" s="18">
        <f>COUNTIFS($C:$C,$C37,$K:$K,"&gt;"&amp;$K37)+COUNTIFS($C$2:$C37,$C37,$K$2:$K37,$K37)</f>
        <v>8</v>
      </c>
    </row>
    <row r="38" spans="1:21" x14ac:dyDescent="0.3">
      <c r="A38">
        <v>37</v>
      </c>
      <c r="B38" s="4" t="s">
        <v>55</v>
      </c>
      <c r="C38" s="4" t="str">
        <f>VLOOKUP(B38,[1]States!$D$2:$E$51,2,0)</f>
        <v>The Mid-West</v>
      </c>
      <c r="D38" s="12">
        <v>1855525</v>
      </c>
      <c r="E38" s="12">
        <v>1826341</v>
      </c>
      <c r="F38" s="12">
        <v>1711263</v>
      </c>
      <c r="G38" s="4">
        <v>5.7999999999999996E-3</v>
      </c>
      <c r="H38" s="13">
        <v>23.97</v>
      </c>
      <c r="I38" s="14">
        <v>19795254000</v>
      </c>
      <c r="J38" s="15">
        <v>21188990795</v>
      </c>
      <c r="K38" s="16">
        <v>3.9E-2</v>
      </c>
      <c r="L38" s="17">
        <f>RANK(D38,D$2:D$51)+COUNTIF(D$2:D38,D38)-1</f>
        <v>37</v>
      </c>
      <c r="M38" s="17">
        <f>RANK(H38,H$2:H$51)+COUNTIF(H$2:H38,H38)-1</f>
        <v>43</v>
      </c>
      <c r="N38" s="17">
        <f>RANK(I38,I$2:I$51)+COUNTIF(I$2:I38,I38)-1</f>
        <v>32</v>
      </c>
      <c r="O38" s="17">
        <f>RANK(J38,J$2:J$51)+COUNTIF(J$2:J38,J38)-1</f>
        <v>38</v>
      </c>
      <c r="P38" s="17">
        <f>RANK(K38,K$2:K$51)+COUNTIF(K$2:K38,K38)-1</f>
        <v>48</v>
      </c>
      <c r="Q38" s="17">
        <f t="shared" si="4"/>
        <v>10</v>
      </c>
      <c r="R38" s="17">
        <f t="shared" si="1"/>
        <v>10</v>
      </c>
      <c r="S38" s="17">
        <f t="shared" si="3"/>
        <v>9</v>
      </c>
      <c r="T38" s="17">
        <f t="shared" si="2"/>
        <v>9</v>
      </c>
      <c r="U38" s="18">
        <f>COUNTIFS($C:$C,$C38,$K:$K,"&gt;"&amp;$K38)+COUNTIFS($C$2:$C38,$C38,$K$2:$K38,$K38)</f>
        <v>10</v>
      </c>
    </row>
    <row r="39" spans="1:21" x14ac:dyDescent="0.3">
      <c r="A39">
        <v>38</v>
      </c>
      <c r="B39" s="4" t="s">
        <v>56</v>
      </c>
      <c r="C39" s="4" t="str">
        <f>VLOOKUP(B39,[1]States!$D$2:$E$51,2,0)</f>
        <v>The South</v>
      </c>
      <c r="D39" s="12">
        <v>1855413</v>
      </c>
      <c r="E39" s="12">
        <v>1852994</v>
      </c>
      <c r="F39" s="12">
        <v>1808344</v>
      </c>
      <c r="G39" s="4">
        <v>5.8999999999999999E-3</v>
      </c>
      <c r="H39" s="13">
        <v>77.06</v>
      </c>
      <c r="I39" s="14">
        <v>6498502000</v>
      </c>
      <c r="J39" s="15">
        <v>21554318222.5</v>
      </c>
      <c r="K39" s="16">
        <v>6.2E-2</v>
      </c>
      <c r="L39" s="17">
        <f>RANK(D39,D$2:D$51)+COUNTIF(D$2:D39,D39)-1</f>
        <v>38</v>
      </c>
      <c r="M39" s="17">
        <f>RANK(H39,H$2:H$51)+COUNTIF(H$2:H39,H39)-1</f>
        <v>29</v>
      </c>
      <c r="N39" s="17">
        <f>RANK(I39,I$2:I$51)+COUNTIF(I$2:I39,I39)-1</f>
        <v>43</v>
      </c>
      <c r="O39" s="17">
        <f>RANK(J39,J$2:J$51)+COUNTIF(J$2:J39,J39)-1</f>
        <v>37</v>
      </c>
      <c r="P39" s="17">
        <f>RANK(K39,K$2:K$51)+COUNTIF(K$2:K39,K39)-1</f>
        <v>36</v>
      </c>
      <c r="Q39" s="17">
        <f t="shared" si="4"/>
        <v>14</v>
      </c>
      <c r="R39" s="17">
        <f t="shared" si="1"/>
        <v>11</v>
      </c>
      <c r="S39" s="17">
        <f t="shared" si="3"/>
        <v>14</v>
      </c>
      <c r="T39" s="17">
        <f t="shared" si="2"/>
        <v>14</v>
      </c>
      <c r="U39" s="18">
        <f>COUNTIFS($C:$C,$C39,$K:$K,"&gt;"&amp;$K39)+COUNTIFS($C$2:$C39,$C39,$K$2:$K39,$K39)</f>
        <v>12</v>
      </c>
    </row>
    <row r="40" spans="1:21" x14ac:dyDescent="0.3">
      <c r="A40">
        <v>39</v>
      </c>
      <c r="B40" s="4" t="s">
        <v>57</v>
      </c>
      <c r="C40" s="4" t="str">
        <f>VLOOKUP(B40,[1]States!$D$2:$E$51,2,0)</f>
        <v>The West</v>
      </c>
      <c r="D40" s="12">
        <v>1595728</v>
      </c>
      <c r="E40" s="12">
        <v>1567582</v>
      </c>
      <c r="F40" s="12">
        <v>1293953</v>
      </c>
      <c r="G40" s="4">
        <v>5.1000000000000004E-3</v>
      </c>
      <c r="H40" s="13">
        <v>19.5</v>
      </c>
      <c r="I40" s="14">
        <v>7622490000</v>
      </c>
      <c r="J40" s="15">
        <v>18631698802.5</v>
      </c>
      <c r="K40" s="16">
        <v>6.7000000000000004E-2</v>
      </c>
      <c r="L40" s="17">
        <f>RANK(D40,D$2:D$51)+COUNTIF(D$2:D40,D40)-1</f>
        <v>39</v>
      </c>
      <c r="M40" s="17">
        <f>RANK(H40,H$2:H$51)+COUNTIF(H$2:H40,H40)-1</f>
        <v>44</v>
      </c>
      <c r="N40" s="17">
        <f>RANK(I40,I$2:I$51)+COUNTIF(I$2:I40,I40)-1</f>
        <v>41</v>
      </c>
      <c r="O40" s="17">
        <f>RANK(J40,J$2:J$51)+COUNTIF(J$2:J40,J40)-1</f>
        <v>39</v>
      </c>
      <c r="P40" s="17">
        <f>RANK(K40,K$2:K$51)+COUNTIF(K$2:K40,K40)-1</f>
        <v>27</v>
      </c>
      <c r="Q40" s="17">
        <f t="shared" si="4"/>
        <v>9</v>
      </c>
      <c r="R40" s="17">
        <f t="shared" si="1"/>
        <v>9</v>
      </c>
      <c r="S40" s="17">
        <f t="shared" si="3"/>
        <v>9</v>
      </c>
      <c r="T40" s="17">
        <f t="shared" si="2"/>
        <v>9</v>
      </c>
      <c r="U40" s="18">
        <f>COUNTIFS($C:$C,$C40,$K:$K,"&gt;"&amp;$K40)+COUNTIFS($C$2:$C40,$C40,$K$2:$K40,$K40)</f>
        <v>7</v>
      </c>
    </row>
    <row r="41" spans="1:21" x14ac:dyDescent="0.3">
      <c r="A41">
        <v>40</v>
      </c>
      <c r="B41" s="4" t="s">
        <v>58</v>
      </c>
      <c r="C41" s="4" t="str">
        <f>VLOOKUP(B41,[1]States!$D$2:$E$51,2,0)</f>
        <v>The West</v>
      </c>
      <c r="D41" s="12">
        <v>1392313</v>
      </c>
      <c r="E41" s="12">
        <v>1360301</v>
      </c>
      <c r="F41" s="12">
        <v>1211537</v>
      </c>
      <c r="G41" s="4">
        <v>4.3E-3</v>
      </c>
      <c r="H41" s="13">
        <v>216.8</v>
      </c>
      <c r="I41" s="14">
        <v>6511578000</v>
      </c>
      <c r="J41" s="15">
        <v>15709079382.5</v>
      </c>
      <c r="K41" s="16">
        <v>4.4000000000000004E-2</v>
      </c>
      <c r="L41" s="17">
        <f>RANK(D41,D$2:D$51)+COUNTIF(D$2:D41,D41)-1</f>
        <v>40</v>
      </c>
      <c r="M41" s="17">
        <f>RANK(H41,H$2:H$51)+COUNTIF(H$2:H41,H41)-1</f>
        <v>12</v>
      </c>
      <c r="N41" s="17">
        <f>RANK(I41,I$2:I$51)+COUNTIF(I$2:I41,I41)-1</f>
        <v>42</v>
      </c>
      <c r="O41" s="17">
        <f>RANK(J41,J$2:J$51)+COUNTIF(J$2:J41,J41)-1</f>
        <v>40</v>
      </c>
      <c r="P41" s="17">
        <f>RANK(K41,K$2:K$51)+COUNTIF(K$2:K41,K41)-1</f>
        <v>47</v>
      </c>
      <c r="Q41" s="17">
        <f t="shared" si="4"/>
        <v>10</v>
      </c>
      <c r="R41" s="17">
        <f t="shared" si="1"/>
        <v>2</v>
      </c>
      <c r="S41" s="17">
        <f t="shared" si="3"/>
        <v>10</v>
      </c>
      <c r="T41" s="17">
        <f t="shared" si="2"/>
        <v>10</v>
      </c>
      <c r="U41" s="18">
        <f>COUNTIFS($C:$C,$C41,$K:$K,"&gt;"&amp;$K41)+COUNTIFS($C$2:$C41,$C41,$K$2:$K41,$K41)</f>
        <v>13</v>
      </c>
    </row>
    <row r="42" spans="1:21" x14ac:dyDescent="0.3">
      <c r="A42">
        <v>41</v>
      </c>
      <c r="B42" s="4" t="s">
        <v>59</v>
      </c>
      <c r="C42" s="4" t="str">
        <f>VLOOKUP(B42,[1]States!$D$2:$E$51,2,0)</f>
        <v>The North-East</v>
      </c>
      <c r="D42" s="12">
        <v>1329192</v>
      </c>
      <c r="E42" s="12">
        <v>1328361</v>
      </c>
      <c r="F42" s="12">
        <v>1274923</v>
      </c>
      <c r="G42" s="4">
        <v>4.1999999999999997E-3</v>
      </c>
      <c r="H42" s="13">
        <v>43.04</v>
      </c>
      <c r="I42" s="14">
        <v>6229189000</v>
      </c>
      <c r="J42" s="15">
        <v>15343751955</v>
      </c>
      <c r="K42" s="16">
        <v>6.7000000000000004E-2</v>
      </c>
      <c r="L42" s="17">
        <f>RANK(D42,D$2:D$51)+COUNTIF(D$2:D42,D42)-1</f>
        <v>41</v>
      </c>
      <c r="M42" s="17">
        <f>RANK(H42,H$2:H$51)+COUNTIF(H$2:H42,H42)-1</f>
        <v>38</v>
      </c>
      <c r="N42" s="17">
        <f>RANK(I42,I$2:I$51)+COUNTIF(I$2:I42,I42)-1</f>
        <v>44</v>
      </c>
      <c r="O42" s="17">
        <f>RANK(J42,J$2:J$51)+COUNTIF(J$2:J42,J42)-1</f>
        <v>41</v>
      </c>
      <c r="P42" s="17">
        <f>RANK(K42,K$2:K$51)+COUNTIF(K$2:K42,K42)-1</f>
        <v>28</v>
      </c>
      <c r="Q42" s="17">
        <f t="shared" si="4"/>
        <v>7</v>
      </c>
      <c r="R42" s="17">
        <f t="shared" si="1"/>
        <v>11</v>
      </c>
      <c r="S42" s="17">
        <f t="shared" si="3"/>
        <v>10</v>
      </c>
      <c r="T42" s="17">
        <f t="shared" si="2"/>
        <v>10</v>
      </c>
      <c r="U42" s="18">
        <f>COUNTIFS($C:$C,$C42,$K:$K,"&gt;"&amp;$K42)+COUNTIFS($C$2:$C42,$C42,$K$2:$K42,$K42)</f>
        <v>9</v>
      </c>
    </row>
    <row r="43" spans="1:21" x14ac:dyDescent="0.3">
      <c r="A43">
        <v>42</v>
      </c>
      <c r="B43" s="4" t="s">
        <v>60</v>
      </c>
      <c r="C43" s="4" t="str">
        <f>VLOOKUP(B43,[1]States!$D$2:$E$51,2,0)</f>
        <v>The North-East</v>
      </c>
      <c r="D43" s="12">
        <v>1320718</v>
      </c>
      <c r="E43" s="12">
        <v>1316470</v>
      </c>
      <c r="F43" s="12">
        <v>1235786</v>
      </c>
      <c r="G43" s="4">
        <v>4.1999999999999997E-3</v>
      </c>
      <c r="H43" s="13">
        <v>147</v>
      </c>
      <c r="I43" s="14">
        <v>8807691000</v>
      </c>
      <c r="J43" s="15">
        <v>15343751955</v>
      </c>
      <c r="K43" s="16">
        <v>5.0999999999999997E-2</v>
      </c>
      <c r="L43" s="17">
        <f>RANK(D43,D$2:D$51)+COUNTIF(D$2:D43,D43)-1</f>
        <v>42</v>
      </c>
      <c r="M43" s="17">
        <f>RANK(H43,H$2:H$51)+COUNTIF(H$2:H43,H43)-1</f>
        <v>20</v>
      </c>
      <c r="N43" s="17">
        <f>RANK(I43,I$2:I$51)+COUNTIF(I$2:I43,I43)-1</f>
        <v>39</v>
      </c>
      <c r="O43" s="17">
        <f>RANK(J43,J$2:J$51)+COUNTIF(J$2:J43,J43)-1</f>
        <v>42</v>
      </c>
      <c r="P43" s="17">
        <f>RANK(K43,K$2:K$51)+COUNTIF(K$2:K43,K43)-1</f>
        <v>41</v>
      </c>
      <c r="Q43" s="17">
        <f t="shared" si="4"/>
        <v>8</v>
      </c>
      <c r="R43" s="17">
        <f t="shared" si="1"/>
        <v>8</v>
      </c>
      <c r="S43" s="17">
        <f t="shared" si="3"/>
        <v>9</v>
      </c>
      <c r="T43" s="17">
        <f t="shared" si="2"/>
        <v>9</v>
      </c>
      <c r="U43" s="18">
        <f>COUNTIFS($C:$C,$C43,$K:$K,"&gt;"&amp;$K43)+COUNTIFS($C$2:$C43,$C43,$K$2:$K43,$K43)</f>
        <v>10</v>
      </c>
    </row>
    <row r="44" spans="1:21" x14ac:dyDescent="0.3">
      <c r="A44">
        <v>43</v>
      </c>
      <c r="B44" s="4" t="s">
        <v>61</v>
      </c>
      <c r="C44" s="4" t="str">
        <f>VLOOKUP(B44,[1]States!$D$2:$E$51,2,0)</f>
        <v>The North-East</v>
      </c>
      <c r="D44" s="12">
        <v>1050292</v>
      </c>
      <c r="E44" s="12">
        <v>1052567</v>
      </c>
      <c r="F44" s="12">
        <v>1048319</v>
      </c>
      <c r="G44" s="4">
        <v>3.3999999999999998E-3</v>
      </c>
      <c r="H44" s="13">
        <v>100.6</v>
      </c>
      <c r="I44" s="14">
        <v>10992338000</v>
      </c>
      <c r="J44" s="15">
        <v>12421132535</v>
      </c>
      <c r="K44" s="16">
        <v>9.1999999999999998E-2</v>
      </c>
      <c r="L44" s="17">
        <f>RANK(D44,D$2:D$51)+COUNTIF(D$2:D44,D44)-1</f>
        <v>43</v>
      </c>
      <c r="M44" s="17">
        <f>RANK(H44,H$2:H$51)+COUNTIF(H$2:H44,H44)-1</f>
        <v>25</v>
      </c>
      <c r="N44" s="17">
        <f>RANK(I44,I$2:I$51)+COUNTIF(I$2:I44,I44)-1</f>
        <v>37</v>
      </c>
      <c r="O44" s="17">
        <f>RANK(J44,J$2:J$51)+COUNTIF(J$2:J44,J44)-1</f>
        <v>43</v>
      </c>
      <c r="P44" s="17">
        <f>RANK(K44,K$2:K$51)+COUNTIF(K$2:K44,K44)-1</f>
        <v>2</v>
      </c>
      <c r="Q44" s="17">
        <f t="shared" si="4"/>
        <v>9</v>
      </c>
      <c r="R44" s="17">
        <f t="shared" si="1"/>
        <v>9</v>
      </c>
      <c r="S44" s="17">
        <f t="shared" si="3"/>
        <v>8</v>
      </c>
      <c r="T44" s="17">
        <f t="shared" si="2"/>
        <v>8</v>
      </c>
      <c r="U44" s="18">
        <f>COUNTIFS($C:$C,$C44,$K:$K,"&gt;"&amp;$K44)+COUNTIFS($C$2:$C44,$C44,$K$2:$K44,$K44)</f>
        <v>1</v>
      </c>
    </row>
    <row r="45" spans="1:21" x14ac:dyDescent="0.3">
      <c r="A45">
        <v>44</v>
      </c>
      <c r="B45" s="4" t="s">
        <v>62</v>
      </c>
      <c r="C45" s="4" t="str">
        <f>VLOOKUP(B45,[1]States!$D$2:$E$51,2,0)</f>
        <v>The West</v>
      </c>
      <c r="D45" s="12">
        <v>1005141</v>
      </c>
      <c r="E45" s="12">
        <v>989415</v>
      </c>
      <c r="F45" s="12">
        <v>902195</v>
      </c>
      <c r="G45" s="4">
        <v>3.2000000000000002E-3</v>
      </c>
      <c r="H45" s="13">
        <v>6.8579999999999997</v>
      </c>
      <c r="I45" s="14">
        <v>4383727000</v>
      </c>
      <c r="J45" s="15">
        <v>11690477680</v>
      </c>
      <c r="K45" s="16">
        <v>5.2000000000000005E-2</v>
      </c>
      <c r="L45" s="17">
        <f>RANK(D45,D$2:D$51)+COUNTIF(D$2:D45,D45)-1</f>
        <v>44</v>
      </c>
      <c r="M45" s="17">
        <f>RANK(H45,H$2:H$51)+COUNTIF(H$2:H45,H45)-1</f>
        <v>48</v>
      </c>
      <c r="N45" s="17">
        <f>RANK(I45,I$2:I$51)+COUNTIF(I$2:I45,I45)-1</f>
        <v>48</v>
      </c>
      <c r="O45" s="17">
        <f>RANK(J45,J$2:J$51)+COUNTIF(J$2:J45,J45)-1</f>
        <v>44</v>
      </c>
      <c r="P45" s="17">
        <f>RANK(K45,K$2:K$51)+COUNTIF(K$2:K45,K45)-1</f>
        <v>40</v>
      </c>
      <c r="Q45" s="17">
        <f t="shared" si="4"/>
        <v>11</v>
      </c>
      <c r="R45" s="17">
        <f t="shared" si="1"/>
        <v>11</v>
      </c>
      <c r="S45" s="17">
        <f t="shared" si="3"/>
        <v>12</v>
      </c>
      <c r="T45" s="17">
        <f t="shared" si="2"/>
        <v>12</v>
      </c>
      <c r="U45" s="18">
        <f>COUNTIFS($C:$C,$C45,$K:$K,"&gt;"&amp;$K45)+COUNTIFS($C$2:$C45,$C45,$K$2:$K45,$K45)</f>
        <v>10</v>
      </c>
    </row>
    <row r="46" spans="1:21" x14ac:dyDescent="0.3">
      <c r="A46">
        <v>45</v>
      </c>
      <c r="B46" s="4" t="s">
        <v>63</v>
      </c>
      <c r="C46" s="4" t="str">
        <f>VLOOKUP(B46,[1]States!$D$2:$E$51,2,0)</f>
        <v>The North-East</v>
      </c>
      <c r="D46" s="12">
        <v>917092</v>
      </c>
      <c r="E46" s="12">
        <v>897934</v>
      </c>
      <c r="F46" s="12">
        <v>783600</v>
      </c>
      <c r="G46" s="4">
        <v>2.8999999999999998E-3</v>
      </c>
      <c r="H46" s="13">
        <v>470.7</v>
      </c>
      <c r="I46" s="14">
        <v>21835412000</v>
      </c>
      <c r="J46" s="15">
        <v>10594495397.5</v>
      </c>
      <c r="K46" s="16">
        <v>6.8000000000000005E-2</v>
      </c>
      <c r="L46" s="17">
        <f>RANK(D46,D$2:D$51)+COUNTIF(D$2:D46,D46)-1</f>
        <v>45</v>
      </c>
      <c r="M46" s="17">
        <f>RANK(H46,H$2:H$51)+COUNTIF(H$2:H46,H46)-1</f>
        <v>5</v>
      </c>
      <c r="N46" s="17">
        <f>RANK(I46,I$2:I$51)+COUNTIF(I$2:I46,I46)-1</f>
        <v>30</v>
      </c>
      <c r="O46" s="17">
        <f>RANK(J46,J$2:J$51)+COUNTIF(J$2:J46,J46)-1</f>
        <v>45</v>
      </c>
      <c r="P46" s="17">
        <f>RANK(K46,K$2:K$51)+COUNTIF(K$2:K46,K46)-1</f>
        <v>24</v>
      </c>
      <c r="Q46" s="17">
        <f t="shared" si="4"/>
        <v>10</v>
      </c>
      <c r="R46" s="17">
        <f t="shared" si="1"/>
        <v>5</v>
      </c>
      <c r="S46" s="17">
        <f t="shared" si="3"/>
        <v>7</v>
      </c>
      <c r="T46" s="17">
        <f t="shared" si="2"/>
        <v>7</v>
      </c>
      <c r="U46" s="18">
        <f>COUNTIFS($C:$C,$C46,$K:$K,"&gt;"&amp;$K46)+COUNTIFS($C$2:$C46,$C46,$K$2:$K46,$K46)</f>
        <v>7</v>
      </c>
    </row>
    <row r="47" spans="1:21" x14ac:dyDescent="0.3">
      <c r="A47">
        <v>46</v>
      </c>
      <c r="B47" s="4" t="s">
        <v>64</v>
      </c>
      <c r="C47" s="4" t="str">
        <f>VLOOKUP(B47,[1]States!$D$2:$E$51,2,0)</f>
        <v>The Mid-West</v>
      </c>
      <c r="D47" s="12">
        <v>833354</v>
      </c>
      <c r="E47" s="12">
        <v>814180</v>
      </c>
      <c r="F47" s="12">
        <v>754844</v>
      </c>
      <c r="G47" s="4">
        <v>2.5999999999999999E-3</v>
      </c>
      <c r="H47" s="13">
        <v>10.86</v>
      </c>
      <c r="I47" s="14">
        <v>5136249000</v>
      </c>
      <c r="J47" s="15">
        <v>9498513115</v>
      </c>
      <c r="K47" s="16">
        <v>3.7000000000000005E-2</v>
      </c>
      <c r="L47" s="17">
        <f>RANK(D47,D$2:D$51)+COUNTIF(D$2:D47,D47)-1</f>
        <v>46</v>
      </c>
      <c r="M47" s="17">
        <f>RANK(H47,H$2:H$51)+COUNTIF(H$2:H47,H47)-1</f>
        <v>46</v>
      </c>
      <c r="N47" s="17">
        <f>RANK(I47,I$2:I$51)+COUNTIF(I$2:I47,I47)-1</f>
        <v>46</v>
      </c>
      <c r="O47" s="17">
        <f>RANK(J47,J$2:J$51)+COUNTIF(J$2:J47,J47)-1</f>
        <v>46</v>
      </c>
      <c r="P47" s="17">
        <f>RANK(K47,K$2:K$51)+COUNTIF(K$2:K47,K47)-1</f>
        <v>49</v>
      </c>
      <c r="Q47" s="17">
        <f t="shared" si="4"/>
        <v>11</v>
      </c>
      <c r="R47" s="17">
        <f t="shared" si="1"/>
        <v>11</v>
      </c>
      <c r="S47" s="17">
        <f t="shared" si="3"/>
        <v>12</v>
      </c>
      <c r="T47" s="17">
        <f t="shared" si="2"/>
        <v>12</v>
      </c>
      <c r="U47" s="18">
        <f>COUNTIFS($C:$C,$C47,$K:$K,"&gt;"&amp;$K47)+COUNTIFS($C$2:$C47,$C47,$K$2:$K47,$K47)</f>
        <v>11</v>
      </c>
    </row>
    <row r="48" spans="1:21" x14ac:dyDescent="0.3">
      <c r="A48">
        <v>47</v>
      </c>
      <c r="B48" s="4" t="s">
        <v>65</v>
      </c>
      <c r="C48" s="4" t="str">
        <f>VLOOKUP(B48,[1]States!$D$2:$E$51,2,0)</f>
        <v>The West</v>
      </c>
      <c r="D48" s="12">
        <v>731449</v>
      </c>
      <c r="E48" s="12">
        <v>710231</v>
      </c>
      <c r="F48" s="12">
        <v>626932</v>
      </c>
      <c r="G48" s="4">
        <v>2.3E-3</v>
      </c>
      <c r="H48" s="13">
        <v>1.264</v>
      </c>
      <c r="I48" s="14">
        <v>4898780000</v>
      </c>
      <c r="J48" s="15">
        <v>8402530832.5</v>
      </c>
      <c r="K48" s="16">
        <v>6.5000000000000002E-2</v>
      </c>
      <c r="L48" s="17">
        <f>RANK(D48,D$2:D$51)+COUNTIF(D$2:D48,D48)-1</f>
        <v>47</v>
      </c>
      <c r="M48" s="17">
        <f>RANK(H48,H$2:H$51)+COUNTIF(H$2:H48,H48)-1</f>
        <v>50</v>
      </c>
      <c r="N48" s="17">
        <f>RANK(I48,I$2:I$51)+COUNTIF(I$2:I48,I48)-1</f>
        <v>47</v>
      </c>
      <c r="O48" s="17">
        <f>RANK(J48,J$2:J$51)+COUNTIF(J$2:J48,J48)-1</f>
        <v>47</v>
      </c>
      <c r="P48" s="17">
        <f>RANK(K48,K$2:K$51)+COUNTIF(K$2:K48,K48)-1</f>
        <v>34</v>
      </c>
      <c r="Q48" s="17">
        <f t="shared" si="4"/>
        <v>12</v>
      </c>
      <c r="R48" s="17">
        <f t="shared" si="1"/>
        <v>13</v>
      </c>
      <c r="S48" s="17">
        <f t="shared" si="3"/>
        <v>11</v>
      </c>
      <c r="T48" s="17">
        <f t="shared" si="2"/>
        <v>11</v>
      </c>
      <c r="U48" s="18">
        <f>COUNTIFS($C:$C,$C48,$K:$K,"&gt;"&amp;$K48)+COUNTIFS($C$2:$C48,$C48,$K$2:$K48,$K48)</f>
        <v>9</v>
      </c>
    </row>
    <row r="49" spans="1:21" x14ac:dyDescent="0.3">
      <c r="A49">
        <v>48</v>
      </c>
      <c r="B49" s="4" t="s">
        <v>66</v>
      </c>
      <c r="C49" s="4" t="str">
        <f>VLOOKUP(B49,[1]States!$D$2:$E$51,2,0)</f>
        <v>The Mid-West</v>
      </c>
      <c r="D49" s="12">
        <v>699628</v>
      </c>
      <c r="E49" s="12">
        <v>672591</v>
      </c>
      <c r="F49" s="12">
        <v>642200</v>
      </c>
      <c r="G49" s="4">
        <v>2.0999999999999999E-3</v>
      </c>
      <c r="H49" s="13">
        <v>9.9160000000000004</v>
      </c>
      <c r="I49" s="14">
        <v>5664860000</v>
      </c>
      <c r="J49" s="15">
        <v>7671875977.5</v>
      </c>
      <c r="K49" s="16">
        <v>2.7000000000000003E-2</v>
      </c>
      <c r="L49" s="17">
        <f>RANK(D49,D$2:D$51)+COUNTIF(D$2:D49,D49)-1</f>
        <v>48</v>
      </c>
      <c r="M49" s="17">
        <f>RANK(H49,H$2:H$51)+COUNTIF(H$2:H49,H49)-1</f>
        <v>47</v>
      </c>
      <c r="N49" s="17">
        <f>RANK(I49,I$2:I$51)+COUNTIF(I$2:I49,I49)-1</f>
        <v>45</v>
      </c>
      <c r="O49" s="17">
        <f>RANK(J49,J$2:J$51)+COUNTIF(J$2:J49,J49)-1</f>
        <v>48</v>
      </c>
      <c r="P49" s="17">
        <f>RANK(K49,K$2:K$51)+COUNTIF(K$2:K49,K49)-1</f>
        <v>50</v>
      </c>
      <c r="Q49" s="17">
        <f t="shared" si="4"/>
        <v>12</v>
      </c>
      <c r="R49" s="17">
        <f t="shared" si="1"/>
        <v>12</v>
      </c>
      <c r="S49" s="17">
        <f t="shared" si="3"/>
        <v>11</v>
      </c>
      <c r="T49" s="17">
        <f t="shared" si="2"/>
        <v>11</v>
      </c>
      <c r="U49" s="18">
        <f>COUNTIFS($C:$C,$C49,$K:$K,"&gt;"&amp;$K49)+COUNTIFS($C$2:$C49,$C49,$K$2:$K49,$K49)</f>
        <v>12</v>
      </c>
    </row>
    <row r="50" spans="1:21" x14ac:dyDescent="0.3">
      <c r="A50">
        <v>49</v>
      </c>
      <c r="B50" s="4" t="s">
        <v>67</v>
      </c>
      <c r="C50" s="4" t="str">
        <f>VLOOKUP(B50,[1]States!$D$2:$E$51,2,0)</f>
        <v>The North-East</v>
      </c>
      <c r="D50" s="12">
        <v>626011</v>
      </c>
      <c r="E50" s="12">
        <v>625741</v>
      </c>
      <c r="F50" s="12">
        <v>608827</v>
      </c>
      <c r="G50" s="4">
        <v>2E-3</v>
      </c>
      <c r="H50" s="13">
        <v>67.73</v>
      </c>
      <c r="I50" s="14">
        <v>3524887000</v>
      </c>
      <c r="J50" s="15">
        <v>7306548550</v>
      </c>
      <c r="K50" s="16">
        <v>4.4999999999999998E-2</v>
      </c>
      <c r="L50" s="17">
        <f>RANK(D50,D$2:D$51)+COUNTIF(D$2:D50,D50)-1</f>
        <v>49</v>
      </c>
      <c r="M50" s="17">
        <f>RANK(H50,H$2:H$51)+COUNTIF(H$2:H50,H50)-1</f>
        <v>30</v>
      </c>
      <c r="N50" s="17">
        <f>RANK(I50,I$2:I$51)+COUNTIF(I$2:I50,I50)-1</f>
        <v>50</v>
      </c>
      <c r="O50" s="17">
        <f>RANK(J50,J$2:J$51)+COUNTIF(J$2:J50,J50)-1</f>
        <v>49</v>
      </c>
      <c r="P50" s="17">
        <f>RANK(K50,K$2:K$51)+COUNTIF(K$2:K50,K50)-1</f>
        <v>46</v>
      </c>
      <c r="Q50" s="17">
        <f t="shared" si="4"/>
        <v>11</v>
      </c>
      <c r="R50" s="17">
        <f t="shared" si="1"/>
        <v>10</v>
      </c>
      <c r="S50" s="17">
        <f t="shared" si="3"/>
        <v>11</v>
      </c>
      <c r="T50" s="17">
        <f t="shared" si="2"/>
        <v>11</v>
      </c>
      <c r="U50" s="18">
        <f>COUNTIFS($C:$C,$C50,$K:$K,"&gt;"&amp;$K50)+COUNTIFS($C$2:$C50,$C50,$K$2:$K50,$K50)</f>
        <v>11</v>
      </c>
    </row>
    <row r="51" spans="1:21" x14ac:dyDescent="0.3">
      <c r="A51">
        <v>50</v>
      </c>
      <c r="B51" s="4" t="s">
        <v>68</v>
      </c>
      <c r="C51" s="4" t="str">
        <f>VLOOKUP(B51,[1]States!$D$2:$E$51,2,0)</f>
        <v>The West</v>
      </c>
      <c r="D51" s="12">
        <v>576412</v>
      </c>
      <c r="E51" s="12">
        <v>563626</v>
      </c>
      <c r="F51" s="12">
        <v>493782</v>
      </c>
      <c r="G51" s="4">
        <v>1.8E-3</v>
      </c>
      <c r="H51" s="13">
        <v>5.851</v>
      </c>
      <c r="I51" s="14">
        <v>3828379000</v>
      </c>
      <c r="J51" s="15">
        <v>6575893695</v>
      </c>
      <c r="K51" s="16">
        <v>4.5999999999999999E-2</v>
      </c>
      <c r="L51" s="17">
        <f>RANK(D51,D$2:D$51)+COUNTIF(D$2:D51,D51)-1</f>
        <v>50</v>
      </c>
      <c r="M51" s="17">
        <f>RANK(H51,H$2:H$51)+COUNTIF(H$2:H51,H51)-1</f>
        <v>49</v>
      </c>
      <c r="N51" s="17">
        <f>RANK(I51,I$2:I$51)+COUNTIF(I$2:I51,I51)-1</f>
        <v>49</v>
      </c>
      <c r="O51" s="17">
        <f>RANK(J51,J$2:J$51)+COUNTIF(J$2:J51,J51)-1</f>
        <v>50</v>
      </c>
      <c r="P51" s="17">
        <f>RANK(K51,K$2:K$51)+COUNTIF(K$2:K51,K51)-1</f>
        <v>45</v>
      </c>
      <c r="Q51" s="17">
        <f t="shared" si="4"/>
        <v>13</v>
      </c>
      <c r="R51" s="17">
        <f t="shared" si="1"/>
        <v>12</v>
      </c>
      <c r="S51" s="17">
        <f t="shared" si="3"/>
        <v>13</v>
      </c>
      <c r="T51" s="17">
        <f t="shared" si="2"/>
        <v>13</v>
      </c>
      <c r="U51" s="18">
        <f>COUNTIFS($C:$C,$C51,$K:$K,"&gt;"&amp;$K51)+COUNTIFS($C$2:$C51,$C51,$K$2:$K51,$K51)</f>
        <v>12</v>
      </c>
    </row>
    <row r="53" spans="1:21" ht="15.6" x14ac:dyDescent="0.3">
      <c r="E53" s="1" t="s">
        <v>69</v>
      </c>
      <c r="F53" s="1"/>
      <c r="G53" s="1"/>
      <c r="H53" s="1"/>
      <c r="I53" s="1"/>
      <c r="J53" s="1"/>
    </row>
    <row r="54" spans="1:21" ht="15.6" x14ac:dyDescent="0.3">
      <c r="E54" s="1" t="s">
        <v>73</v>
      </c>
      <c r="F54" s="1"/>
      <c r="G54" s="1"/>
      <c r="H54" s="1"/>
      <c r="I54" s="1"/>
      <c r="J54" s="1"/>
    </row>
    <row r="55" spans="1:21" ht="15.6" x14ac:dyDescent="0.3">
      <c r="E55" s="1" t="s">
        <v>71</v>
      </c>
      <c r="F55" s="1" t="s">
        <v>70</v>
      </c>
      <c r="G55" s="1"/>
      <c r="H55" s="1"/>
      <c r="I55" s="1"/>
      <c r="J55" s="1"/>
    </row>
    <row r="56" spans="1:21" ht="15.6" x14ac:dyDescent="0.3">
      <c r="E56" s="1" t="s">
        <v>74</v>
      </c>
      <c r="F56" s="1"/>
      <c r="G56" s="1"/>
      <c r="H56" s="1"/>
      <c r="I56" s="1"/>
      <c r="J56" s="1"/>
    </row>
    <row r="57" spans="1:21" ht="15.6" x14ac:dyDescent="0.3">
      <c r="E57" s="1" t="s">
        <v>75</v>
      </c>
      <c r="F57" s="1"/>
      <c r="G57" s="1"/>
      <c r="H57" s="1"/>
      <c r="I57" s="1"/>
      <c r="J57" s="1"/>
    </row>
    <row r="58" spans="1:21" ht="15.6" x14ac:dyDescent="0.3">
      <c r="E58" s="1" t="s">
        <v>72</v>
      </c>
      <c r="F58" s="1"/>
      <c r="G58" s="1"/>
      <c r="H58" s="1"/>
      <c r="I58" s="1"/>
      <c r="J58"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3CC2A-BA4A-4F88-A186-FA0AC59EC680}">
  <dimension ref="A3:C8"/>
  <sheetViews>
    <sheetView workbookViewId="0">
      <selection activeCell="A5" sqref="A5:B5"/>
      <pivotSelection pane="bottomRight" showHeader="1" extendable="1" axis="axisRow" start="1" max="5" activeRow="4" previousRow="4" click="1" r:id="rId1">
        <pivotArea dataOnly="0" fieldPosition="0">
          <references count="1">
            <reference field="2" count="1">
              <x v="1"/>
            </reference>
          </references>
        </pivotArea>
      </pivotSelection>
    </sheetView>
  </sheetViews>
  <sheetFormatPr defaultRowHeight="14.4" x14ac:dyDescent="0.3"/>
  <cols>
    <col min="1" max="1" width="13.44140625" bestFit="1" customWidth="1"/>
    <col min="2" max="2" width="15.6640625" bestFit="1" customWidth="1"/>
  </cols>
  <sheetData>
    <row r="3" spans="1:3" x14ac:dyDescent="0.3">
      <c r="A3" s="2" t="s">
        <v>80</v>
      </c>
      <c r="B3" t="s">
        <v>89</v>
      </c>
      <c r="C3" s="5"/>
    </row>
    <row r="4" spans="1:3" x14ac:dyDescent="0.3">
      <c r="A4" s="3" t="s">
        <v>76</v>
      </c>
      <c r="B4" s="4">
        <v>0.21719404298281955</v>
      </c>
      <c r="C4" s="6"/>
    </row>
    <row r="5" spans="1:3" x14ac:dyDescent="0.3">
      <c r="A5" s="3" t="s">
        <v>77</v>
      </c>
      <c r="B5" s="4">
        <v>0.20116816558528036</v>
      </c>
    </row>
    <row r="6" spans="1:3" x14ac:dyDescent="0.3">
      <c r="A6" s="3" t="s">
        <v>78</v>
      </c>
      <c r="B6" s="4">
        <v>0.34815735308527934</v>
      </c>
    </row>
    <row r="7" spans="1:3" x14ac:dyDescent="0.3">
      <c r="A7" s="3" t="s">
        <v>79</v>
      </c>
      <c r="B7" s="4">
        <v>0.23348043834662072</v>
      </c>
    </row>
    <row r="8" spans="1:3" x14ac:dyDescent="0.3">
      <c r="A8" s="3" t="s">
        <v>81</v>
      </c>
      <c r="B8" s="4">
        <v>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E39F6-0967-4D29-B0B6-E85AD4C076C0}">
  <dimension ref="A3:B8"/>
  <sheetViews>
    <sheetView workbookViewId="0">
      <selection activeCell="A7" sqref="A7:XFD7"/>
    </sheetView>
  </sheetViews>
  <sheetFormatPr defaultRowHeight="14.4" x14ac:dyDescent="0.3"/>
  <cols>
    <col min="1" max="1" width="13.44140625" bestFit="1" customWidth="1"/>
    <col min="2" max="2" width="17.5546875" bestFit="1" customWidth="1"/>
  </cols>
  <sheetData>
    <row r="3" spans="1:2" x14ac:dyDescent="0.3">
      <c r="A3" s="2" t="s">
        <v>80</v>
      </c>
      <c r="B3" t="s">
        <v>88</v>
      </c>
    </row>
    <row r="4" spans="1:2" x14ac:dyDescent="0.3">
      <c r="A4" s="3" t="s">
        <v>76</v>
      </c>
      <c r="B4" s="4">
        <v>0.14194465066166856</v>
      </c>
    </row>
    <row r="5" spans="1:2" x14ac:dyDescent="0.3">
      <c r="A5" s="3" t="s">
        <v>77</v>
      </c>
      <c r="B5" s="4">
        <v>0.55147400558541271</v>
      </c>
    </row>
    <row r="6" spans="1:2" x14ac:dyDescent="0.3">
      <c r="A6" s="3" t="s">
        <v>78</v>
      </c>
      <c r="B6" s="4">
        <v>0.21463372737548508</v>
      </c>
    </row>
    <row r="7" spans="1:2" x14ac:dyDescent="0.3">
      <c r="A7" s="3" t="s">
        <v>79</v>
      </c>
      <c r="B7" s="4">
        <v>9.1947616377433677E-2</v>
      </c>
    </row>
    <row r="8" spans="1:2" x14ac:dyDescent="0.3">
      <c r="A8" s="3" t="s">
        <v>81</v>
      </c>
      <c r="B8" s="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C332-93F5-4A52-9867-1A4EF5499D62}">
  <dimension ref="A3:G58"/>
  <sheetViews>
    <sheetView topLeftCell="A19" workbookViewId="0">
      <selection activeCell="B40" sqref="B40"/>
    </sheetView>
  </sheetViews>
  <sheetFormatPr defaultRowHeight="14.4" x14ac:dyDescent="0.3"/>
  <cols>
    <col min="1" max="1" width="18" bestFit="1" customWidth="1"/>
    <col min="2" max="2" width="14" bestFit="1" customWidth="1"/>
    <col min="3" max="3" width="12.6640625" style="4" bestFit="1" customWidth="1"/>
    <col min="4" max="4" width="14.77734375" bestFit="1" customWidth="1"/>
  </cols>
  <sheetData>
    <row r="3" spans="1:7" x14ac:dyDescent="0.3">
      <c r="A3" s="2" t="s">
        <v>2</v>
      </c>
      <c r="B3" s="2" t="s">
        <v>1</v>
      </c>
      <c r="C3" t="s">
        <v>84</v>
      </c>
    </row>
    <row r="4" spans="1:7" x14ac:dyDescent="0.3">
      <c r="A4" t="s">
        <v>76</v>
      </c>
      <c r="B4" t="s">
        <v>23</v>
      </c>
      <c r="C4" s="7">
        <v>12875255</v>
      </c>
    </row>
    <row r="5" spans="1:7" x14ac:dyDescent="0.3">
      <c r="B5" t="s">
        <v>34</v>
      </c>
      <c r="C5" s="7">
        <v>6537334</v>
      </c>
    </row>
    <row r="6" spans="1:7" x14ac:dyDescent="0.3">
      <c r="B6" t="s">
        <v>48</v>
      </c>
      <c r="C6" s="7">
        <v>3074186</v>
      </c>
      <c r="G6">
        <f>MIN(C4:C15)</f>
        <v>699628</v>
      </c>
    </row>
    <row r="7" spans="1:7" x14ac:dyDescent="0.3">
      <c r="B7" t="s">
        <v>51</v>
      </c>
      <c r="C7" s="7">
        <v>2885905</v>
      </c>
      <c r="G7">
        <f>MAX(C4:C15)</f>
        <v>12875255</v>
      </c>
    </row>
    <row r="8" spans="1:7" x14ac:dyDescent="0.3">
      <c r="B8" t="s">
        <v>27</v>
      </c>
      <c r="C8" s="7">
        <v>9883360</v>
      </c>
    </row>
    <row r="9" spans="1:7" x14ac:dyDescent="0.3">
      <c r="B9" t="s">
        <v>39</v>
      </c>
      <c r="C9" s="7">
        <v>5379139</v>
      </c>
    </row>
    <row r="10" spans="1:7" x14ac:dyDescent="0.3">
      <c r="B10" t="s">
        <v>36</v>
      </c>
      <c r="C10" s="7">
        <v>6021988</v>
      </c>
    </row>
    <row r="11" spans="1:7" x14ac:dyDescent="0.3">
      <c r="B11" t="s">
        <v>55</v>
      </c>
      <c r="C11" s="7">
        <v>1855525</v>
      </c>
    </row>
    <row r="12" spans="1:7" x14ac:dyDescent="0.3">
      <c r="B12" t="s">
        <v>66</v>
      </c>
      <c r="C12" s="7">
        <v>699628</v>
      </c>
    </row>
    <row r="13" spans="1:7" x14ac:dyDescent="0.3">
      <c r="B13" t="s">
        <v>25</v>
      </c>
      <c r="C13" s="7">
        <v>11544225</v>
      </c>
    </row>
    <row r="14" spans="1:7" x14ac:dyDescent="0.3">
      <c r="B14" t="s">
        <v>64</v>
      </c>
      <c r="C14" s="7">
        <v>833354</v>
      </c>
    </row>
    <row r="15" spans="1:7" x14ac:dyDescent="0.3">
      <c r="B15" t="s">
        <v>38</v>
      </c>
      <c r="C15" s="7">
        <v>5726398</v>
      </c>
    </row>
    <row r="16" spans="1:7" x14ac:dyDescent="0.3">
      <c r="A16" t="s">
        <v>77</v>
      </c>
      <c r="B16" t="s">
        <v>47</v>
      </c>
      <c r="C16" s="7">
        <v>3590347</v>
      </c>
    </row>
    <row r="17" spans="1:5" x14ac:dyDescent="0.3">
      <c r="B17" t="s">
        <v>63</v>
      </c>
      <c r="C17" s="7">
        <v>917092</v>
      </c>
    </row>
    <row r="18" spans="1:5" x14ac:dyDescent="0.3">
      <c r="B18" t="s">
        <v>59</v>
      </c>
      <c r="C18" s="7">
        <v>1329192</v>
      </c>
    </row>
    <row r="19" spans="1:5" x14ac:dyDescent="0.3">
      <c r="B19" t="s">
        <v>37</v>
      </c>
      <c r="C19" s="7">
        <v>5884563</v>
      </c>
    </row>
    <row r="20" spans="1:5" x14ac:dyDescent="0.3">
      <c r="B20" t="s">
        <v>32</v>
      </c>
      <c r="C20" s="7">
        <v>6646144</v>
      </c>
    </row>
    <row r="21" spans="1:5" x14ac:dyDescent="0.3">
      <c r="B21" t="s">
        <v>60</v>
      </c>
      <c r="C21" s="7">
        <v>1320718</v>
      </c>
    </row>
    <row r="22" spans="1:5" x14ac:dyDescent="0.3">
      <c r="B22" t="s">
        <v>29</v>
      </c>
      <c r="C22" s="7">
        <v>8864590</v>
      </c>
    </row>
    <row r="23" spans="1:5" x14ac:dyDescent="0.3">
      <c r="B23" t="s">
        <v>21</v>
      </c>
      <c r="C23" s="7">
        <v>19570261</v>
      </c>
    </row>
    <row r="24" spans="1:5" x14ac:dyDescent="0.3">
      <c r="B24" t="s">
        <v>24</v>
      </c>
      <c r="C24" s="7">
        <v>12763536</v>
      </c>
    </row>
    <row r="25" spans="1:5" x14ac:dyDescent="0.3">
      <c r="B25" t="s">
        <v>61</v>
      </c>
      <c r="C25" s="7">
        <v>1050292</v>
      </c>
    </row>
    <row r="26" spans="1:5" x14ac:dyDescent="0.3">
      <c r="B26" t="s">
        <v>67</v>
      </c>
      <c r="C26" s="7">
        <v>626011</v>
      </c>
    </row>
    <row r="27" spans="1:5" x14ac:dyDescent="0.3">
      <c r="A27" t="s">
        <v>78</v>
      </c>
      <c r="B27" t="s">
        <v>41</v>
      </c>
      <c r="C27" s="7">
        <v>4822023</v>
      </c>
    </row>
    <row r="28" spans="1:5" x14ac:dyDescent="0.3">
      <c r="B28" t="s">
        <v>50</v>
      </c>
      <c r="C28" s="7">
        <v>2949131</v>
      </c>
      <c r="E28">
        <f>MIN(C27:C40)</f>
        <v>1855413</v>
      </c>
    </row>
    <row r="29" spans="1:5" x14ac:dyDescent="0.3">
      <c r="B29" t="s">
        <v>22</v>
      </c>
      <c r="C29" s="7">
        <v>19317568</v>
      </c>
    </row>
    <row r="30" spans="1:5" x14ac:dyDescent="0.3">
      <c r="B30" t="s">
        <v>26</v>
      </c>
      <c r="C30" s="7">
        <v>9919945</v>
      </c>
    </row>
    <row r="31" spans="1:5" x14ac:dyDescent="0.3">
      <c r="B31" t="s">
        <v>44</v>
      </c>
      <c r="C31" s="7">
        <v>4380415</v>
      </c>
    </row>
    <row r="32" spans="1:5" x14ac:dyDescent="0.3">
      <c r="B32" t="s">
        <v>43</v>
      </c>
      <c r="C32" s="7">
        <v>4601893</v>
      </c>
    </row>
    <row r="33" spans="1:3" x14ac:dyDescent="0.3">
      <c r="B33" t="s">
        <v>49</v>
      </c>
      <c r="C33" s="7">
        <v>2984926</v>
      </c>
    </row>
    <row r="34" spans="1:3" x14ac:dyDescent="0.3">
      <c r="B34" t="s">
        <v>28</v>
      </c>
      <c r="C34" s="7">
        <v>9752073</v>
      </c>
    </row>
    <row r="35" spans="1:3" x14ac:dyDescent="0.3">
      <c r="B35" t="s">
        <v>46</v>
      </c>
      <c r="C35" s="7">
        <v>3814820</v>
      </c>
    </row>
    <row r="36" spans="1:3" x14ac:dyDescent="0.3">
      <c r="B36" t="s">
        <v>42</v>
      </c>
      <c r="C36" s="7">
        <v>4723723</v>
      </c>
    </row>
    <row r="37" spans="1:3" x14ac:dyDescent="0.3">
      <c r="B37" t="s">
        <v>35</v>
      </c>
      <c r="C37" s="7">
        <v>6456243</v>
      </c>
    </row>
    <row r="38" spans="1:3" x14ac:dyDescent="0.3">
      <c r="B38" t="s">
        <v>20</v>
      </c>
      <c r="C38" s="7">
        <v>26059203</v>
      </c>
    </row>
    <row r="39" spans="1:3" x14ac:dyDescent="0.3">
      <c r="B39" t="s">
        <v>30</v>
      </c>
      <c r="C39" s="7">
        <v>8185867</v>
      </c>
    </row>
    <row r="40" spans="1:3" x14ac:dyDescent="0.3">
      <c r="B40" t="s">
        <v>56</v>
      </c>
      <c r="C40" s="7">
        <v>1855413</v>
      </c>
    </row>
    <row r="41" spans="1:3" x14ac:dyDescent="0.3">
      <c r="A41" t="s">
        <v>79</v>
      </c>
      <c r="B41" t="s">
        <v>65</v>
      </c>
      <c r="C41" s="7">
        <v>731449</v>
      </c>
    </row>
    <row r="42" spans="1:3" x14ac:dyDescent="0.3">
      <c r="B42" t="s">
        <v>33</v>
      </c>
      <c r="C42" s="7">
        <v>6553255</v>
      </c>
    </row>
    <row r="43" spans="1:3" x14ac:dyDescent="0.3">
      <c r="B43" t="s">
        <v>19</v>
      </c>
      <c r="C43" s="7">
        <v>38041430</v>
      </c>
    </row>
    <row r="44" spans="1:3" x14ac:dyDescent="0.3">
      <c r="B44" t="s">
        <v>40</v>
      </c>
      <c r="C44" s="7">
        <v>5187582</v>
      </c>
    </row>
    <row r="45" spans="1:3" x14ac:dyDescent="0.3">
      <c r="B45" t="s">
        <v>58</v>
      </c>
      <c r="C45" s="7">
        <v>1392313</v>
      </c>
    </row>
    <row r="46" spans="1:3" x14ac:dyDescent="0.3">
      <c r="B46" t="s">
        <v>57</v>
      </c>
      <c r="C46" s="7">
        <v>1595728</v>
      </c>
    </row>
    <row r="47" spans="1:3" x14ac:dyDescent="0.3">
      <c r="B47" t="s">
        <v>62</v>
      </c>
      <c r="C47" s="7">
        <v>1005141</v>
      </c>
    </row>
    <row r="48" spans="1:3" x14ac:dyDescent="0.3">
      <c r="B48" t="s">
        <v>53</v>
      </c>
      <c r="C48" s="7">
        <v>2758931</v>
      </c>
    </row>
    <row r="49" spans="2:3" x14ac:dyDescent="0.3">
      <c r="B49" t="s">
        <v>54</v>
      </c>
      <c r="C49" s="7">
        <v>2085538</v>
      </c>
    </row>
    <row r="50" spans="2:3" x14ac:dyDescent="0.3">
      <c r="B50" t="s">
        <v>45</v>
      </c>
      <c r="C50" s="7">
        <v>3899353</v>
      </c>
    </row>
    <row r="51" spans="2:3" x14ac:dyDescent="0.3">
      <c r="B51" t="s">
        <v>52</v>
      </c>
      <c r="C51" s="7">
        <v>2855287</v>
      </c>
    </row>
    <row r="52" spans="2:3" x14ac:dyDescent="0.3">
      <c r="B52" t="s">
        <v>31</v>
      </c>
      <c r="C52" s="7">
        <v>6897012</v>
      </c>
    </row>
    <row r="53" spans="2:3" x14ac:dyDescent="0.3">
      <c r="B53" t="s">
        <v>68</v>
      </c>
      <c r="C53" s="7">
        <v>576412</v>
      </c>
    </row>
    <row r="54" spans="2:3" x14ac:dyDescent="0.3">
      <c r="C54"/>
    </row>
    <row r="55" spans="2:3" x14ac:dyDescent="0.3">
      <c r="C55"/>
    </row>
    <row r="56" spans="2:3" x14ac:dyDescent="0.3">
      <c r="C56"/>
    </row>
    <row r="57" spans="2:3" x14ac:dyDescent="0.3">
      <c r="C57"/>
    </row>
    <row r="58" spans="2:3" x14ac:dyDescent="0.3">
      <c r="C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A52CF-3682-463E-93AA-C5CC81F98D68}">
  <dimension ref="A3:G58"/>
  <sheetViews>
    <sheetView topLeftCell="A21" workbookViewId="0">
      <selection activeCell="B35" sqref="B35"/>
    </sheetView>
  </sheetViews>
  <sheetFormatPr defaultRowHeight="14.4" x14ac:dyDescent="0.3"/>
  <cols>
    <col min="1" max="1" width="15.33203125" bestFit="1" customWidth="1"/>
    <col min="2" max="2" width="14" style="4" bestFit="1" customWidth="1"/>
    <col min="3" max="3" width="15.109375" bestFit="1" customWidth="1"/>
  </cols>
  <sheetData>
    <row r="3" spans="1:3" x14ac:dyDescent="0.3">
      <c r="A3" s="2" t="s">
        <v>2</v>
      </c>
      <c r="B3" s="2" t="s">
        <v>1</v>
      </c>
      <c r="C3" s="4" t="s">
        <v>86</v>
      </c>
    </row>
    <row r="4" spans="1:3" x14ac:dyDescent="0.3">
      <c r="A4" t="s">
        <v>76</v>
      </c>
      <c r="B4" t="s">
        <v>23</v>
      </c>
      <c r="C4" s="4">
        <v>8.900000000000001E-2</v>
      </c>
    </row>
    <row r="5" spans="1:3" x14ac:dyDescent="0.3">
      <c r="B5" t="s">
        <v>34</v>
      </c>
      <c r="C5" s="4">
        <v>7.4999999999999997E-2</v>
      </c>
    </row>
    <row r="6" spans="1:3" x14ac:dyDescent="0.3">
      <c r="B6" t="s">
        <v>48</v>
      </c>
      <c r="C6" s="4">
        <v>4.5999999999999999E-2</v>
      </c>
    </row>
    <row r="7" spans="1:3" x14ac:dyDescent="0.3">
      <c r="B7" t="s">
        <v>51</v>
      </c>
      <c r="C7" s="4">
        <v>5.5999999999999994E-2</v>
      </c>
    </row>
    <row r="8" spans="1:3" x14ac:dyDescent="0.3">
      <c r="B8" t="s">
        <v>27</v>
      </c>
      <c r="C8" s="4">
        <v>0.09</v>
      </c>
    </row>
    <row r="9" spans="1:3" x14ac:dyDescent="0.3">
      <c r="B9" t="s">
        <v>39</v>
      </c>
      <c r="C9" s="4">
        <v>4.8000000000000001E-2</v>
      </c>
    </row>
    <row r="10" spans="1:3" x14ac:dyDescent="0.3">
      <c r="B10" t="s">
        <v>36</v>
      </c>
      <c r="C10" s="4">
        <v>6.5000000000000002E-2</v>
      </c>
    </row>
    <row r="11" spans="1:3" x14ac:dyDescent="0.3">
      <c r="B11" t="s">
        <v>55</v>
      </c>
      <c r="C11" s="4">
        <v>3.9E-2</v>
      </c>
    </row>
    <row r="12" spans="1:3" x14ac:dyDescent="0.3">
      <c r="B12" t="s">
        <v>66</v>
      </c>
      <c r="C12" s="4">
        <v>2.7000000000000003E-2</v>
      </c>
    </row>
    <row r="13" spans="1:3" x14ac:dyDescent="0.3">
      <c r="B13" t="s">
        <v>25</v>
      </c>
      <c r="C13" s="4">
        <v>7.4999999999999997E-2</v>
      </c>
    </row>
    <row r="14" spans="1:3" x14ac:dyDescent="0.3">
      <c r="B14" t="s">
        <v>64</v>
      </c>
      <c r="C14" s="4">
        <v>3.7000000000000005E-2</v>
      </c>
    </row>
    <row r="15" spans="1:3" x14ac:dyDescent="0.3">
      <c r="B15" t="s">
        <v>38</v>
      </c>
      <c r="C15" s="4">
        <v>6.5000000000000002E-2</v>
      </c>
    </row>
    <row r="16" spans="1:3" x14ac:dyDescent="0.3">
      <c r="A16" t="s">
        <v>77</v>
      </c>
      <c r="B16" t="s">
        <v>47</v>
      </c>
      <c r="C16" s="4">
        <v>7.9000000000000001E-2</v>
      </c>
    </row>
    <row r="17" spans="1:7" x14ac:dyDescent="0.3">
      <c r="B17" t="s">
        <v>63</v>
      </c>
      <c r="C17" s="4">
        <v>6.8000000000000005E-2</v>
      </c>
    </row>
    <row r="18" spans="1:7" x14ac:dyDescent="0.3">
      <c r="B18" t="s">
        <v>59</v>
      </c>
      <c r="C18" s="4">
        <v>6.7000000000000004E-2</v>
      </c>
    </row>
    <row r="19" spans="1:7" x14ac:dyDescent="0.3">
      <c r="B19" t="s">
        <v>37</v>
      </c>
      <c r="C19" s="4">
        <v>6.7000000000000004E-2</v>
      </c>
    </row>
    <row r="20" spans="1:7" x14ac:dyDescent="0.3">
      <c r="B20" t="s">
        <v>32</v>
      </c>
      <c r="C20" s="4">
        <v>7.2000000000000008E-2</v>
      </c>
    </row>
    <row r="21" spans="1:7" x14ac:dyDescent="0.3">
      <c r="B21" t="s">
        <v>60</v>
      </c>
      <c r="C21" s="4">
        <v>5.0999999999999997E-2</v>
      </c>
    </row>
    <row r="22" spans="1:7" x14ac:dyDescent="0.3">
      <c r="B22" t="s">
        <v>29</v>
      </c>
      <c r="C22" s="4">
        <v>8.4000000000000005E-2</v>
      </c>
    </row>
    <row r="23" spans="1:7" x14ac:dyDescent="0.3">
      <c r="B23" t="s">
        <v>21</v>
      </c>
      <c r="C23" s="4">
        <v>7.6999999999999999E-2</v>
      </c>
    </row>
    <row r="24" spans="1:7" x14ac:dyDescent="0.3">
      <c r="B24" t="s">
        <v>24</v>
      </c>
      <c r="C24" s="4">
        <v>7.4999999999999997E-2</v>
      </c>
    </row>
    <row r="25" spans="1:7" x14ac:dyDescent="0.3">
      <c r="B25" t="s">
        <v>61</v>
      </c>
      <c r="C25" s="4">
        <v>9.1999999999999998E-2</v>
      </c>
    </row>
    <row r="26" spans="1:7" x14ac:dyDescent="0.3">
      <c r="B26" t="s">
        <v>67</v>
      </c>
      <c r="C26" s="4">
        <v>4.4999999999999998E-2</v>
      </c>
    </row>
    <row r="27" spans="1:7" x14ac:dyDescent="0.3">
      <c r="A27" t="s">
        <v>78</v>
      </c>
      <c r="B27" t="s">
        <v>41</v>
      </c>
      <c r="C27" s="4">
        <v>6.5000000000000002E-2</v>
      </c>
    </row>
    <row r="28" spans="1:7" x14ac:dyDescent="0.3">
      <c r="B28" t="s">
        <v>50</v>
      </c>
      <c r="C28" s="4">
        <v>7.4999999999999997E-2</v>
      </c>
    </row>
    <row r="29" spans="1:7" x14ac:dyDescent="0.3">
      <c r="B29" t="s">
        <v>22</v>
      </c>
      <c r="C29" s="4">
        <v>6.7000000000000004E-2</v>
      </c>
    </row>
    <row r="30" spans="1:7" x14ac:dyDescent="0.3">
      <c r="B30" t="s">
        <v>26</v>
      </c>
      <c r="C30" s="4">
        <v>8.1000000000000003E-2</v>
      </c>
    </row>
    <row r="31" spans="1:7" x14ac:dyDescent="0.3">
      <c r="B31" t="s">
        <v>44</v>
      </c>
      <c r="C31" s="4">
        <v>8.4000000000000005E-2</v>
      </c>
    </row>
    <row r="32" spans="1:7" x14ac:dyDescent="0.3">
      <c r="B32" t="s">
        <v>43</v>
      </c>
      <c r="C32" s="4">
        <v>6.5000000000000002E-2</v>
      </c>
      <c r="G32" s="4">
        <f>MAX(C27:C40)</f>
        <v>8.5000000000000006E-2</v>
      </c>
    </row>
    <row r="33" spans="1:7" x14ac:dyDescent="0.3">
      <c r="B33" t="s">
        <v>49</v>
      </c>
      <c r="C33" s="4">
        <v>8.5000000000000006E-2</v>
      </c>
      <c r="G33" s="4">
        <f>MIN(C27:C40)</f>
        <v>5.5E-2</v>
      </c>
    </row>
    <row r="34" spans="1:7" x14ac:dyDescent="0.3">
      <c r="B34" t="s">
        <v>28</v>
      </c>
      <c r="C34" s="4">
        <v>0.08</v>
      </c>
    </row>
    <row r="35" spans="1:7" x14ac:dyDescent="0.3">
      <c r="B35" t="s">
        <v>46</v>
      </c>
      <c r="C35" s="4">
        <v>5.5E-2</v>
      </c>
    </row>
    <row r="36" spans="1:7" x14ac:dyDescent="0.3">
      <c r="B36" t="s">
        <v>42</v>
      </c>
      <c r="C36" s="4">
        <v>7.4999999999999997E-2</v>
      </c>
    </row>
    <row r="37" spans="1:7" x14ac:dyDescent="0.3">
      <c r="B37" t="s">
        <v>35</v>
      </c>
      <c r="C37" s="4">
        <v>8.4000000000000005E-2</v>
      </c>
    </row>
    <row r="38" spans="1:7" x14ac:dyDescent="0.3">
      <c r="B38" t="s">
        <v>20</v>
      </c>
      <c r="C38" s="4">
        <v>6.2E-2</v>
      </c>
    </row>
    <row r="39" spans="1:7" x14ac:dyDescent="0.3">
      <c r="B39" t="s">
        <v>30</v>
      </c>
      <c r="C39" s="4">
        <v>5.5999999999999994E-2</v>
      </c>
    </row>
    <row r="40" spans="1:7" x14ac:dyDescent="0.3">
      <c r="B40" t="s">
        <v>56</v>
      </c>
      <c r="C40" s="4">
        <v>6.2E-2</v>
      </c>
    </row>
    <row r="41" spans="1:7" x14ac:dyDescent="0.3">
      <c r="A41" t="s">
        <v>79</v>
      </c>
      <c r="B41" t="s">
        <v>65</v>
      </c>
      <c r="C41" s="4">
        <v>6.5000000000000002E-2</v>
      </c>
    </row>
    <row r="42" spans="1:7" x14ac:dyDescent="0.3">
      <c r="B42" t="s">
        <v>33</v>
      </c>
      <c r="C42" s="4">
        <v>8.199999999999999E-2</v>
      </c>
    </row>
    <row r="43" spans="1:7" x14ac:dyDescent="0.3">
      <c r="B43" t="s">
        <v>19</v>
      </c>
      <c r="C43" s="4">
        <v>8.6999999999999994E-2</v>
      </c>
    </row>
    <row r="44" spans="1:7" x14ac:dyDescent="0.3">
      <c r="B44" t="s">
        <v>40</v>
      </c>
      <c r="C44" s="4">
        <v>6.8000000000000005E-2</v>
      </c>
    </row>
    <row r="45" spans="1:7" x14ac:dyDescent="0.3">
      <c r="B45" t="s">
        <v>58</v>
      </c>
      <c r="C45" s="4">
        <v>4.4000000000000004E-2</v>
      </c>
    </row>
    <row r="46" spans="1:7" x14ac:dyDescent="0.3">
      <c r="B46" t="s">
        <v>57</v>
      </c>
      <c r="C46" s="4">
        <v>6.7000000000000004E-2</v>
      </c>
    </row>
    <row r="47" spans="1:7" x14ac:dyDescent="0.3">
      <c r="B47" t="s">
        <v>62</v>
      </c>
      <c r="C47" s="4">
        <v>5.2000000000000005E-2</v>
      </c>
    </row>
    <row r="48" spans="1:7" x14ac:dyDescent="0.3">
      <c r="B48" t="s">
        <v>53</v>
      </c>
      <c r="C48" s="4">
        <v>9.3000000000000013E-2</v>
      </c>
    </row>
    <row r="49" spans="2:3" x14ac:dyDescent="0.3">
      <c r="B49" t="s">
        <v>54</v>
      </c>
      <c r="C49" s="4">
        <v>6.6000000000000003E-2</v>
      </c>
    </row>
    <row r="50" spans="2:3" x14ac:dyDescent="0.3">
      <c r="B50" t="s">
        <v>45</v>
      </c>
      <c r="C50" s="4">
        <v>7.6999999999999999E-2</v>
      </c>
    </row>
    <row r="51" spans="2:3" x14ac:dyDescent="0.3">
      <c r="B51" t="s">
        <v>52</v>
      </c>
      <c r="C51" s="4">
        <v>4.5999999999999999E-2</v>
      </c>
    </row>
    <row r="52" spans="2:3" x14ac:dyDescent="0.3">
      <c r="B52" t="s">
        <v>31</v>
      </c>
      <c r="C52" s="4">
        <v>7.0000000000000007E-2</v>
      </c>
    </row>
    <row r="53" spans="2:3" x14ac:dyDescent="0.3">
      <c r="B53" t="s">
        <v>68</v>
      </c>
      <c r="C53" s="4">
        <v>4.5999999999999999E-2</v>
      </c>
    </row>
    <row r="54" spans="2:3" x14ac:dyDescent="0.3">
      <c r="B54"/>
    </row>
    <row r="55" spans="2:3" x14ac:dyDescent="0.3">
      <c r="B55"/>
    </row>
    <row r="56" spans="2:3" x14ac:dyDescent="0.3">
      <c r="B56"/>
    </row>
    <row r="57" spans="2:3" x14ac:dyDescent="0.3">
      <c r="B57"/>
    </row>
    <row r="58" spans="2:3" x14ac:dyDescent="0.3">
      <c r="B5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B9B1-2127-4FD3-BED6-CFB05A73B561}">
  <dimension ref="A3:C57"/>
  <sheetViews>
    <sheetView workbookViewId="0">
      <selection activeCell="D9" sqref="D9"/>
    </sheetView>
  </sheetViews>
  <sheetFormatPr defaultRowHeight="14.4" x14ac:dyDescent="0.3"/>
  <cols>
    <col min="1" max="1" width="15.33203125" bestFit="1" customWidth="1"/>
    <col min="2" max="2" width="14" style="8" bestFit="1" customWidth="1"/>
    <col min="3" max="3" width="15.33203125" bestFit="1" customWidth="1"/>
    <col min="7" max="8" width="8.88671875" customWidth="1"/>
  </cols>
  <sheetData>
    <row r="3" spans="1:3" x14ac:dyDescent="0.3">
      <c r="A3" s="2" t="s">
        <v>2</v>
      </c>
      <c r="B3" s="2" t="s">
        <v>1</v>
      </c>
      <c r="C3" s="8" t="s">
        <v>85</v>
      </c>
    </row>
    <row r="4" spans="1:3" x14ac:dyDescent="0.3">
      <c r="A4" t="s">
        <v>76</v>
      </c>
      <c r="B4" t="s">
        <v>23</v>
      </c>
      <c r="C4" s="8">
        <v>124431227000</v>
      </c>
    </row>
    <row r="5" spans="1:3" x14ac:dyDescent="0.3">
      <c r="B5" t="s">
        <v>34</v>
      </c>
      <c r="C5" s="8">
        <v>51238512000</v>
      </c>
    </row>
    <row r="6" spans="1:3" x14ac:dyDescent="0.3">
      <c r="B6" t="s">
        <v>48</v>
      </c>
      <c r="C6" s="8">
        <v>18753596000</v>
      </c>
    </row>
    <row r="7" spans="1:3" x14ac:dyDescent="0.3">
      <c r="B7" t="s">
        <v>51</v>
      </c>
      <c r="C7" s="8">
        <v>21904615000</v>
      </c>
    </row>
    <row r="8" spans="1:3" x14ac:dyDescent="0.3">
      <c r="B8" t="s">
        <v>27</v>
      </c>
      <c r="C8" s="8">
        <v>59210158000</v>
      </c>
    </row>
    <row r="9" spans="1:3" x14ac:dyDescent="0.3">
      <c r="B9" t="s">
        <v>39</v>
      </c>
      <c r="C9" s="8">
        <v>78685402000</v>
      </c>
    </row>
    <row r="10" spans="1:3" x14ac:dyDescent="0.3">
      <c r="B10" t="s">
        <v>36</v>
      </c>
      <c r="C10" s="8">
        <v>48413247000</v>
      </c>
    </row>
    <row r="11" spans="1:3" x14ac:dyDescent="0.3">
      <c r="B11" t="s">
        <v>55</v>
      </c>
      <c r="C11" s="8">
        <v>19795254000</v>
      </c>
    </row>
    <row r="12" spans="1:3" x14ac:dyDescent="0.3">
      <c r="B12" t="s">
        <v>66</v>
      </c>
      <c r="C12" s="8">
        <v>5664860000</v>
      </c>
    </row>
    <row r="13" spans="1:3" x14ac:dyDescent="0.3">
      <c r="B13" t="s">
        <v>25</v>
      </c>
      <c r="C13" s="8">
        <v>111094276000</v>
      </c>
    </row>
    <row r="14" spans="1:3" x14ac:dyDescent="0.3">
      <c r="B14" t="s">
        <v>64</v>
      </c>
      <c r="C14" s="8">
        <v>5136249000</v>
      </c>
    </row>
    <row r="15" spans="1:3" x14ac:dyDescent="0.3">
      <c r="B15" t="s">
        <v>38</v>
      </c>
      <c r="C15" s="8">
        <v>41498033000</v>
      </c>
    </row>
    <row r="16" spans="1:3" x14ac:dyDescent="0.3">
      <c r="A16" t="s">
        <v>77</v>
      </c>
      <c r="B16" t="s">
        <v>47</v>
      </c>
      <c r="C16" s="8">
        <v>47262702000</v>
      </c>
    </row>
    <row r="17" spans="1:3" x14ac:dyDescent="0.3">
      <c r="B17" t="s">
        <v>63</v>
      </c>
      <c r="C17" s="8">
        <v>21835412000</v>
      </c>
    </row>
    <row r="18" spans="1:3" x14ac:dyDescent="0.3">
      <c r="B18" t="s">
        <v>59</v>
      </c>
      <c r="C18" s="8">
        <v>6229189000</v>
      </c>
    </row>
    <row r="19" spans="1:3" x14ac:dyDescent="0.3">
      <c r="B19" t="s">
        <v>37</v>
      </c>
      <c r="C19" s="8">
        <v>48107002000</v>
      </c>
    </row>
    <row r="20" spans="1:3" x14ac:dyDescent="0.3">
      <c r="B20" t="s">
        <v>32</v>
      </c>
      <c r="C20" s="8">
        <v>79826976000</v>
      </c>
    </row>
    <row r="21" spans="1:3" x14ac:dyDescent="0.3">
      <c r="B21" t="s">
        <v>60</v>
      </c>
      <c r="C21" s="8">
        <v>8807691000</v>
      </c>
    </row>
    <row r="22" spans="1:3" x14ac:dyDescent="0.3">
      <c r="B22" t="s">
        <v>29</v>
      </c>
      <c r="C22" s="8">
        <v>111377490000</v>
      </c>
    </row>
    <row r="23" spans="1:3" x14ac:dyDescent="0.3">
      <c r="B23" t="s">
        <v>21</v>
      </c>
      <c r="C23" s="8">
        <v>201167954000</v>
      </c>
    </row>
    <row r="24" spans="1:3" x14ac:dyDescent="0.3">
      <c r="B24" t="s">
        <v>24</v>
      </c>
      <c r="C24" s="8">
        <v>108961515000</v>
      </c>
    </row>
    <row r="25" spans="1:3" x14ac:dyDescent="0.3">
      <c r="B25" t="s">
        <v>61</v>
      </c>
      <c r="C25" s="8">
        <v>10992338000</v>
      </c>
    </row>
    <row r="26" spans="1:3" x14ac:dyDescent="0.3">
      <c r="B26" t="s">
        <v>67</v>
      </c>
      <c r="C26" s="8">
        <v>3524887000</v>
      </c>
    </row>
    <row r="27" spans="1:3" x14ac:dyDescent="0.3">
      <c r="A27" t="s">
        <v>78</v>
      </c>
      <c r="B27" t="s">
        <v>41</v>
      </c>
      <c r="C27" s="8">
        <v>20882949000</v>
      </c>
    </row>
    <row r="28" spans="1:3" x14ac:dyDescent="0.3">
      <c r="B28" t="s">
        <v>50</v>
      </c>
      <c r="C28" s="8">
        <v>25299832000</v>
      </c>
    </row>
    <row r="29" spans="1:3" x14ac:dyDescent="0.3">
      <c r="B29" t="s">
        <v>22</v>
      </c>
      <c r="C29" s="8">
        <v>122249635000</v>
      </c>
    </row>
    <row r="30" spans="1:3" x14ac:dyDescent="0.3">
      <c r="B30" t="s">
        <v>26</v>
      </c>
      <c r="C30" s="8">
        <v>65498308000</v>
      </c>
    </row>
    <row r="31" spans="1:3" x14ac:dyDescent="0.3">
      <c r="B31" t="s">
        <v>44</v>
      </c>
      <c r="C31" s="8">
        <v>25085813000</v>
      </c>
    </row>
    <row r="32" spans="1:3" x14ac:dyDescent="0.3">
      <c r="B32" t="s">
        <v>43</v>
      </c>
      <c r="C32" s="8">
        <v>34811072000</v>
      </c>
    </row>
    <row r="33" spans="1:3" x14ac:dyDescent="0.3">
      <c r="B33" t="s">
        <v>49</v>
      </c>
      <c r="C33" s="8">
        <v>10458549000</v>
      </c>
    </row>
    <row r="34" spans="1:3" x14ac:dyDescent="0.3">
      <c r="B34" t="s">
        <v>28</v>
      </c>
      <c r="C34" s="8">
        <v>61600064000</v>
      </c>
    </row>
    <row r="35" spans="1:3" x14ac:dyDescent="0.3">
      <c r="B35" t="s">
        <v>46</v>
      </c>
      <c r="C35" s="8">
        <v>27087264000</v>
      </c>
    </row>
    <row r="36" spans="1:3" x14ac:dyDescent="0.3">
      <c r="B36" t="s">
        <v>42</v>
      </c>
      <c r="C36" s="8">
        <v>18557166000</v>
      </c>
    </row>
    <row r="37" spans="1:3" x14ac:dyDescent="0.3">
      <c r="B37" t="s">
        <v>35</v>
      </c>
      <c r="C37" s="8">
        <v>47010303000</v>
      </c>
    </row>
    <row r="38" spans="1:3" x14ac:dyDescent="0.3">
      <c r="B38" t="s">
        <v>20</v>
      </c>
      <c r="C38" s="8">
        <v>219459878000</v>
      </c>
    </row>
    <row r="39" spans="1:3" x14ac:dyDescent="0.3">
      <c r="B39" t="s">
        <v>30</v>
      </c>
      <c r="C39" s="8">
        <v>64297400000</v>
      </c>
    </row>
    <row r="40" spans="1:3" x14ac:dyDescent="0.3">
      <c r="B40" t="s">
        <v>56</v>
      </c>
      <c r="C40" s="8">
        <v>6498502000</v>
      </c>
    </row>
    <row r="41" spans="1:3" x14ac:dyDescent="0.3">
      <c r="A41" t="s">
        <v>79</v>
      </c>
      <c r="B41" t="s">
        <v>65</v>
      </c>
      <c r="C41" s="8">
        <v>4898780000</v>
      </c>
    </row>
    <row r="42" spans="1:3" x14ac:dyDescent="0.3">
      <c r="B42" t="s">
        <v>33</v>
      </c>
      <c r="C42" s="8">
        <v>34850436000</v>
      </c>
    </row>
    <row r="43" spans="1:3" x14ac:dyDescent="0.3">
      <c r="B43" t="s">
        <v>19</v>
      </c>
      <c r="C43" s="8">
        <v>292563574000</v>
      </c>
    </row>
    <row r="44" spans="1:3" x14ac:dyDescent="0.3">
      <c r="B44" t="s">
        <v>40</v>
      </c>
      <c r="C44" s="8">
        <v>41252701000</v>
      </c>
    </row>
    <row r="45" spans="1:3" x14ac:dyDescent="0.3">
      <c r="B45" t="s">
        <v>58</v>
      </c>
      <c r="C45" s="8">
        <v>6511578000</v>
      </c>
    </row>
    <row r="46" spans="1:3" x14ac:dyDescent="0.3">
      <c r="B46" t="s">
        <v>57</v>
      </c>
      <c r="C46" s="8">
        <v>7622490000</v>
      </c>
    </row>
    <row r="47" spans="1:3" x14ac:dyDescent="0.3">
      <c r="B47" t="s">
        <v>62</v>
      </c>
      <c r="C47" s="8">
        <v>4383727000</v>
      </c>
    </row>
    <row r="48" spans="1:3" x14ac:dyDescent="0.3">
      <c r="B48" t="s">
        <v>53</v>
      </c>
      <c r="C48" s="8">
        <v>13727425000</v>
      </c>
    </row>
    <row r="49" spans="2:3" x14ac:dyDescent="0.3">
      <c r="B49" t="s">
        <v>54</v>
      </c>
      <c r="C49" s="8">
        <v>7866206000</v>
      </c>
    </row>
    <row r="50" spans="2:3" x14ac:dyDescent="0.3">
      <c r="B50" t="s">
        <v>45</v>
      </c>
      <c r="C50" s="8">
        <v>22716602000</v>
      </c>
    </row>
    <row r="51" spans="2:3" x14ac:dyDescent="0.3">
      <c r="B51" t="s">
        <v>52</v>
      </c>
      <c r="C51" s="8">
        <v>15642129000</v>
      </c>
    </row>
    <row r="52" spans="2:3" x14ac:dyDescent="0.3">
      <c r="B52" t="s">
        <v>31</v>
      </c>
      <c r="C52" s="8">
        <v>52443862000</v>
      </c>
    </row>
    <row r="53" spans="2:3" x14ac:dyDescent="0.3">
      <c r="B53" t="s">
        <v>68</v>
      </c>
      <c r="C53" s="8">
        <v>3828379000</v>
      </c>
    </row>
    <row r="54" spans="2:3" x14ac:dyDescent="0.3">
      <c r="B54"/>
    </row>
    <row r="55" spans="2:3" x14ac:dyDescent="0.3">
      <c r="B55"/>
    </row>
    <row r="56" spans="2:3" x14ac:dyDescent="0.3">
      <c r="B56"/>
    </row>
    <row r="57" spans="2:3" x14ac:dyDescent="0.3">
      <c r="B5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38D19-6FF6-4865-A3DA-6530DE411BF0}">
  <dimension ref="A3:F53"/>
  <sheetViews>
    <sheetView topLeftCell="A31" workbookViewId="0">
      <selection activeCell="B53" sqref="B53"/>
    </sheetView>
  </sheetViews>
  <sheetFormatPr defaultRowHeight="14.4" x14ac:dyDescent="0.3"/>
  <cols>
    <col min="1" max="1" width="15.33203125" bestFit="1" customWidth="1"/>
    <col min="2" max="2" width="14" bestFit="1" customWidth="1"/>
    <col min="3" max="3" width="15.33203125" style="8" bestFit="1" customWidth="1"/>
    <col min="6" max="6" width="15.33203125" bestFit="1" customWidth="1"/>
  </cols>
  <sheetData>
    <row r="3" spans="1:3" x14ac:dyDescent="0.3">
      <c r="A3" s="2" t="s">
        <v>2</v>
      </c>
      <c r="B3" s="2" t="s">
        <v>1</v>
      </c>
      <c r="C3" s="8" t="s">
        <v>87</v>
      </c>
    </row>
    <row r="4" spans="1:3" x14ac:dyDescent="0.3">
      <c r="A4" t="s">
        <v>76</v>
      </c>
      <c r="B4" t="s">
        <v>23</v>
      </c>
      <c r="C4" s="8">
        <v>149784245275</v>
      </c>
    </row>
    <row r="5" spans="1:3" x14ac:dyDescent="0.3">
      <c r="B5" t="s">
        <v>34</v>
      </c>
      <c r="C5" s="8">
        <v>75622777492.5</v>
      </c>
    </row>
    <row r="6" spans="1:3" x14ac:dyDescent="0.3">
      <c r="B6" t="s">
        <v>48</v>
      </c>
      <c r="C6" s="8">
        <v>35436760467.5</v>
      </c>
    </row>
    <row r="7" spans="1:3" x14ac:dyDescent="0.3">
      <c r="B7" t="s">
        <v>51</v>
      </c>
      <c r="C7" s="8">
        <v>33244795902.5</v>
      </c>
    </row>
    <row r="8" spans="1:3" x14ac:dyDescent="0.3">
      <c r="B8" t="s">
        <v>27</v>
      </c>
      <c r="C8" s="8">
        <v>115443467090.00002</v>
      </c>
    </row>
    <row r="9" spans="1:3" x14ac:dyDescent="0.3">
      <c r="B9" t="s">
        <v>39</v>
      </c>
      <c r="C9" s="8">
        <v>62105662675.000008</v>
      </c>
    </row>
    <row r="10" spans="1:3" x14ac:dyDescent="0.3">
      <c r="B10" t="s">
        <v>36</v>
      </c>
      <c r="C10" s="8">
        <v>69777538652.5</v>
      </c>
    </row>
    <row r="11" spans="1:3" x14ac:dyDescent="0.3">
      <c r="B11" t="s">
        <v>55</v>
      </c>
      <c r="C11" s="8">
        <v>21188990795</v>
      </c>
    </row>
    <row r="12" spans="1:3" x14ac:dyDescent="0.3">
      <c r="B12" t="s">
        <v>66</v>
      </c>
      <c r="C12" s="8">
        <v>7671875977.5</v>
      </c>
    </row>
    <row r="13" spans="1:3" x14ac:dyDescent="0.3">
      <c r="B13" t="s">
        <v>25</v>
      </c>
      <c r="C13" s="8">
        <v>134805820747.50002</v>
      </c>
    </row>
    <row r="14" spans="1:3" x14ac:dyDescent="0.3">
      <c r="B14" t="s">
        <v>64</v>
      </c>
      <c r="C14" s="8">
        <v>9498513115</v>
      </c>
    </row>
    <row r="15" spans="1:3" x14ac:dyDescent="0.3">
      <c r="B15" t="s">
        <v>38</v>
      </c>
      <c r="C15" s="8">
        <v>66489591805</v>
      </c>
    </row>
    <row r="16" spans="1:3" x14ac:dyDescent="0.3">
      <c r="A16" t="s">
        <v>77</v>
      </c>
      <c r="B16" t="s">
        <v>47</v>
      </c>
      <c r="C16" s="8">
        <v>41647326735</v>
      </c>
    </row>
    <row r="17" spans="1:3" x14ac:dyDescent="0.3">
      <c r="B17" t="s">
        <v>63</v>
      </c>
      <c r="C17" s="8">
        <v>10594495397.5</v>
      </c>
    </row>
    <row r="18" spans="1:3" x14ac:dyDescent="0.3">
      <c r="B18" t="s">
        <v>59</v>
      </c>
      <c r="C18" s="8">
        <v>15343751955</v>
      </c>
    </row>
    <row r="19" spans="1:3" x14ac:dyDescent="0.3">
      <c r="B19" t="s">
        <v>37</v>
      </c>
      <c r="C19" s="8">
        <v>67585574087.5</v>
      </c>
    </row>
    <row r="20" spans="1:3" x14ac:dyDescent="0.3">
      <c r="B20" t="s">
        <v>32</v>
      </c>
      <c r="C20" s="8">
        <v>76353432347.5</v>
      </c>
    </row>
    <row r="21" spans="1:3" x14ac:dyDescent="0.3">
      <c r="B21" t="s">
        <v>60</v>
      </c>
      <c r="C21" s="8">
        <v>15343751955</v>
      </c>
    </row>
    <row r="22" spans="1:3" x14ac:dyDescent="0.3">
      <c r="B22" t="s">
        <v>29</v>
      </c>
      <c r="C22" s="8">
        <v>102657007127.5</v>
      </c>
    </row>
    <row r="23" spans="1:3" x14ac:dyDescent="0.3">
      <c r="B23" t="s">
        <v>21</v>
      </c>
      <c r="C23" s="8">
        <v>226137677622.5</v>
      </c>
    </row>
    <row r="24" spans="1:3" x14ac:dyDescent="0.3">
      <c r="B24" t="s">
        <v>24</v>
      </c>
      <c r="C24" s="8">
        <v>148322935565</v>
      </c>
    </row>
    <row r="25" spans="1:3" x14ac:dyDescent="0.3">
      <c r="B25" t="s">
        <v>61</v>
      </c>
      <c r="C25" s="8">
        <v>12421132535</v>
      </c>
    </row>
    <row r="26" spans="1:3" x14ac:dyDescent="0.3">
      <c r="B26" t="s">
        <v>67</v>
      </c>
      <c r="C26" s="8">
        <v>7306548550</v>
      </c>
    </row>
    <row r="27" spans="1:3" x14ac:dyDescent="0.3">
      <c r="A27" t="s">
        <v>78</v>
      </c>
      <c r="B27" t="s">
        <v>41</v>
      </c>
      <c r="C27" s="8">
        <v>55895096407.5</v>
      </c>
    </row>
    <row r="28" spans="1:3" x14ac:dyDescent="0.3">
      <c r="B28" t="s">
        <v>50</v>
      </c>
      <c r="C28" s="8">
        <v>33975450757.499996</v>
      </c>
    </row>
    <row r="29" spans="1:3" x14ac:dyDescent="0.3">
      <c r="B29" t="s">
        <v>22</v>
      </c>
      <c r="C29" s="8">
        <v>219561783927.5</v>
      </c>
    </row>
    <row r="30" spans="1:3" x14ac:dyDescent="0.3">
      <c r="B30" t="s">
        <v>26</v>
      </c>
      <c r="C30" s="8">
        <v>113251502525</v>
      </c>
    </row>
    <row r="31" spans="1:3" x14ac:dyDescent="0.3">
      <c r="B31" t="s">
        <v>44</v>
      </c>
      <c r="C31" s="8">
        <v>50780512422.5</v>
      </c>
    </row>
    <row r="32" spans="1:3" x14ac:dyDescent="0.3">
      <c r="B32" t="s">
        <v>43</v>
      </c>
      <c r="C32" s="8">
        <v>52972476987.5</v>
      </c>
    </row>
    <row r="33" spans="1:6" x14ac:dyDescent="0.3">
      <c r="B33" t="s">
        <v>49</v>
      </c>
      <c r="C33" s="8">
        <v>34706105612.5</v>
      </c>
    </row>
    <row r="34" spans="1:6" x14ac:dyDescent="0.3">
      <c r="B34" t="s">
        <v>28</v>
      </c>
      <c r="C34" s="8">
        <v>111424865387.5</v>
      </c>
    </row>
    <row r="35" spans="1:6" x14ac:dyDescent="0.3">
      <c r="B35" t="s">
        <v>46</v>
      </c>
      <c r="C35" s="8">
        <v>43839291300</v>
      </c>
    </row>
    <row r="36" spans="1:6" x14ac:dyDescent="0.3">
      <c r="B36" t="s">
        <v>42</v>
      </c>
      <c r="C36" s="8">
        <v>54068459270</v>
      </c>
    </row>
    <row r="37" spans="1:6" x14ac:dyDescent="0.3">
      <c r="B37" t="s">
        <v>35</v>
      </c>
      <c r="C37" s="8">
        <v>74161467782.5</v>
      </c>
    </row>
    <row r="38" spans="1:6" x14ac:dyDescent="0.3">
      <c r="B38" t="s">
        <v>20</v>
      </c>
      <c r="C38" s="8">
        <v>293723251710</v>
      </c>
    </row>
    <row r="39" spans="1:6" x14ac:dyDescent="0.3">
      <c r="B39" t="s">
        <v>30</v>
      </c>
      <c r="C39" s="8">
        <v>93523821440</v>
      </c>
    </row>
    <row r="40" spans="1:6" x14ac:dyDescent="0.3">
      <c r="B40" t="s">
        <v>56</v>
      </c>
      <c r="C40" s="8">
        <v>21554318222.5</v>
      </c>
      <c r="F40" s="8">
        <f>MIN(C41:C53)</f>
        <v>6575893695</v>
      </c>
    </row>
    <row r="41" spans="1:6" x14ac:dyDescent="0.3">
      <c r="A41" t="s">
        <v>79</v>
      </c>
      <c r="B41" t="s">
        <v>65</v>
      </c>
      <c r="C41" s="8">
        <v>8402530832.5</v>
      </c>
    </row>
    <row r="42" spans="1:6" x14ac:dyDescent="0.3">
      <c r="B42" t="s">
        <v>33</v>
      </c>
      <c r="C42" s="8">
        <v>74526795210</v>
      </c>
    </row>
    <row r="43" spans="1:6" x14ac:dyDescent="0.3">
      <c r="B43" t="s">
        <v>19</v>
      </c>
      <c r="C43" s="8">
        <v>435914805277.5</v>
      </c>
    </row>
    <row r="44" spans="1:6" x14ac:dyDescent="0.3">
      <c r="B44" t="s">
        <v>40</v>
      </c>
      <c r="C44" s="8">
        <v>58817715827.5</v>
      </c>
    </row>
    <row r="45" spans="1:6" x14ac:dyDescent="0.3">
      <c r="B45" t="s">
        <v>58</v>
      </c>
      <c r="C45" s="8">
        <v>15709079382.5</v>
      </c>
    </row>
    <row r="46" spans="1:6" x14ac:dyDescent="0.3">
      <c r="B46" t="s">
        <v>57</v>
      </c>
      <c r="C46" s="8">
        <v>18631698802.5</v>
      </c>
    </row>
    <row r="47" spans="1:6" x14ac:dyDescent="0.3">
      <c r="B47" t="s">
        <v>62</v>
      </c>
      <c r="C47" s="8">
        <v>11690477680</v>
      </c>
    </row>
    <row r="48" spans="1:6" x14ac:dyDescent="0.3">
      <c r="B48" t="s">
        <v>53</v>
      </c>
      <c r="C48" s="8">
        <v>31418158765</v>
      </c>
    </row>
    <row r="49" spans="2:3" x14ac:dyDescent="0.3">
      <c r="B49" t="s">
        <v>54</v>
      </c>
      <c r="C49" s="8">
        <v>24111610215</v>
      </c>
    </row>
    <row r="50" spans="2:3" x14ac:dyDescent="0.3">
      <c r="B50" t="s">
        <v>45</v>
      </c>
      <c r="C50" s="8">
        <v>44569946155</v>
      </c>
    </row>
    <row r="51" spans="2:3" x14ac:dyDescent="0.3">
      <c r="B51" t="s">
        <v>52</v>
      </c>
      <c r="C51" s="8">
        <v>32148813620</v>
      </c>
    </row>
    <row r="52" spans="2:3" x14ac:dyDescent="0.3">
      <c r="B52" t="s">
        <v>31</v>
      </c>
      <c r="C52" s="8">
        <v>78545396912.5</v>
      </c>
    </row>
    <row r="53" spans="2:3" x14ac:dyDescent="0.3">
      <c r="B53" t="s">
        <v>68</v>
      </c>
      <c r="C53" s="8">
        <v>6575893695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A468-0723-4D86-B10B-3F3D53DF4745}">
  <dimension ref="A3:D53"/>
  <sheetViews>
    <sheetView topLeftCell="A3" workbookViewId="0">
      <selection activeCell="G19" sqref="G19"/>
    </sheetView>
  </sheetViews>
  <sheetFormatPr defaultRowHeight="14.4" x14ac:dyDescent="0.3"/>
  <cols>
    <col min="1" max="1" width="16.33203125" bestFit="1" customWidth="1"/>
    <col min="2" max="2" width="14" bestFit="1" customWidth="1"/>
    <col min="3" max="3" width="16.21875" style="4" bestFit="1" customWidth="1"/>
    <col min="4" max="4" width="16.88671875" bestFit="1" customWidth="1"/>
    <col min="5" max="14" width="11.33203125" bestFit="1" customWidth="1"/>
  </cols>
  <sheetData>
    <row r="3" spans="1:4" x14ac:dyDescent="0.3">
      <c r="A3" s="2" t="s">
        <v>2</v>
      </c>
      <c r="B3" s="2" t="s">
        <v>1</v>
      </c>
      <c r="C3" s="4" t="s">
        <v>82</v>
      </c>
      <c r="D3" t="s">
        <v>83</v>
      </c>
    </row>
    <row r="4" spans="1:4" x14ac:dyDescent="0.3">
      <c r="A4" t="s">
        <v>76</v>
      </c>
      <c r="B4" t="s">
        <v>23</v>
      </c>
      <c r="C4" s="4">
        <v>8.900000000000001E-2</v>
      </c>
      <c r="D4" s="7">
        <v>12875255</v>
      </c>
    </row>
    <row r="5" spans="1:4" x14ac:dyDescent="0.3">
      <c r="B5" t="s">
        <v>34</v>
      </c>
      <c r="C5" s="4">
        <v>7.4999999999999997E-2</v>
      </c>
      <c r="D5" s="7">
        <v>6537334</v>
      </c>
    </row>
    <row r="6" spans="1:4" x14ac:dyDescent="0.3">
      <c r="B6" t="s">
        <v>48</v>
      </c>
      <c r="C6" s="4">
        <v>4.5999999999999999E-2</v>
      </c>
      <c r="D6" s="7">
        <v>3074186</v>
      </c>
    </row>
    <row r="7" spans="1:4" x14ac:dyDescent="0.3">
      <c r="B7" t="s">
        <v>51</v>
      </c>
      <c r="C7" s="4">
        <v>5.5999999999999994E-2</v>
      </c>
      <c r="D7" s="7">
        <v>2885905</v>
      </c>
    </row>
    <row r="8" spans="1:4" x14ac:dyDescent="0.3">
      <c r="B8" t="s">
        <v>27</v>
      </c>
      <c r="C8" s="4">
        <v>0.09</v>
      </c>
      <c r="D8" s="7">
        <v>9883360</v>
      </c>
    </row>
    <row r="9" spans="1:4" x14ac:dyDescent="0.3">
      <c r="B9" t="s">
        <v>39</v>
      </c>
      <c r="C9" s="4">
        <v>4.8000000000000001E-2</v>
      </c>
      <c r="D9" s="7">
        <v>5379139</v>
      </c>
    </row>
    <row r="10" spans="1:4" x14ac:dyDescent="0.3">
      <c r="B10" t="s">
        <v>36</v>
      </c>
      <c r="C10" s="4">
        <v>6.5000000000000002E-2</v>
      </c>
      <c r="D10" s="7">
        <v>6021988</v>
      </c>
    </row>
    <row r="11" spans="1:4" x14ac:dyDescent="0.3">
      <c r="B11" t="s">
        <v>55</v>
      </c>
      <c r="C11" s="4">
        <v>3.9E-2</v>
      </c>
      <c r="D11" s="7">
        <v>1855525</v>
      </c>
    </row>
    <row r="12" spans="1:4" x14ac:dyDescent="0.3">
      <c r="B12" t="s">
        <v>66</v>
      </c>
      <c r="C12" s="4">
        <v>2.7000000000000003E-2</v>
      </c>
      <c r="D12" s="7">
        <v>699628</v>
      </c>
    </row>
    <row r="13" spans="1:4" x14ac:dyDescent="0.3">
      <c r="B13" t="s">
        <v>25</v>
      </c>
      <c r="C13" s="4">
        <v>7.4999999999999997E-2</v>
      </c>
      <c r="D13" s="7">
        <v>11544225</v>
      </c>
    </row>
    <row r="14" spans="1:4" x14ac:dyDescent="0.3">
      <c r="B14" t="s">
        <v>64</v>
      </c>
      <c r="C14" s="4">
        <v>3.7000000000000005E-2</v>
      </c>
      <c r="D14" s="7">
        <v>833354</v>
      </c>
    </row>
    <row r="15" spans="1:4" x14ac:dyDescent="0.3">
      <c r="B15" t="s">
        <v>38</v>
      </c>
      <c r="C15" s="4">
        <v>6.5000000000000002E-2</v>
      </c>
      <c r="D15" s="7">
        <v>5726398</v>
      </c>
    </row>
    <row r="16" spans="1:4" x14ac:dyDescent="0.3">
      <c r="A16" t="s">
        <v>77</v>
      </c>
      <c r="B16" t="s">
        <v>47</v>
      </c>
      <c r="C16" s="4">
        <v>7.9000000000000001E-2</v>
      </c>
      <c r="D16" s="7">
        <v>3590347</v>
      </c>
    </row>
    <row r="17" spans="1:4" x14ac:dyDescent="0.3">
      <c r="B17" t="s">
        <v>63</v>
      </c>
      <c r="C17" s="4">
        <v>6.8000000000000005E-2</v>
      </c>
      <c r="D17" s="7">
        <v>917092</v>
      </c>
    </row>
    <row r="18" spans="1:4" x14ac:dyDescent="0.3">
      <c r="B18" t="s">
        <v>59</v>
      </c>
      <c r="C18" s="4">
        <v>6.7000000000000004E-2</v>
      </c>
      <c r="D18" s="7">
        <v>1329192</v>
      </c>
    </row>
    <row r="19" spans="1:4" x14ac:dyDescent="0.3">
      <c r="B19" t="s">
        <v>37</v>
      </c>
      <c r="C19" s="4">
        <v>6.7000000000000004E-2</v>
      </c>
      <c r="D19" s="7">
        <v>5884563</v>
      </c>
    </row>
    <row r="20" spans="1:4" x14ac:dyDescent="0.3">
      <c r="B20" t="s">
        <v>32</v>
      </c>
      <c r="C20" s="4">
        <v>7.2000000000000008E-2</v>
      </c>
      <c r="D20" s="7">
        <v>6646144</v>
      </c>
    </row>
    <row r="21" spans="1:4" x14ac:dyDescent="0.3">
      <c r="B21" t="s">
        <v>60</v>
      </c>
      <c r="C21" s="4">
        <v>5.0999999999999997E-2</v>
      </c>
      <c r="D21" s="7">
        <v>1320718</v>
      </c>
    </row>
    <row r="22" spans="1:4" x14ac:dyDescent="0.3">
      <c r="B22" t="s">
        <v>29</v>
      </c>
      <c r="C22" s="4">
        <v>8.4000000000000005E-2</v>
      </c>
      <c r="D22" s="7">
        <v>8864590</v>
      </c>
    </row>
    <row r="23" spans="1:4" x14ac:dyDescent="0.3">
      <c r="B23" t="s">
        <v>21</v>
      </c>
      <c r="C23" s="4">
        <v>7.6999999999999999E-2</v>
      </c>
      <c r="D23" s="7">
        <v>19570261</v>
      </c>
    </row>
    <row r="24" spans="1:4" x14ac:dyDescent="0.3">
      <c r="B24" t="s">
        <v>24</v>
      </c>
      <c r="C24" s="4">
        <v>7.4999999999999997E-2</v>
      </c>
      <c r="D24" s="7">
        <v>12763536</v>
      </c>
    </row>
    <row r="25" spans="1:4" x14ac:dyDescent="0.3">
      <c r="B25" t="s">
        <v>61</v>
      </c>
      <c r="C25" s="4">
        <v>9.1999999999999998E-2</v>
      </c>
      <c r="D25" s="7">
        <v>1050292</v>
      </c>
    </row>
    <row r="26" spans="1:4" x14ac:dyDescent="0.3">
      <c r="B26" t="s">
        <v>67</v>
      </c>
      <c r="C26" s="4">
        <v>4.4999999999999998E-2</v>
      </c>
      <c r="D26" s="7">
        <v>626011</v>
      </c>
    </row>
    <row r="27" spans="1:4" x14ac:dyDescent="0.3">
      <c r="A27" t="s">
        <v>78</v>
      </c>
      <c r="B27" t="s">
        <v>41</v>
      </c>
      <c r="C27" s="4">
        <v>6.5000000000000002E-2</v>
      </c>
      <c r="D27" s="7">
        <v>4822023</v>
      </c>
    </row>
    <row r="28" spans="1:4" x14ac:dyDescent="0.3">
      <c r="B28" t="s">
        <v>50</v>
      </c>
      <c r="C28" s="4">
        <v>7.4999999999999997E-2</v>
      </c>
      <c r="D28" s="7">
        <v>2949131</v>
      </c>
    </row>
    <row r="29" spans="1:4" x14ac:dyDescent="0.3">
      <c r="B29" t="s">
        <v>22</v>
      </c>
      <c r="C29" s="4">
        <v>6.7000000000000004E-2</v>
      </c>
      <c r="D29" s="7">
        <v>19317568</v>
      </c>
    </row>
    <row r="30" spans="1:4" x14ac:dyDescent="0.3">
      <c r="B30" t="s">
        <v>26</v>
      </c>
      <c r="C30" s="4">
        <v>8.1000000000000003E-2</v>
      </c>
      <c r="D30" s="7">
        <v>9919945</v>
      </c>
    </row>
    <row r="31" spans="1:4" x14ac:dyDescent="0.3">
      <c r="B31" t="s">
        <v>44</v>
      </c>
      <c r="C31" s="4">
        <v>8.4000000000000005E-2</v>
      </c>
      <c r="D31" s="7">
        <v>4380415</v>
      </c>
    </row>
    <row r="32" spans="1:4" x14ac:dyDescent="0.3">
      <c r="B32" t="s">
        <v>43</v>
      </c>
      <c r="C32" s="4">
        <v>6.5000000000000002E-2</v>
      </c>
      <c r="D32" s="7">
        <v>4601893</v>
      </c>
    </row>
    <row r="33" spans="1:4" x14ac:dyDescent="0.3">
      <c r="B33" t="s">
        <v>49</v>
      </c>
      <c r="C33" s="4">
        <v>8.5000000000000006E-2</v>
      </c>
      <c r="D33" s="7">
        <v>2984926</v>
      </c>
    </row>
    <row r="34" spans="1:4" x14ac:dyDescent="0.3">
      <c r="B34" t="s">
        <v>28</v>
      </c>
      <c r="C34" s="4">
        <v>0.08</v>
      </c>
      <c r="D34" s="7">
        <v>9752073</v>
      </c>
    </row>
    <row r="35" spans="1:4" x14ac:dyDescent="0.3">
      <c r="B35" t="s">
        <v>46</v>
      </c>
      <c r="C35" s="4">
        <v>5.5E-2</v>
      </c>
      <c r="D35" s="7">
        <v>3814820</v>
      </c>
    </row>
    <row r="36" spans="1:4" x14ac:dyDescent="0.3">
      <c r="B36" t="s">
        <v>42</v>
      </c>
      <c r="C36" s="4">
        <v>7.4999999999999997E-2</v>
      </c>
      <c r="D36" s="7">
        <v>4723723</v>
      </c>
    </row>
    <row r="37" spans="1:4" x14ac:dyDescent="0.3">
      <c r="B37" t="s">
        <v>35</v>
      </c>
      <c r="C37" s="4">
        <v>8.4000000000000005E-2</v>
      </c>
      <c r="D37" s="7">
        <v>6456243</v>
      </c>
    </row>
    <row r="38" spans="1:4" x14ac:dyDescent="0.3">
      <c r="B38" t="s">
        <v>20</v>
      </c>
      <c r="C38" s="4">
        <v>6.2E-2</v>
      </c>
      <c r="D38" s="7">
        <v>26059203</v>
      </c>
    </row>
    <row r="39" spans="1:4" x14ac:dyDescent="0.3">
      <c r="B39" t="s">
        <v>30</v>
      </c>
      <c r="C39" s="4">
        <v>5.5999999999999994E-2</v>
      </c>
      <c r="D39" s="7">
        <v>8185867</v>
      </c>
    </row>
    <row r="40" spans="1:4" x14ac:dyDescent="0.3">
      <c r="B40" t="s">
        <v>56</v>
      </c>
      <c r="C40" s="4">
        <v>6.2E-2</v>
      </c>
      <c r="D40" s="7">
        <v>1855413</v>
      </c>
    </row>
    <row r="41" spans="1:4" x14ac:dyDescent="0.3">
      <c r="A41" t="s">
        <v>79</v>
      </c>
      <c r="B41" t="s">
        <v>65</v>
      </c>
      <c r="C41" s="4">
        <v>6.5000000000000002E-2</v>
      </c>
      <c r="D41" s="7">
        <v>731449</v>
      </c>
    </row>
    <row r="42" spans="1:4" x14ac:dyDescent="0.3">
      <c r="B42" t="s">
        <v>33</v>
      </c>
      <c r="C42" s="4">
        <v>8.199999999999999E-2</v>
      </c>
      <c r="D42" s="7">
        <v>6553255</v>
      </c>
    </row>
    <row r="43" spans="1:4" x14ac:dyDescent="0.3">
      <c r="B43" t="s">
        <v>19</v>
      </c>
      <c r="C43" s="4">
        <v>8.6999999999999994E-2</v>
      </c>
      <c r="D43" s="7">
        <v>38041430</v>
      </c>
    </row>
    <row r="44" spans="1:4" x14ac:dyDescent="0.3">
      <c r="B44" t="s">
        <v>40</v>
      </c>
      <c r="C44" s="4">
        <v>6.8000000000000005E-2</v>
      </c>
      <c r="D44" s="7">
        <v>5187582</v>
      </c>
    </row>
    <row r="45" spans="1:4" x14ac:dyDescent="0.3">
      <c r="B45" t="s">
        <v>58</v>
      </c>
      <c r="C45" s="4">
        <v>4.4000000000000004E-2</v>
      </c>
      <c r="D45" s="7">
        <v>1392313</v>
      </c>
    </row>
    <row r="46" spans="1:4" x14ac:dyDescent="0.3">
      <c r="B46" t="s">
        <v>57</v>
      </c>
      <c r="C46" s="4">
        <v>6.7000000000000004E-2</v>
      </c>
      <c r="D46" s="7">
        <v>1595728</v>
      </c>
    </row>
    <row r="47" spans="1:4" x14ac:dyDescent="0.3">
      <c r="B47" t="s">
        <v>62</v>
      </c>
      <c r="C47" s="4">
        <v>5.2000000000000005E-2</v>
      </c>
      <c r="D47" s="7">
        <v>1005141</v>
      </c>
    </row>
    <row r="48" spans="1:4" x14ac:dyDescent="0.3">
      <c r="B48" t="s">
        <v>53</v>
      </c>
      <c r="C48" s="4">
        <v>9.3000000000000013E-2</v>
      </c>
      <c r="D48" s="7">
        <v>2758931</v>
      </c>
    </row>
    <row r="49" spans="2:4" x14ac:dyDescent="0.3">
      <c r="B49" t="s">
        <v>54</v>
      </c>
      <c r="C49" s="4">
        <v>6.6000000000000003E-2</v>
      </c>
      <c r="D49" s="7">
        <v>2085538</v>
      </c>
    </row>
    <row r="50" spans="2:4" x14ac:dyDescent="0.3">
      <c r="B50" t="s">
        <v>45</v>
      </c>
      <c r="C50" s="4">
        <v>7.6999999999999999E-2</v>
      </c>
      <c r="D50" s="7">
        <v>3899353</v>
      </c>
    </row>
    <row r="51" spans="2:4" x14ac:dyDescent="0.3">
      <c r="B51" t="s">
        <v>52</v>
      </c>
      <c r="C51" s="4">
        <v>4.5999999999999999E-2</v>
      </c>
      <c r="D51" s="7">
        <v>2855287</v>
      </c>
    </row>
    <row r="52" spans="2:4" x14ac:dyDescent="0.3">
      <c r="B52" t="s">
        <v>31</v>
      </c>
      <c r="C52" s="4">
        <v>7.0000000000000007E-2</v>
      </c>
      <c r="D52" s="7">
        <v>6897012</v>
      </c>
    </row>
    <row r="53" spans="2:4" x14ac:dyDescent="0.3">
      <c r="B53" t="s">
        <v>68</v>
      </c>
      <c r="C53" s="4">
        <v>4.5999999999999999E-2</v>
      </c>
      <c r="D53" s="7">
        <v>576412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3BD7B-1E99-41E6-A2B5-B4C4E52959DB}">
  <dimension ref="A1"/>
  <sheetViews>
    <sheetView tabSelected="1" topLeftCell="B30" zoomScale="70" zoomScaleNormal="70" workbookViewId="0">
      <selection activeCell="S23" sqref="S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population %</vt:lpstr>
      <vt:lpstr>Density </vt:lpstr>
      <vt:lpstr>population</vt:lpstr>
      <vt:lpstr>Unemployement</vt:lpstr>
      <vt:lpstr>Tax Revenues</vt:lpstr>
      <vt:lpstr>Expense</vt:lpstr>
      <vt:lpstr>Popu and unem</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Magar</dc:creator>
  <cp:lastModifiedBy>Vishal Magar</cp:lastModifiedBy>
  <dcterms:created xsi:type="dcterms:W3CDTF">2021-11-20T13:17:47Z</dcterms:created>
  <dcterms:modified xsi:type="dcterms:W3CDTF">2021-12-14T06:55:27Z</dcterms:modified>
</cp:coreProperties>
</file>