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A 30-Year Model" sheetId="1" r:id="rId3"/>
    <sheet state="hidden" name="Chart Data" sheetId="2" r:id="rId4"/>
  </sheets>
  <definedNames>
    <definedName localSheetId="0" name="Print_Area">'DCA 30-Year Model'!$A$8:$N$387</definedName>
  </definedNames>
  <calcPr/>
</workbook>
</file>

<file path=xl/sharedStrings.xml><?xml version="1.0" encoding="utf-8"?>
<sst xmlns="http://schemas.openxmlformats.org/spreadsheetml/2006/main" count="234" uniqueCount="76">
  <si>
    <t>Dividend Reinvestment and Growth Calculator</t>
  </si>
  <si>
    <t>The model below allows input of several factors to produce the resulting values after each year in a 30-year period, including an initial</t>
  </si>
  <si>
    <t>investment, expected monthly/quarterly/annual investment(s), expected rate of stock price appreciation, initial dividend yield, and expected</t>
  </si>
  <si>
    <t>Make a copy and edit</t>
  </si>
  <si>
    <t>rate of dividend increase. The dividend rate is reset in the first quarter of each year and repeated in the three subsequent quarters.</t>
  </si>
  <si>
    <t>If making an additional investment at the start of month one, at to cell G7 along with your initial investment amount</t>
  </si>
  <si>
    <t>Thank you DRiP Investing Resource Center for providing the original spreadsheet: http://dripinvesting.org/tools/tools.asp</t>
  </si>
  <si>
    <t>Step 1: Input expected initial investment amount:</t>
  </si>
  <si>
    <t>Step 2: Input expected ongoing investment amount:</t>
  </si>
  <si>
    <t>per month</t>
  </si>
  <si>
    <t>and/or…</t>
  </si>
  <si>
    <t>per quarter</t>
  </si>
  <si>
    <t>per year</t>
  </si>
  <si>
    <t>Step 3: Input expected annual stock price appreciation:</t>
  </si>
  <si>
    <t>(Enter as a decimal)</t>
  </si>
  <si>
    <t>Step 3a: Input Beginning Price:</t>
  </si>
  <si>
    <t>(Note that subsequent prices are NOT adjusted for possible splits.)</t>
  </si>
  <si>
    <t>Step 4: Input initial dividend yield:</t>
  </si>
  <si>
    <t>%</t>
  </si>
  <si>
    <t>Step 5: Input expected annual dividend increase percentage:</t>
  </si>
  <si>
    <t>Cum Contributions</t>
  </si>
  <si>
    <t>Annual Dividends</t>
  </si>
  <si>
    <t>Cum Dividends</t>
  </si>
  <si>
    <t>Total Invested</t>
  </si>
  <si>
    <t>Cum Cap Appreciation</t>
  </si>
  <si>
    <t>Total Value</t>
  </si>
  <si>
    <t>Beg.</t>
  </si>
  <si>
    <t>Div.</t>
  </si>
  <si>
    <t>Cum</t>
  </si>
  <si>
    <t>End.</t>
  </si>
  <si>
    <t>Month</t>
  </si>
  <si>
    <t>Price</t>
  </si>
  <si>
    <t>Rate</t>
  </si>
  <si>
    <t>Amount</t>
  </si>
  <si>
    <t>Cash</t>
  </si>
  <si>
    <t>Shares</t>
  </si>
  <si>
    <t>Value</t>
  </si>
  <si>
    <t>By the end of Year 1, you would have:</t>
  </si>
  <si>
    <t>Invested a total of</t>
  </si>
  <si>
    <t>and reinvested dividends of</t>
  </si>
  <si>
    <t>for a total cost basis of</t>
  </si>
  <si>
    <t>your capital gain would be</t>
  </si>
  <si>
    <t>and your total value would be</t>
  </si>
  <si>
    <t>By the end of Year 2, you would have:</t>
  </si>
  <si>
    <t>By the end of Year 3, you would have:</t>
  </si>
  <si>
    <t>By the end of Year 4, you would have:</t>
  </si>
  <si>
    <t>By the end of Year 5, you would have:</t>
  </si>
  <si>
    <t>By the end of Year 6, you would have:</t>
  </si>
  <si>
    <t>By the end of Year 7, you would have:</t>
  </si>
  <si>
    <t>By the end of Year 8, you would have:</t>
  </si>
  <si>
    <t>By the end of Year 9, you would have:</t>
  </si>
  <si>
    <t>By the end of Year 10, you would have:</t>
  </si>
  <si>
    <t>By the end of Year 11, you would have:</t>
  </si>
  <si>
    <t>By the end of Year 12, you would have:</t>
  </si>
  <si>
    <t>By the end of Year 13, you would have:</t>
  </si>
  <si>
    <t>By the end of Year 14, you would have:</t>
  </si>
  <si>
    <t>By the end of Year 15, you would have:</t>
  </si>
  <si>
    <t>By the end of Year 16, you would have:</t>
  </si>
  <si>
    <t>By the end of Year 17, you would have:</t>
  </si>
  <si>
    <t>By the end of Year 18, you would have:</t>
  </si>
  <si>
    <t>By the end of Year 19, you would have:</t>
  </si>
  <si>
    <t>By the end of Year 20, you would have:</t>
  </si>
  <si>
    <t>By the end of Year 21, you would have:</t>
  </si>
  <si>
    <t>By the end of Year 22, you would have:</t>
  </si>
  <si>
    <t>By the end of Year 23, you would have:</t>
  </si>
  <si>
    <t>By the end of Year 24, you would have:</t>
  </si>
  <si>
    <t>By the end of Year 25, you would have:</t>
  </si>
  <si>
    <t>By the end of Year 26, you would have:</t>
  </si>
  <si>
    <t>By the end of Year 27, you would have:</t>
  </si>
  <si>
    <t>By the end of Year 28, you would have:</t>
  </si>
  <si>
    <t>By the end of Year 29, you would have:</t>
  </si>
  <si>
    <t>By the end of Year 30, you would have:</t>
  </si>
  <si>
    <t>Summary: At the end of 30 years, you would have:</t>
  </si>
  <si>
    <t>Chart Calculations</t>
  </si>
  <si>
    <t>Year</t>
  </si>
  <si>
    <t>Annual Dividend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</si>
</sst>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$#,##0 ;($#,##0)"/>
    <numFmt numFmtId="165" formatCode="$#,##0.00 ;($#,##0.00)"/>
    <numFmt numFmtId="166" formatCode="0 ;(0)"/>
    <numFmt numFmtId="167" formatCode="0.00 ;(0.00)"/>
    <numFmt numFmtId="168" formatCode="$#,##0;($#,##0)"/>
    <numFmt numFmtId="169" formatCode=" #,##0.00 ;(#,##0.00)"/>
    <numFmt numFmtId="170" formatCode="$#,##0.00;($#,##0.00)"/>
    <numFmt numFmtId="171" formatCode="m/d/yyyy h:mm:ss"/>
    <numFmt numFmtId="172" formatCode="#,##0.00;(#,##0.00)"/>
    <numFmt numFmtId="173" formatCode="0.000 ;(0.000)"/>
    <numFmt numFmtId="174" formatCode="0.0000"/>
    <numFmt numFmtId="175" formatCode="0.0%"/>
    <numFmt numFmtId="176" formatCode="$#,##0.00"/>
  </numFmts>
  <fonts count="13">
    <font>
      <sz val="10.0"/>
      <color rgb="FF000000"/>
      <name val="Arial"/>
    </font>
    <font>
      <b/>
      <u/>
      <sz val="8.0"/>
      <color rgb="FF000000"/>
    </font>
    <font>
      <sz val="8.0"/>
      <color rgb="FF000000"/>
    </font>
    <font>
      <sz val="10.0"/>
      <color rgb="FF000000"/>
    </font>
    <font>
      <b/>
      <sz val="10.0"/>
      <color rgb="FF000000"/>
    </font>
    <font>
      <sz val="7.0"/>
    </font>
    <font/>
    <font>
      <i/>
      <sz val="8.0"/>
      <color rgb="FF000000"/>
    </font>
    <font>
      <sz val="9.0"/>
      <color rgb="FF000000"/>
    </font>
    <font>
      <u/>
      <sz val="8.0"/>
      <color rgb="FF000000"/>
    </font>
    <font>
      <b/>
      <u/>
      <sz val="8.0"/>
      <color rgb="FF000000"/>
    </font>
    <font>
      <sz val="9.0"/>
    </font>
    <font>
      <b/>
      <sz val="9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wrapText="1"/>
    </xf>
    <xf borderId="1" fillId="0" fontId="6" numFmtId="0" xfId="0" applyAlignment="1" applyBorder="1" applyFont="1">
      <alignment shrinkToFit="0" wrapText="1"/>
    </xf>
    <xf borderId="0" fillId="0" fontId="2" numFmtId="0" xfId="0" applyAlignment="1" applyFont="1">
      <alignment horizontal="right" readingOrder="0" shrinkToFit="0" vertical="bottom" wrapText="0"/>
    </xf>
    <xf borderId="2" fillId="0" fontId="6" numFmtId="0" xfId="0" applyAlignment="1" applyBorder="1" applyFont="1">
      <alignment shrinkToFit="0" wrapText="1"/>
    </xf>
    <xf borderId="3" fillId="2" fontId="2" numFmtId="164" xfId="0" applyAlignment="1" applyBorder="1" applyFill="1" applyFont="1" applyNumberFormat="1">
      <alignment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5" fillId="0" fontId="2" numFmtId="164" xfId="0" applyAlignment="1" applyBorder="1" applyFont="1" applyNumberFormat="1">
      <alignment shrinkToFit="0" vertical="bottom" wrapText="0"/>
    </xf>
    <xf borderId="3" fillId="0" fontId="2" numFmtId="164" xfId="0" applyAlignment="1" applyBorder="1" applyFont="1" applyNumberForma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0" fillId="0" fontId="3" numFmtId="10" xfId="0" applyAlignment="1" applyFont="1" applyNumberFormat="1">
      <alignment shrinkToFit="0" vertical="bottom" wrapText="0"/>
    </xf>
    <xf borderId="0" fillId="2" fontId="8" numFmtId="0" xfId="0" applyAlignment="1" applyFont="1">
      <alignment shrinkToFit="0" vertical="bottom" wrapText="0"/>
    </xf>
    <xf borderId="0" fillId="2" fontId="8" numFmtId="165" xfId="0" applyAlignment="1" applyFont="1" applyNumberForma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3" numFmtId="165" xfId="0" applyAlignment="1" applyFont="1" applyNumberFormat="1">
      <alignment shrinkToFit="0" vertical="bottom" wrapText="0"/>
    </xf>
    <xf borderId="3" fillId="2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5" fillId="0" fontId="2" numFmtId="166" xfId="0" applyAlignment="1" applyBorder="1" applyFont="1" applyNumberFormat="1">
      <alignment shrinkToFit="0" vertical="bottom" wrapText="0"/>
    </xf>
    <xf borderId="3" fillId="0" fontId="2" numFmtId="165" xfId="0" applyAlignment="1" applyBorder="1" applyFont="1" applyNumberFormat="1">
      <alignment readingOrder="0" shrinkToFit="0" vertical="bottom" wrapText="0"/>
    </xf>
    <xf borderId="4" fillId="0" fontId="2" numFmtId="0" xfId="0" applyAlignment="1" applyBorder="1" applyFont="1">
      <alignment horizontal="left" readingOrder="0" shrinkToFit="0" vertical="bottom" wrapText="0"/>
    </xf>
    <xf borderId="3" fillId="2" fontId="2" numFmtId="167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6" fillId="0" fontId="2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horizontal="center" readingOrder="0" shrinkToFit="0" vertical="bottom" wrapText="0"/>
    </xf>
    <xf borderId="8" fillId="0" fontId="2" numFmtId="0" xfId="0" applyAlignment="1" applyBorder="1" applyFont="1">
      <alignment horizontal="center" readingOrder="0" shrinkToFit="0" vertical="bottom" wrapText="0"/>
    </xf>
    <xf borderId="8" fillId="0" fontId="2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0" fillId="0" fontId="2" numFmtId="168" xfId="0" applyAlignment="1" applyFont="1" applyNumberFormat="1">
      <alignment shrinkToFit="0" vertical="bottom" wrapText="0"/>
    </xf>
    <xf borderId="0" fillId="0" fontId="2" numFmtId="169" xfId="0" applyAlignment="1" applyFont="1" applyNumberFormat="1">
      <alignment shrinkToFit="0" vertical="bottom" wrapText="0"/>
    </xf>
    <xf borderId="0" fillId="0" fontId="2" numFmtId="170" xfId="0" applyAlignment="1" applyFont="1" applyNumberFormat="1">
      <alignment shrinkToFit="0" vertical="bottom" wrapText="0"/>
    </xf>
    <xf borderId="10" fillId="0" fontId="2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horizontal="center" readingOrder="0" shrinkToFit="0" vertical="bottom" wrapText="0"/>
    </xf>
    <xf borderId="0" fillId="0" fontId="3" numFmtId="171" xfId="0" applyAlignment="1" applyFont="1" applyNumberFormat="1">
      <alignment shrinkToFit="0" vertical="bottom" wrapText="0"/>
    </xf>
    <xf borderId="0" fillId="0" fontId="2" numFmtId="172" xfId="0" applyAlignment="1" applyFont="1" applyNumberFormat="1">
      <alignment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7" fillId="0" fontId="2" numFmtId="165" xfId="0" applyAlignment="1" applyBorder="1" applyFont="1" applyNumberFormat="1">
      <alignment shrinkToFit="0" vertical="bottom" wrapText="0"/>
    </xf>
    <xf borderId="8" fillId="0" fontId="2" numFmtId="169" xfId="0" applyAlignment="1" applyBorder="1" applyFont="1" applyNumberFormat="1">
      <alignment shrinkToFit="0" vertical="bottom" wrapText="0"/>
    </xf>
    <xf borderId="8" fillId="0" fontId="2" numFmtId="165" xfId="0" applyAlignment="1" applyBorder="1" applyFont="1" applyNumberFormat="1">
      <alignment shrinkToFit="0" vertical="bottom" wrapText="0"/>
    </xf>
    <xf borderId="9" fillId="0" fontId="2" numFmtId="173" xfId="0" applyAlignment="1" applyBorder="1" applyFont="1" applyNumberFormat="1">
      <alignment shrinkToFit="0" vertical="bottom" wrapText="0"/>
    </xf>
    <xf borderId="6" fillId="0" fontId="2" numFmtId="173" xfId="0" applyAlignment="1" applyBorder="1" applyFont="1" applyNumberFormat="1">
      <alignment shrinkToFit="0" vertical="bottom" wrapText="0"/>
    </xf>
    <xf borderId="3" fillId="0" fontId="2" numFmtId="165" xfId="0" applyAlignment="1" applyBorder="1" applyFont="1" applyNumberFormat="1">
      <alignment shrinkToFit="0" vertical="bottom" wrapText="0"/>
    </xf>
    <xf borderId="6" fillId="0" fontId="2" numFmtId="165" xfId="0" applyAlignment="1" applyBorder="1" applyFont="1" applyNumberFormat="1">
      <alignment shrinkToFit="0" vertical="bottom" wrapText="0"/>
    </xf>
    <xf borderId="0" fillId="0" fontId="2" numFmtId="174" xfId="0" applyAlignment="1" applyFont="1" applyNumberFormat="1">
      <alignment shrinkToFit="0" vertical="bottom" wrapText="0"/>
    </xf>
    <xf borderId="0" fillId="0" fontId="3" numFmtId="169" xfId="0" applyAlignment="1" applyFont="1" applyNumberFormat="1">
      <alignment shrinkToFit="0" vertical="bottom" wrapText="0"/>
    </xf>
    <xf borderId="13" fillId="0" fontId="2" numFmtId="0" xfId="0" applyAlignment="1" applyBorder="1" applyFont="1">
      <alignment shrinkToFit="0" vertical="bottom" wrapText="0"/>
    </xf>
    <xf borderId="4" fillId="0" fontId="2" numFmtId="169" xfId="0" applyAlignment="1" applyBorder="1" applyFont="1" applyNumberFormat="1">
      <alignment shrinkToFit="0" vertical="bottom" wrapText="0"/>
    </xf>
    <xf borderId="2" fillId="0" fontId="2" numFmtId="173" xfId="0" applyAlignment="1" applyBorder="1" applyFont="1" applyNumberFormat="1">
      <alignment shrinkToFit="0" vertical="bottom" wrapText="0"/>
    </xf>
    <xf borderId="13" fillId="0" fontId="2" numFmtId="173" xfId="0" applyAlignment="1" applyBorder="1" applyFont="1" applyNumberFormat="1">
      <alignment shrinkToFit="0" vertical="bottom" wrapText="0"/>
    </xf>
    <xf borderId="13" fillId="0" fontId="2" numFmtId="169" xfId="0" applyAlignment="1" applyBorder="1" applyFont="1" applyNumberFormat="1">
      <alignment shrinkToFit="0" vertical="bottom" wrapText="0"/>
    </xf>
    <xf borderId="1" fillId="0" fontId="2" numFmtId="169" xfId="0" applyAlignment="1" applyBorder="1" applyFont="1" applyNumberFormat="1">
      <alignment horizontal="right" shrinkToFit="0" vertical="bottom" wrapText="0"/>
    </xf>
    <xf borderId="1" fillId="0" fontId="2" numFmtId="165" xfId="0" applyAlignment="1" applyBorder="1" applyFont="1" applyNumberFormat="1">
      <alignment shrinkToFit="0" vertical="bottom" wrapText="0"/>
    </xf>
    <xf borderId="13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horizontal="right" readingOrder="0" shrinkToFit="0" vertical="bottom" wrapText="1"/>
    </xf>
    <xf borderId="2" fillId="0" fontId="2" numFmtId="165" xfId="0" applyAlignment="1" applyBorder="1" applyFont="1" applyNumberFormat="1">
      <alignment shrinkToFit="0" vertical="bottom" wrapText="0"/>
    </xf>
    <xf borderId="2" fillId="0" fontId="9" numFmtId="169" xfId="0" applyAlignment="1" applyBorder="1" applyFont="1" applyNumberFormat="1">
      <alignment shrinkToFit="0" vertical="bottom" wrapText="0"/>
    </xf>
    <xf borderId="4" fillId="0" fontId="3" numFmtId="10" xfId="0" applyAlignment="1" applyBorder="1" applyFont="1" applyNumberForma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1" fillId="0" fontId="2" numFmtId="169" xfId="0" applyAlignment="1" applyBorder="1" applyFont="1" applyNumberFormat="1">
      <alignment shrinkToFit="0" vertical="bottom" wrapText="0"/>
    </xf>
    <xf borderId="1" fillId="0" fontId="2" numFmtId="174" xfId="0" applyAlignment="1" applyBorder="1" applyFont="1" applyNumberFormat="1">
      <alignment shrinkToFit="0" vertical="bottom" wrapText="0"/>
    </xf>
    <xf borderId="1" fillId="0" fontId="2" numFmtId="169" xfId="0" applyAlignment="1" applyBorder="1" applyFont="1" applyNumberFormat="1">
      <alignment shrinkToFit="0" vertical="bottom" wrapText="0"/>
    </xf>
    <xf borderId="12" fillId="0" fontId="2" numFmtId="173" xfId="0" applyAlignment="1" applyBorder="1" applyFont="1" applyNumberFormat="1">
      <alignment shrinkToFit="0" vertical="bottom" wrapText="0"/>
    </xf>
    <xf borderId="10" fillId="0" fontId="2" numFmtId="173" xfId="0" applyAlignment="1" applyBorder="1" applyFont="1" applyNumberFormat="1">
      <alignment shrinkToFit="0" vertical="bottom" wrapText="0"/>
    </xf>
    <xf borderId="10" fillId="0" fontId="2" numFmtId="169" xfId="0" applyAlignment="1" applyBorder="1" applyFont="1" applyNumberFormat="1">
      <alignment shrinkToFit="0" vertical="bottom" wrapText="0"/>
    </xf>
    <xf borderId="11" fillId="0" fontId="2" numFmtId="0" xfId="0" applyAlignment="1" applyBorder="1" applyFont="1">
      <alignment horizontal="right" readingOrder="0" shrinkToFit="0" vertical="bottom" wrapText="1"/>
    </xf>
    <xf borderId="12" fillId="0" fontId="2" numFmtId="165" xfId="0" applyAlignment="1" applyBorder="1" applyFont="1" applyNumberForma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2" numFmtId="169" xfId="0" applyAlignment="1" applyBorder="1" applyFont="1" applyNumberFormat="1">
      <alignment shrinkToFit="0" vertical="bottom" wrapText="0"/>
    </xf>
    <xf borderId="8" fillId="0" fontId="2" numFmtId="174" xfId="0" applyAlignment="1" applyBorder="1" applyFont="1" applyNumberFormat="1">
      <alignment shrinkToFit="0" vertical="bottom" wrapText="0"/>
    </xf>
    <xf borderId="6" fillId="0" fontId="2" numFmtId="169" xfId="0" applyAlignment="1" applyBorder="1" applyFont="1" applyNumberFormat="1">
      <alignment shrinkToFit="0" vertical="bottom" wrapText="0"/>
    </xf>
    <xf borderId="0" fillId="0" fontId="3" numFmtId="175" xfId="0" applyAlignment="1" applyFont="1" applyNumberFormat="1">
      <alignment shrinkToFit="0" vertical="bottom" wrapText="0"/>
    </xf>
    <xf borderId="7" fillId="0" fontId="10" numFmtId="0" xfId="0" applyAlignment="1" applyBorder="1" applyFont="1">
      <alignment readingOrder="0" shrinkToFit="0" vertical="bottom" wrapText="0"/>
    </xf>
    <xf borderId="8" fillId="0" fontId="2" numFmtId="173" xfId="0" applyAlignment="1" applyBorder="1" applyFont="1" applyNumberFormat="1">
      <alignment shrinkToFit="0" vertical="bottom" wrapText="0"/>
    </xf>
    <xf borderId="9" fillId="0" fontId="2" numFmtId="169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readingOrder="0" shrinkToFit="0" vertical="bottom" wrapText="1"/>
    </xf>
    <xf borderId="1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right" readingOrder="0" shrinkToFit="0" vertical="bottom" wrapText="1"/>
    </xf>
    <xf borderId="0" fillId="0" fontId="3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176" xfId="0" applyAlignment="1" applyFont="1" applyNumberFormat="1">
      <alignment shrinkToFit="0" wrapText="1"/>
    </xf>
    <xf borderId="0" fillId="0" fontId="6" numFmtId="176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'DCA 30-Year Model'!$T$19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'DCA 30-Year Model'!$S$20:$S$49</c:f>
            </c:strRef>
          </c:cat>
          <c:val>
            <c:numRef>
              <c:f>'DCA 30-Year Model'!$T$20:$T$49</c:f>
              <c:numCache/>
            </c:numRef>
          </c:val>
          <c:smooth val="0"/>
        </c:ser>
        <c:ser>
          <c:idx val="1"/>
          <c:order val="1"/>
          <c:tx>
            <c:strRef>
              <c:f>'DCA 30-Year Model'!$V$19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'DCA 30-Year Model'!$S$20:$S$49</c:f>
            </c:strRef>
          </c:cat>
          <c:val>
            <c:numRef>
              <c:f>'DCA 30-Year Model'!$V$20:$V$49</c:f>
              <c:numCache/>
            </c:numRef>
          </c:val>
          <c:smooth val="0"/>
        </c:ser>
        <c:ser>
          <c:idx val="2"/>
          <c:order val="2"/>
          <c:tx>
            <c:strRef>
              <c:f>'DCA 30-Year Model'!$W$19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'DCA 30-Year Model'!$S$20:$S$49</c:f>
            </c:strRef>
          </c:cat>
          <c:val>
            <c:numRef>
              <c:f>'DCA 30-Year Model'!$W$20:$W$49</c:f>
              <c:numCache/>
            </c:numRef>
          </c:val>
          <c:smooth val="0"/>
        </c:ser>
        <c:ser>
          <c:idx val="3"/>
          <c:order val="3"/>
          <c:tx>
            <c:strRef>
              <c:f>'DCA 30-Year Model'!$X$19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'DCA 30-Year Model'!$S$20:$S$49</c:f>
            </c:strRef>
          </c:cat>
          <c:val>
            <c:numRef>
              <c:f>'DCA 30-Year Model'!$X$20:$X$49</c:f>
              <c:numCache/>
            </c:numRef>
          </c:val>
          <c:smooth val="0"/>
        </c:ser>
        <c:ser>
          <c:idx val="4"/>
          <c:order val="4"/>
          <c:tx>
            <c:strRef>
              <c:f>'DCA 30-Year Model'!$Y$19</c:f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'DCA 30-Year Model'!$S$20:$S$49</c:f>
            </c:strRef>
          </c:cat>
          <c:val>
            <c:numRef>
              <c:f>'DCA 30-Year Model'!$Y$20:$Y$49</c:f>
              <c:numCache/>
            </c:numRef>
          </c:val>
          <c:smooth val="0"/>
        </c:ser>
        <c:axId val="1693920105"/>
        <c:axId val="1293147539"/>
      </c:lineChart>
      <c:catAx>
        <c:axId val="1693920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3147539"/>
      </c:catAx>
      <c:valAx>
        <c:axId val="1293147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$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3920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400050</xdr:colOff>
      <xdr:row>50</xdr:row>
      <xdr:rowOff>0</xdr:rowOff>
    </xdr:from>
    <xdr:ext cx="6267450" cy="37242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4.88"/>
    <col customWidth="1" min="2" max="2" width="7.88"/>
    <col customWidth="1" min="3" max="3" width="6.25"/>
    <col customWidth="1" min="4" max="5" width="9.63"/>
    <col customWidth="1" min="6" max="6" width="25.0"/>
    <col customWidth="1" min="7" max="8" width="7.5"/>
    <col customWidth="1" min="9" max="9" width="10.88"/>
    <col customWidth="1" min="10" max="10" width="3.13"/>
    <col customWidth="1" min="11" max="11" width="17.38"/>
    <col customWidth="1" min="12" max="12" width="7.88"/>
    <col customWidth="1" min="13" max="13" width="7.5"/>
    <col customWidth="1" min="14" max="14" width="10.75"/>
    <col customWidth="1" min="15" max="15" width="2.88"/>
    <col customWidth="1" hidden="1" min="16" max="16" width="11.0"/>
    <col customWidth="1" min="17" max="17" width="3.5"/>
    <col customWidth="1" min="18" max="18" width="2.63"/>
    <col customWidth="1" min="19" max="19" width="2.88"/>
    <col customWidth="1" min="20" max="20" width="12.88"/>
    <col customWidth="1" min="21" max="21" width="11.75"/>
    <col customWidth="1" min="22" max="22" width="13.0"/>
    <col customWidth="1" min="23" max="23" width="11.25"/>
    <col customWidth="1" min="24" max="24" width="14.88"/>
    <col customWidth="1" min="25" max="25" width="11.13"/>
    <col customWidth="1" min="26" max="26" width="7.13"/>
    <col customWidth="1" min="27" max="27" width="19.13"/>
    <col customWidth="1" min="28" max="28" width="7.13"/>
  </cols>
  <sheetData>
    <row r="1" ht="9.7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9.75" customHeight="1">
      <c r="A2" s="4" t="s">
        <v>1</v>
      </c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9.75" customHeight="1">
      <c r="A3" s="5" t="s">
        <v>2</v>
      </c>
      <c r="L3" s="6" t="s">
        <v>3</v>
      </c>
      <c r="V3" s="3"/>
      <c r="W3" s="3"/>
      <c r="X3" s="3"/>
      <c r="Y3" s="3"/>
      <c r="Z3" s="3"/>
      <c r="AA3" s="3"/>
      <c r="AB3" s="3"/>
    </row>
    <row r="4" ht="9.75" customHeight="1">
      <c r="A4" s="5" t="s">
        <v>4</v>
      </c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9.75" customHeight="1">
      <c r="A5" s="4" t="s">
        <v>5</v>
      </c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9.75" customHeight="1">
      <c r="A6" s="2"/>
      <c r="B6" s="7" t="s">
        <v>6</v>
      </c>
      <c r="J6" s="2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9.75" customHeight="1">
      <c r="A7" s="2"/>
      <c r="G7" s="8"/>
      <c r="J7" s="2"/>
      <c r="K7" s="2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9.75" customHeight="1">
      <c r="A8" s="2"/>
      <c r="B8" s="2"/>
      <c r="C8" s="9" t="s">
        <v>7</v>
      </c>
      <c r="F8" s="10"/>
      <c r="G8" s="11">
        <v>10000.0</v>
      </c>
      <c r="H8" s="12"/>
      <c r="I8" s="2"/>
      <c r="J8" s="2"/>
      <c r="K8" s="13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9.75" customHeight="1">
      <c r="A9" s="2"/>
      <c r="B9" s="2"/>
      <c r="C9" s="14"/>
      <c r="D9" s="2"/>
      <c r="E9" s="2"/>
      <c r="G9" s="15"/>
      <c r="H9" s="2"/>
      <c r="I9" s="2"/>
      <c r="J9" s="2"/>
      <c r="K9" s="13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9.75" customHeight="1">
      <c r="A10" s="2"/>
      <c r="B10" s="2"/>
      <c r="C10" s="9" t="s">
        <v>8</v>
      </c>
      <c r="F10" s="10"/>
      <c r="G10" s="16">
        <v>1000.0</v>
      </c>
      <c r="H10" s="17" t="s">
        <v>9</v>
      </c>
      <c r="I10" s="2"/>
      <c r="J10" s="2"/>
      <c r="K10" s="13"/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18"/>
    </row>
    <row r="11" ht="9.75" customHeight="1">
      <c r="A11" s="2"/>
      <c r="B11" s="2"/>
      <c r="C11" s="9" t="s">
        <v>10</v>
      </c>
      <c r="F11" s="10"/>
      <c r="G11" s="16">
        <v>0.0</v>
      </c>
      <c r="H11" s="17" t="s">
        <v>11</v>
      </c>
      <c r="I11" s="2"/>
      <c r="J11" s="2"/>
      <c r="K11" s="13"/>
      <c r="L11" s="2"/>
      <c r="M11" s="2"/>
      <c r="N11" s="2"/>
      <c r="O11" s="3"/>
      <c r="P11" s="3"/>
      <c r="Q11" s="3"/>
      <c r="R11" s="3"/>
      <c r="S11" s="3"/>
      <c r="T11" s="19"/>
      <c r="U11" s="19"/>
      <c r="V11" s="20"/>
      <c r="W11" s="3"/>
      <c r="X11" s="3"/>
      <c r="Y11" s="3"/>
      <c r="Z11" s="3"/>
      <c r="AA11" s="3"/>
      <c r="AB11" s="18"/>
    </row>
    <row r="12" ht="9.75" customHeight="1">
      <c r="A12" s="2"/>
      <c r="B12" s="2"/>
      <c r="C12" s="9" t="s">
        <v>10</v>
      </c>
      <c r="F12" s="10"/>
      <c r="G12" s="11">
        <v>0.0</v>
      </c>
      <c r="H12" s="17" t="s">
        <v>12</v>
      </c>
      <c r="I12" s="2"/>
      <c r="J12" s="2"/>
      <c r="K12" s="21"/>
      <c r="L12" s="2"/>
      <c r="M12" s="2"/>
      <c r="N12" s="2"/>
      <c r="O12" s="3"/>
      <c r="P12" s="3"/>
      <c r="Q12" s="3"/>
      <c r="R12" s="22"/>
      <c r="S12" s="22"/>
      <c r="T12" s="3"/>
      <c r="U12" s="3"/>
      <c r="V12" s="3"/>
      <c r="W12" s="3"/>
      <c r="X12" s="3"/>
      <c r="Y12" s="3"/>
      <c r="Z12" s="3"/>
      <c r="AA12" s="3"/>
      <c r="AB12" s="3"/>
    </row>
    <row r="13" ht="9.75" customHeight="1">
      <c r="A13" s="2"/>
      <c r="B13" s="2"/>
      <c r="C13" s="14"/>
      <c r="D13" s="2"/>
      <c r="E13" s="2"/>
      <c r="G13" s="15"/>
      <c r="H13" s="2"/>
      <c r="I13" s="2"/>
      <c r="J13" s="2"/>
      <c r="K13" s="2"/>
      <c r="L13" s="2"/>
      <c r="M13" s="2"/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9.75" customHeight="1">
      <c r="A14" s="2"/>
      <c r="B14" s="2"/>
      <c r="C14" s="9" t="s">
        <v>13</v>
      </c>
      <c r="F14" s="10"/>
      <c r="G14" s="23">
        <v>0.01</v>
      </c>
      <c r="H14" s="24" t="s">
        <v>14</v>
      </c>
      <c r="J14" s="2"/>
      <c r="K14" s="2"/>
      <c r="L14" s="2"/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9.75" customHeight="1">
      <c r="A15" s="2"/>
      <c r="B15" s="3"/>
      <c r="C15" s="14"/>
      <c r="D15" s="2"/>
      <c r="E15" s="2"/>
      <c r="G15" s="25"/>
      <c r="H15" s="2"/>
      <c r="I15" s="2"/>
      <c r="J15" s="2"/>
      <c r="K15" s="2"/>
      <c r="L15" s="2"/>
      <c r="M15" s="2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9.75" customHeight="1">
      <c r="A16" s="2"/>
      <c r="B16" s="2"/>
      <c r="C16" s="9" t="s">
        <v>15</v>
      </c>
      <c r="F16" s="10"/>
      <c r="G16" s="26">
        <v>58.0</v>
      </c>
      <c r="H16" s="27" t="s">
        <v>16</v>
      </c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9.75" customHeight="1">
      <c r="A17" s="2"/>
      <c r="B17" s="2"/>
      <c r="C17" s="9" t="s">
        <v>17</v>
      </c>
      <c r="F17" s="10"/>
      <c r="G17" s="28">
        <v>4.76</v>
      </c>
      <c r="H17" s="17" t="s">
        <v>18</v>
      </c>
      <c r="I17" s="2"/>
      <c r="J17" s="2"/>
      <c r="K17" s="2"/>
      <c r="L17" s="2"/>
      <c r="M17" s="2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9.75" customHeight="1">
      <c r="A18" s="2"/>
      <c r="B18" s="2"/>
      <c r="C18" s="9" t="s">
        <v>19</v>
      </c>
      <c r="F18" s="10"/>
      <c r="G18" s="28">
        <v>1.0</v>
      </c>
      <c r="H18" s="17" t="s">
        <v>18</v>
      </c>
      <c r="I18" s="2"/>
      <c r="J18" s="2"/>
      <c r="K18" s="2"/>
      <c r="L18" s="2"/>
      <c r="M18" s="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9.75" customHeight="1">
      <c r="A19" s="29"/>
      <c r="B19" s="29"/>
      <c r="C19" s="29"/>
      <c r="D19" s="29"/>
      <c r="E19" s="29"/>
      <c r="F19" s="30"/>
      <c r="G19" s="15"/>
      <c r="H19" s="29"/>
      <c r="I19" s="29"/>
      <c r="J19" s="2"/>
      <c r="K19" s="2"/>
      <c r="L19" s="2"/>
      <c r="M19" s="2"/>
      <c r="N19" s="2"/>
      <c r="O19" s="3"/>
      <c r="P19" s="3"/>
      <c r="Q19" s="3"/>
      <c r="R19" s="3"/>
      <c r="S19" s="2"/>
      <c r="T19" s="4" t="s">
        <v>20</v>
      </c>
      <c r="U19" s="4" t="s">
        <v>21</v>
      </c>
      <c r="V19" s="4" t="s">
        <v>22</v>
      </c>
      <c r="W19" s="4" t="s">
        <v>23</v>
      </c>
      <c r="X19" s="4" t="s">
        <v>24</v>
      </c>
      <c r="Y19" s="4" t="s">
        <v>25</v>
      </c>
      <c r="Z19" s="3"/>
      <c r="AA19" s="3"/>
      <c r="AB19" s="3"/>
    </row>
    <row r="20" ht="9.75" customHeight="1">
      <c r="A20" s="31"/>
      <c r="B20" s="32" t="s">
        <v>26</v>
      </c>
      <c r="C20" s="33" t="s">
        <v>27</v>
      </c>
      <c r="D20" s="33" t="s">
        <v>27</v>
      </c>
      <c r="E20" s="34"/>
      <c r="F20" s="35"/>
      <c r="G20" s="36" t="s">
        <v>28</v>
      </c>
      <c r="H20" s="36" t="s">
        <v>29</v>
      </c>
      <c r="I20" s="36" t="s">
        <v>28</v>
      </c>
      <c r="J20" s="12"/>
      <c r="K20" s="2"/>
      <c r="L20" s="2"/>
      <c r="M20" s="2"/>
      <c r="N20" s="2"/>
      <c r="O20" s="3"/>
      <c r="P20" s="3"/>
      <c r="Q20" s="3"/>
      <c r="R20" s="3"/>
      <c r="S20" s="4">
        <v>1.0</v>
      </c>
      <c r="T20" s="37">
        <f>G8+SUM(E23:E33)</f>
        <v>21000</v>
      </c>
      <c r="U20" s="38">
        <f>SUM(D23:D32)</f>
        <v>699.726585</v>
      </c>
      <c r="V20" s="38">
        <f>U20</f>
        <v>699.726585</v>
      </c>
      <c r="W20" s="39">
        <f>T20+U20</f>
        <v>21699.72659</v>
      </c>
      <c r="X20" s="38">
        <f>N32</f>
        <v>158.2177114</v>
      </c>
      <c r="Y20" s="39">
        <f t="shared" ref="Y20:Y49" si="1">W20+X20</f>
        <v>21857.9443</v>
      </c>
      <c r="Z20" s="3"/>
      <c r="AA20" s="3"/>
      <c r="AB20" s="3"/>
    </row>
    <row r="21" ht="9.75" customHeight="1">
      <c r="A21" s="40" t="s">
        <v>30</v>
      </c>
      <c r="B21" s="41" t="s">
        <v>31</v>
      </c>
      <c r="C21" s="42" t="s">
        <v>32</v>
      </c>
      <c r="D21" s="42" t="s">
        <v>33</v>
      </c>
      <c r="E21" s="42" t="s">
        <v>34</v>
      </c>
      <c r="F21" s="43" t="s">
        <v>35</v>
      </c>
      <c r="G21" s="40" t="s">
        <v>35</v>
      </c>
      <c r="H21" s="40" t="s">
        <v>31</v>
      </c>
      <c r="I21" s="40" t="s">
        <v>36</v>
      </c>
      <c r="J21" s="12"/>
      <c r="K21" s="2"/>
      <c r="L21" s="2"/>
      <c r="M21" s="2"/>
      <c r="N21" s="2"/>
      <c r="O21" s="3"/>
      <c r="P21" s="3"/>
      <c r="Q21" s="22"/>
      <c r="R21" s="44"/>
      <c r="S21" s="4">
        <v>2.0</v>
      </c>
      <c r="T21" s="37">
        <f t="shared" ref="T21:T49" si="2">T20+($G$10*12)+($G$11*4)+$G$12</f>
        <v>33000</v>
      </c>
      <c r="U21" s="38">
        <f>P45</f>
        <v>1322.748897</v>
      </c>
      <c r="V21" s="38">
        <f t="shared" ref="V21:V49" si="3">SUM(U$20:U21)</f>
        <v>2022.475482</v>
      </c>
      <c r="W21" s="39">
        <f t="shared" ref="W21:W49" si="4">T21+SUM(U$20:U21)</f>
        <v>35022.47548</v>
      </c>
      <c r="X21" s="45">
        <f>N44</f>
        <v>448.3613319</v>
      </c>
      <c r="Y21" s="39">
        <f t="shared" si="1"/>
        <v>35470.83681</v>
      </c>
      <c r="Z21" s="3"/>
      <c r="AA21" s="3"/>
      <c r="AB21" s="3"/>
    </row>
    <row r="22" ht="9.75" customHeight="1">
      <c r="A22" s="46">
        <v>1.0</v>
      </c>
      <c r="B22" s="47">
        <f>G16</f>
        <v>58</v>
      </c>
      <c r="C22" s="48"/>
      <c r="D22" s="48"/>
      <c r="E22" s="49">
        <f>G$8</f>
        <v>10000</v>
      </c>
      <c r="F22" s="50">
        <f t="shared" ref="F22:F381" si="5">(D22+E22)/B22</f>
        <v>172.4137931</v>
      </c>
      <c r="G22" s="51">
        <f>F22</f>
        <v>172.4137931</v>
      </c>
      <c r="H22" s="52">
        <f t="shared" ref="H22:H393" si="6">B22*(1+(1+$G$14)^(1/12)-1)</f>
        <v>58.04811321</v>
      </c>
      <c r="I22" s="53">
        <f t="shared" ref="I22:I381" si="7">G22*H22</f>
        <v>10008.29538</v>
      </c>
      <c r="J22" s="12"/>
      <c r="K22" s="2"/>
      <c r="L22" s="54"/>
      <c r="M22" s="2"/>
      <c r="N22" s="2"/>
      <c r="O22" s="3"/>
      <c r="P22" s="3"/>
      <c r="Q22" s="55"/>
      <c r="R22" s="44"/>
      <c r="S22" s="4">
        <v>3.0</v>
      </c>
      <c r="T22" s="37">
        <f t="shared" si="2"/>
        <v>45000</v>
      </c>
      <c r="U22" s="38">
        <f>P57</f>
        <v>1982.351675</v>
      </c>
      <c r="V22" s="38">
        <f t="shared" si="3"/>
        <v>4004.827157</v>
      </c>
      <c r="W22" s="39">
        <f t="shared" si="4"/>
        <v>49004.82716</v>
      </c>
      <c r="X22" s="45">
        <f>N56</f>
        <v>878.17683</v>
      </c>
      <c r="Y22" s="39">
        <f t="shared" si="1"/>
        <v>49883.00399</v>
      </c>
      <c r="Z22" s="3"/>
      <c r="AA22" s="3"/>
      <c r="AB22" s="3"/>
    </row>
    <row r="23" ht="9.75" customHeight="1">
      <c r="A23" s="56">
        <f t="shared" ref="A23:A393" si="8">A22+1</f>
        <v>2</v>
      </c>
      <c r="B23" s="57">
        <f t="shared" ref="B23:B393" si="9">H22</f>
        <v>58.04811321</v>
      </c>
      <c r="C23" s="54">
        <f>B22*(G$17/100)/4</f>
        <v>0.6902</v>
      </c>
      <c r="D23" s="38">
        <f>G22*C23</f>
        <v>119</v>
      </c>
      <c r="E23" s="38">
        <f t="shared" ref="E23:E24" si="10">G$10</f>
        <v>1000</v>
      </c>
      <c r="F23" s="58">
        <f t="shared" si="5"/>
        <v>19.27711235</v>
      </c>
      <c r="G23" s="59">
        <f t="shared" ref="G23:G381" si="11">G22+F23</f>
        <v>191.6909055</v>
      </c>
      <c r="H23" s="52">
        <f t="shared" si="6"/>
        <v>58.09626633</v>
      </c>
      <c r="I23" s="60">
        <f t="shared" si="7"/>
        <v>11136.5259</v>
      </c>
      <c r="J23" s="12"/>
      <c r="K23" s="2"/>
      <c r="L23" s="2"/>
      <c r="M23" s="2"/>
      <c r="N23" s="2"/>
      <c r="O23" s="3"/>
      <c r="P23" s="3"/>
      <c r="Q23" s="55"/>
      <c r="R23" s="44"/>
      <c r="S23" s="4">
        <v>4.0</v>
      </c>
      <c r="T23" s="37">
        <f t="shared" si="2"/>
        <v>57000</v>
      </c>
      <c r="U23" s="38">
        <f>P69</f>
        <v>2680.682723</v>
      </c>
      <c r="V23" s="38">
        <f t="shared" si="3"/>
        <v>6685.50988</v>
      </c>
      <c r="W23" s="39">
        <f t="shared" si="4"/>
        <v>63685.50988</v>
      </c>
      <c r="X23" s="45">
        <f>N68</f>
        <v>1455.864975</v>
      </c>
      <c r="Y23" s="39">
        <f t="shared" si="1"/>
        <v>65141.37485</v>
      </c>
      <c r="Z23" s="3"/>
      <c r="AA23" s="3"/>
      <c r="AB23" s="3"/>
    </row>
    <row r="24" ht="9.75" customHeight="1">
      <c r="A24" s="56">
        <f t="shared" si="8"/>
        <v>3</v>
      </c>
      <c r="B24" s="57">
        <f t="shared" si="9"/>
        <v>58.09626633</v>
      </c>
      <c r="C24" s="54"/>
      <c r="D24" s="38"/>
      <c r="E24" s="38">
        <f t="shared" si="10"/>
        <v>1000</v>
      </c>
      <c r="F24" s="58">
        <f t="shared" si="5"/>
        <v>17.2128101</v>
      </c>
      <c r="G24" s="59">
        <f t="shared" si="11"/>
        <v>208.9037156</v>
      </c>
      <c r="H24" s="52">
        <f t="shared" si="6"/>
        <v>58.1444594</v>
      </c>
      <c r="I24" s="60">
        <f t="shared" si="7"/>
        <v>12146.59361</v>
      </c>
      <c r="J24" s="12"/>
      <c r="K24" s="2"/>
      <c r="L24" s="2"/>
      <c r="M24" s="2"/>
      <c r="N24" s="2"/>
      <c r="O24" s="3"/>
      <c r="P24" s="3"/>
      <c r="Q24" s="55"/>
      <c r="R24" s="44"/>
      <c r="S24" s="4">
        <v>5.0</v>
      </c>
      <c r="T24" s="37">
        <f t="shared" si="2"/>
        <v>69000</v>
      </c>
      <c r="U24" s="38">
        <f>P81</f>
        <v>3420.015953</v>
      </c>
      <c r="V24" s="38">
        <f t="shared" si="3"/>
        <v>10105.52583</v>
      </c>
      <c r="W24" s="39">
        <f t="shared" si="4"/>
        <v>79105.52583</v>
      </c>
      <c r="X24" s="45">
        <f>N80</f>
        <v>2190.108041</v>
      </c>
      <c r="Y24" s="39">
        <f t="shared" si="1"/>
        <v>81295.63387</v>
      </c>
      <c r="Z24" s="3"/>
      <c r="AA24" s="3"/>
      <c r="AB24" s="3"/>
    </row>
    <row r="25" ht="9.75" customHeight="1">
      <c r="A25" s="56">
        <f t="shared" si="8"/>
        <v>4</v>
      </c>
      <c r="B25" s="57">
        <f t="shared" si="9"/>
        <v>58.1444594</v>
      </c>
      <c r="C25" s="54"/>
      <c r="D25" s="38"/>
      <c r="E25" s="38">
        <f>G$10+G$11</f>
        <v>1000</v>
      </c>
      <c r="F25" s="58">
        <f t="shared" si="5"/>
        <v>17.19854325</v>
      </c>
      <c r="G25" s="59">
        <f t="shared" si="11"/>
        <v>226.1022588</v>
      </c>
      <c r="H25" s="52">
        <f t="shared" si="6"/>
        <v>58.19269245</v>
      </c>
      <c r="I25" s="60">
        <f t="shared" si="7"/>
        <v>13157.49921</v>
      </c>
      <c r="J25" s="12"/>
      <c r="K25" s="2"/>
      <c r="L25" s="2"/>
      <c r="M25" s="2"/>
      <c r="N25" s="2"/>
      <c r="O25" s="3"/>
      <c r="P25" s="3"/>
      <c r="Q25" s="55"/>
      <c r="R25" s="44"/>
      <c r="S25" s="4">
        <v>6.0</v>
      </c>
      <c r="T25" s="37">
        <f t="shared" si="2"/>
        <v>81000</v>
      </c>
      <c r="U25" s="38">
        <f>P93</f>
        <v>4202.758791</v>
      </c>
      <c r="V25" s="38">
        <f t="shared" si="3"/>
        <v>14308.28462</v>
      </c>
      <c r="W25" s="39">
        <f t="shared" si="4"/>
        <v>95308.28462</v>
      </c>
      <c r="X25" s="45">
        <f>N92</f>
        <v>3090.098076</v>
      </c>
      <c r="Y25" s="39">
        <f t="shared" si="1"/>
        <v>98398.3827</v>
      </c>
      <c r="Z25" s="3"/>
      <c r="AA25" s="3"/>
      <c r="AB25" s="3"/>
    </row>
    <row r="26" ht="9.75" customHeight="1">
      <c r="A26" s="56">
        <f t="shared" si="8"/>
        <v>5</v>
      </c>
      <c r="B26" s="57">
        <f t="shared" si="9"/>
        <v>58.19269245</v>
      </c>
      <c r="C26" s="54">
        <f>C23</f>
        <v>0.6902</v>
      </c>
      <c r="D26" s="38">
        <f>G25*C26</f>
        <v>156.055779</v>
      </c>
      <c r="E26" s="38">
        <f t="shared" ref="E26:E27" si="12">G$10</f>
        <v>1000</v>
      </c>
      <c r="F26" s="58">
        <f t="shared" si="5"/>
        <v>19.86599572</v>
      </c>
      <c r="G26" s="59">
        <f t="shared" si="11"/>
        <v>245.9682545</v>
      </c>
      <c r="H26" s="52">
        <f t="shared" si="6"/>
        <v>58.2409655</v>
      </c>
      <c r="I26" s="60">
        <f t="shared" si="7"/>
        <v>14325.42863</v>
      </c>
      <c r="J26" s="12"/>
      <c r="K26" s="2"/>
      <c r="L26" s="2"/>
      <c r="M26" s="2"/>
      <c r="N26" s="2"/>
      <c r="O26" s="3"/>
      <c r="P26" s="3"/>
      <c r="Q26" s="55"/>
      <c r="R26" s="44"/>
      <c r="S26" s="4">
        <v>7.0</v>
      </c>
      <c r="T26" s="37">
        <f t="shared" si="2"/>
        <v>93000</v>
      </c>
      <c r="U26" s="38">
        <f>P105</f>
        <v>5031.460011</v>
      </c>
      <c r="V26" s="38">
        <f t="shared" si="3"/>
        <v>19339.74463</v>
      </c>
      <c r="W26" s="39">
        <f t="shared" si="4"/>
        <v>112339.7446</v>
      </c>
      <c r="X26" s="45">
        <f>N104</f>
        <v>4165.566838</v>
      </c>
      <c r="Y26" s="39">
        <f t="shared" si="1"/>
        <v>116505.3115</v>
      </c>
      <c r="Z26" s="3"/>
      <c r="AA26" s="3"/>
      <c r="AB26" s="3"/>
    </row>
    <row r="27" ht="9.75" customHeight="1">
      <c r="A27" s="56">
        <f t="shared" si="8"/>
        <v>6</v>
      </c>
      <c r="B27" s="57">
        <f t="shared" si="9"/>
        <v>58.2409655</v>
      </c>
      <c r="C27" s="54"/>
      <c r="D27" s="38"/>
      <c r="E27" s="38">
        <f t="shared" si="12"/>
        <v>1000</v>
      </c>
      <c r="F27" s="58">
        <f t="shared" si="5"/>
        <v>17.17004503</v>
      </c>
      <c r="G27" s="59">
        <f t="shared" si="11"/>
        <v>263.1382996</v>
      </c>
      <c r="H27" s="52">
        <f t="shared" si="6"/>
        <v>58.2892786</v>
      </c>
      <c r="I27" s="60">
        <f t="shared" si="7"/>
        <v>15338.14165</v>
      </c>
      <c r="J27" s="12"/>
      <c r="K27" s="29"/>
      <c r="L27" s="61"/>
      <c r="M27" s="61"/>
      <c r="N27" s="62"/>
      <c r="O27" s="3"/>
      <c r="P27" s="3"/>
      <c r="Q27" s="55"/>
      <c r="R27" s="44"/>
      <c r="S27" s="4">
        <v>8.0</v>
      </c>
      <c r="T27" s="37">
        <f t="shared" si="2"/>
        <v>105000</v>
      </c>
      <c r="U27" s="38">
        <f>P117</f>
        <v>5908.818037</v>
      </c>
      <c r="V27" s="38">
        <f t="shared" si="3"/>
        <v>25248.56267</v>
      </c>
      <c r="W27" s="39">
        <f t="shared" si="4"/>
        <v>130248.5627</v>
      </c>
      <c r="X27" s="45">
        <f>N116</f>
        <v>5426.817478</v>
      </c>
      <c r="Y27" s="39">
        <f t="shared" si="1"/>
        <v>135675.3801</v>
      </c>
      <c r="Z27" s="3"/>
      <c r="AA27" s="3"/>
      <c r="AB27" s="3"/>
    </row>
    <row r="28" ht="9.75" customHeight="1">
      <c r="A28" s="56">
        <f t="shared" si="8"/>
        <v>7</v>
      </c>
      <c r="B28" s="57">
        <f t="shared" si="9"/>
        <v>58.2892786</v>
      </c>
      <c r="C28" s="54"/>
      <c r="D28" s="38"/>
      <c r="E28" s="38">
        <f>G$10+G$11</f>
        <v>1000</v>
      </c>
      <c r="F28" s="58">
        <f t="shared" si="5"/>
        <v>17.15581362</v>
      </c>
      <c r="G28" s="59">
        <f t="shared" si="11"/>
        <v>280.2941132</v>
      </c>
      <c r="H28" s="52">
        <f t="shared" si="6"/>
        <v>58.33763178</v>
      </c>
      <c r="I28" s="60">
        <f t="shared" si="7"/>
        <v>16351.69476</v>
      </c>
      <c r="J28" s="63"/>
      <c r="K28" s="64" t="s">
        <v>37</v>
      </c>
      <c r="L28" s="65"/>
      <c r="M28" s="66"/>
      <c r="N28" s="67"/>
      <c r="O28" s="68"/>
      <c r="P28" s="3"/>
      <c r="Q28" s="55"/>
      <c r="R28" s="44"/>
      <c r="S28" s="4">
        <v>9.0</v>
      </c>
      <c r="T28" s="37">
        <f t="shared" si="2"/>
        <v>117000</v>
      </c>
      <c r="U28" s="38">
        <f>P129</f>
        <v>6837.689732</v>
      </c>
      <c r="V28" s="38">
        <f t="shared" si="3"/>
        <v>32086.2524</v>
      </c>
      <c r="W28" s="39">
        <f t="shared" si="4"/>
        <v>149086.2524</v>
      </c>
      <c r="X28" s="45">
        <f>N128</f>
        <v>6884.758092</v>
      </c>
      <c r="Y28" s="39">
        <f t="shared" si="1"/>
        <v>155971.0105</v>
      </c>
      <c r="Z28" s="3"/>
      <c r="AA28" s="3"/>
      <c r="AB28" s="3"/>
    </row>
    <row r="29" ht="9.75" customHeight="1">
      <c r="A29" s="56">
        <f t="shared" si="8"/>
        <v>8</v>
      </c>
      <c r="B29" s="57">
        <f t="shared" si="9"/>
        <v>58.33763178</v>
      </c>
      <c r="C29" s="54">
        <f>C26</f>
        <v>0.6902</v>
      </c>
      <c r="D29" s="38">
        <f>G28*C29</f>
        <v>193.4589969</v>
      </c>
      <c r="E29" s="38">
        <f t="shared" ref="E29:E30" si="13">G$10</f>
        <v>1000</v>
      </c>
      <c r="F29" s="58">
        <f t="shared" si="5"/>
        <v>20.4577896</v>
      </c>
      <c r="G29" s="59">
        <f t="shared" si="11"/>
        <v>300.7519028</v>
      </c>
      <c r="H29" s="52">
        <f t="shared" si="6"/>
        <v>58.38602507</v>
      </c>
      <c r="I29" s="60">
        <f t="shared" si="7"/>
        <v>17559.70814</v>
      </c>
      <c r="J29" s="63"/>
      <c r="K29" s="69" t="s">
        <v>38</v>
      </c>
      <c r="N29" s="70">
        <f>SUM(E22:E33)</f>
        <v>21000</v>
      </c>
      <c r="O29" s="68"/>
      <c r="P29" s="3"/>
      <c r="Q29" s="55"/>
      <c r="R29" s="44"/>
      <c r="S29" s="4">
        <v>10.0</v>
      </c>
      <c r="T29" s="37">
        <f t="shared" si="2"/>
        <v>129000</v>
      </c>
      <c r="U29" s="38">
        <f>P141</f>
        <v>7821.099696</v>
      </c>
      <c r="V29" s="38">
        <f t="shared" si="3"/>
        <v>39907.3521</v>
      </c>
      <c r="W29" s="39">
        <f t="shared" si="4"/>
        <v>168907.3521</v>
      </c>
      <c r="X29" s="45">
        <f>N140</f>
        <v>8550.937242</v>
      </c>
      <c r="Y29" s="39">
        <f t="shared" si="1"/>
        <v>177458.2893</v>
      </c>
      <c r="Z29" s="3"/>
      <c r="AA29" s="3"/>
      <c r="AB29" s="3"/>
    </row>
    <row r="30" ht="9.75" customHeight="1">
      <c r="A30" s="56">
        <f t="shared" si="8"/>
        <v>9</v>
      </c>
      <c r="B30" s="57">
        <f t="shared" si="9"/>
        <v>58.38602507</v>
      </c>
      <c r="C30" s="54"/>
      <c r="D30" s="38"/>
      <c r="E30" s="38">
        <f t="shared" si="13"/>
        <v>1000</v>
      </c>
      <c r="F30" s="58">
        <f t="shared" si="5"/>
        <v>17.1273862</v>
      </c>
      <c r="G30" s="59">
        <f t="shared" si="11"/>
        <v>317.879289</v>
      </c>
      <c r="H30" s="52">
        <f t="shared" si="6"/>
        <v>58.4344585</v>
      </c>
      <c r="I30" s="60">
        <f t="shared" si="7"/>
        <v>18575.10412</v>
      </c>
      <c r="J30" s="63"/>
      <c r="K30" s="69" t="s">
        <v>39</v>
      </c>
      <c r="N30" s="71">
        <f>SUM(D22:D33)</f>
        <v>699.726585</v>
      </c>
      <c r="O30" s="72"/>
      <c r="P30" s="3"/>
      <c r="Q30" s="55"/>
      <c r="R30" s="44"/>
      <c r="S30" s="4">
        <v>11.0</v>
      </c>
      <c r="T30" s="37">
        <f t="shared" si="2"/>
        <v>141000</v>
      </c>
      <c r="U30" s="38">
        <f>P153</f>
        <v>8862.25012</v>
      </c>
      <c r="V30" s="38">
        <f t="shared" si="3"/>
        <v>48769.60222</v>
      </c>
      <c r="W30" s="39">
        <f t="shared" si="4"/>
        <v>189769.6022</v>
      </c>
      <c r="X30" s="45">
        <f>N152</f>
        <v>10437.58156</v>
      </c>
      <c r="Y30" s="39">
        <f t="shared" si="1"/>
        <v>200207.1838</v>
      </c>
      <c r="Z30" s="3"/>
      <c r="AA30" s="3"/>
      <c r="AB30" s="3"/>
    </row>
    <row r="31" ht="9.75" customHeight="1">
      <c r="A31" s="56">
        <f t="shared" si="8"/>
        <v>10</v>
      </c>
      <c r="B31" s="57">
        <f t="shared" si="9"/>
        <v>58.4344585</v>
      </c>
      <c r="C31" s="54"/>
      <c r="D31" s="38"/>
      <c r="E31" s="38">
        <f>G$10+G$11</f>
        <v>1000</v>
      </c>
      <c r="F31" s="58">
        <f t="shared" si="5"/>
        <v>17.11319016</v>
      </c>
      <c r="G31" s="59">
        <f t="shared" si="11"/>
        <v>334.9924791</v>
      </c>
      <c r="H31" s="52">
        <f t="shared" si="6"/>
        <v>58.48293211</v>
      </c>
      <c r="I31" s="60">
        <f t="shared" si="7"/>
        <v>19591.34242</v>
      </c>
      <c r="J31" s="63"/>
      <c r="K31" s="69" t="s">
        <v>40</v>
      </c>
      <c r="N31" s="70">
        <f>N29+N30</f>
        <v>21699.72659</v>
      </c>
      <c r="O31" s="68"/>
      <c r="P31" s="3"/>
      <c r="Q31" s="55"/>
      <c r="R31" s="44"/>
      <c r="S31" s="4">
        <v>12.0</v>
      </c>
      <c r="T31" s="37">
        <f t="shared" si="2"/>
        <v>153000</v>
      </c>
      <c r="U31" s="38">
        <f>P165</f>
        <v>9964.531206</v>
      </c>
      <c r="V31" s="38">
        <f t="shared" si="3"/>
        <v>58734.13342</v>
      </c>
      <c r="W31" s="39">
        <f t="shared" si="4"/>
        <v>211734.1334</v>
      </c>
      <c r="X31" s="45">
        <f>N164</f>
        <v>12557.63554</v>
      </c>
      <c r="Y31" s="39">
        <f t="shared" si="1"/>
        <v>224291.769</v>
      </c>
      <c r="Z31" s="3"/>
      <c r="AA31" s="3"/>
      <c r="AB31" s="3"/>
    </row>
    <row r="32" ht="9.75" customHeight="1">
      <c r="A32" s="56">
        <f t="shared" si="8"/>
        <v>11</v>
      </c>
      <c r="B32" s="57">
        <f t="shared" si="9"/>
        <v>58.48293211</v>
      </c>
      <c r="C32" s="54">
        <f>C29</f>
        <v>0.6902</v>
      </c>
      <c r="D32" s="38">
        <f>G31*C32</f>
        <v>231.2118091</v>
      </c>
      <c r="E32" s="38">
        <f t="shared" ref="E32:E33" si="14">G$10</f>
        <v>1000</v>
      </c>
      <c r="F32" s="58">
        <f t="shared" si="5"/>
        <v>21.05249796</v>
      </c>
      <c r="G32" s="59">
        <f t="shared" si="11"/>
        <v>356.0449771</v>
      </c>
      <c r="H32" s="52">
        <f t="shared" si="6"/>
        <v>58.53144593</v>
      </c>
      <c r="I32" s="60">
        <f t="shared" si="7"/>
        <v>20839.82733</v>
      </c>
      <c r="J32" s="63"/>
      <c r="K32" s="69" t="s">
        <v>41</v>
      </c>
      <c r="N32" s="71">
        <f>N33-N31</f>
        <v>158.2177114</v>
      </c>
      <c r="O32" s="68"/>
      <c r="P32" s="3"/>
      <c r="Q32" s="55"/>
      <c r="R32" s="44"/>
      <c r="S32" s="4">
        <v>13.0</v>
      </c>
      <c r="T32" s="37">
        <f t="shared" si="2"/>
        <v>165000</v>
      </c>
      <c r="U32" s="38">
        <f>P177</f>
        <v>11131.53221</v>
      </c>
      <c r="V32" s="38">
        <f t="shared" si="3"/>
        <v>69865.66564</v>
      </c>
      <c r="W32" s="39">
        <f t="shared" si="4"/>
        <v>234865.6656</v>
      </c>
      <c r="X32" s="45">
        <f>N176</f>
        <v>14924.80374</v>
      </c>
      <c r="Y32" s="39">
        <f t="shared" si="1"/>
        <v>249790.4694</v>
      </c>
      <c r="Z32" s="3"/>
      <c r="AA32" s="3"/>
      <c r="AB32" s="3"/>
    </row>
    <row r="33" ht="9.75" customHeight="1">
      <c r="A33" s="73">
        <f t="shared" si="8"/>
        <v>12</v>
      </c>
      <c r="B33" s="74">
        <f t="shared" si="9"/>
        <v>58.53144593</v>
      </c>
      <c r="C33" s="75"/>
      <c r="D33" s="76"/>
      <c r="E33" s="76">
        <f t="shared" si="14"/>
        <v>1000</v>
      </c>
      <c r="F33" s="77">
        <f t="shared" si="5"/>
        <v>17.08483336</v>
      </c>
      <c r="G33" s="78">
        <f t="shared" si="11"/>
        <v>373.1298105</v>
      </c>
      <c r="H33" s="52">
        <f t="shared" si="6"/>
        <v>58.58</v>
      </c>
      <c r="I33" s="79">
        <f t="shared" si="7"/>
        <v>21857.9443</v>
      </c>
      <c r="J33" s="63"/>
      <c r="K33" s="80" t="s">
        <v>42</v>
      </c>
      <c r="L33" s="8"/>
      <c r="M33" s="8"/>
      <c r="N33" s="81">
        <f>I33</f>
        <v>21857.9443</v>
      </c>
      <c r="O33" s="68"/>
      <c r="P33" s="3"/>
      <c r="Q33" s="55"/>
      <c r="R33" s="44"/>
      <c r="S33" s="4">
        <v>14.0</v>
      </c>
      <c r="T33" s="37">
        <f t="shared" si="2"/>
        <v>177000</v>
      </c>
      <c r="U33" s="38">
        <f>P189</f>
        <v>12367.05314</v>
      </c>
      <c r="V33" s="38">
        <f t="shared" si="3"/>
        <v>82232.71878</v>
      </c>
      <c r="W33" s="39">
        <f t="shared" si="4"/>
        <v>259232.7188</v>
      </c>
      <c r="X33" s="45">
        <f>N188</f>
        <v>17553.59535</v>
      </c>
      <c r="Y33" s="39">
        <f t="shared" si="1"/>
        <v>276786.3141</v>
      </c>
      <c r="Z33" s="3"/>
      <c r="AA33" s="3"/>
      <c r="AB33" s="3"/>
    </row>
    <row r="34" ht="9.75" customHeight="1">
      <c r="A34" s="82">
        <f t="shared" si="8"/>
        <v>13</v>
      </c>
      <c r="B34" s="83">
        <f t="shared" si="9"/>
        <v>58.58</v>
      </c>
      <c r="C34" s="84"/>
      <c r="D34" s="48"/>
      <c r="E34" s="48">
        <f>G$10+G$11+G$12</f>
        <v>1000</v>
      </c>
      <c r="F34" s="50">
        <f t="shared" si="5"/>
        <v>17.07067258</v>
      </c>
      <c r="G34" s="51">
        <f t="shared" si="11"/>
        <v>390.200483</v>
      </c>
      <c r="H34" s="52">
        <f t="shared" si="6"/>
        <v>58.62859434</v>
      </c>
      <c r="I34" s="85">
        <f t="shared" si="7"/>
        <v>22876.90583</v>
      </c>
      <c r="J34" s="12"/>
      <c r="K34" s="66"/>
      <c r="L34" s="66"/>
      <c r="M34" s="66"/>
      <c r="N34" s="66"/>
      <c r="O34" s="3"/>
      <c r="P34" s="3"/>
      <c r="Q34" s="55"/>
      <c r="R34" s="44"/>
      <c r="S34" s="4">
        <v>15.0</v>
      </c>
      <c r="T34" s="37">
        <f t="shared" si="2"/>
        <v>189000</v>
      </c>
      <c r="U34" s="38">
        <f>P201</f>
        <v>13675.11711</v>
      </c>
      <c r="V34" s="38">
        <f t="shared" si="3"/>
        <v>95907.83589</v>
      </c>
      <c r="W34" s="39">
        <f t="shared" si="4"/>
        <v>284907.8359</v>
      </c>
      <c r="X34" s="45">
        <f>N200</f>
        <v>20459.37147</v>
      </c>
      <c r="Y34" s="39">
        <f t="shared" si="1"/>
        <v>305367.2074</v>
      </c>
      <c r="Z34" s="3"/>
      <c r="AA34" s="3"/>
      <c r="AB34" s="3"/>
    </row>
    <row r="35" ht="9.75" customHeight="1">
      <c r="A35" s="56">
        <f t="shared" si="8"/>
        <v>14</v>
      </c>
      <c r="B35" s="57">
        <f t="shared" si="9"/>
        <v>58.62859434</v>
      </c>
      <c r="C35" s="54">
        <f>C32*(G$18/100+100/100)</f>
        <v>0.697102</v>
      </c>
      <c r="D35" s="38">
        <f>G34*C35</f>
        <v>272.0095371</v>
      </c>
      <c r="E35" s="38">
        <f t="shared" ref="E35:E36" si="15">G$10</f>
        <v>1000</v>
      </c>
      <c r="F35" s="58">
        <f t="shared" si="5"/>
        <v>21.69606062</v>
      </c>
      <c r="G35" s="59">
        <f t="shared" si="11"/>
        <v>411.8965437</v>
      </c>
      <c r="H35" s="52">
        <f t="shared" si="6"/>
        <v>58.677229</v>
      </c>
      <c r="I35" s="60">
        <f t="shared" si="7"/>
        <v>24168.94782</v>
      </c>
      <c r="J35" s="12"/>
      <c r="K35" s="2"/>
      <c r="L35" s="2"/>
      <c r="M35" s="2"/>
      <c r="N35" s="2"/>
      <c r="O35" s="3"/>
      <c r="P35" s="3"/>
      <c r="Q35" s="55"/>
      <c r="R35" s="44"/>
      <c r="S35" s="4">
        <v>16.0</v>
      </c>
      <c r="T35" s="37">
        <f t="shared" si="2"/>
        <v>201000</v>
      </c>
      <c r="U35" s="38">
        <f>P213</f>
        <v>15059.98344</v>
      </c>
      <c r="V35" s="38">
        <f t="shared" si="3"/>
        <v>110967.8193</v>
      </c>
      <c r="W35" s="39">
        <f t="shared" si="4"/>
        <v>311967.8193</v>
      </c>
      <c r="X35" s="45">
        <f>N212</f>
        <v>23658.39511</v>
      </c>
      <c r="Y35" s="39">
        <f t="shared" si="1"/>
        <v>335626.2144</v>
      </c>
      <c r="Z35" s="3"/>
      <c r="AA35" s="3"/>
      <c r="AB35" s="3"/>
    </row>
    <row r="36" ht="9.75" customHeight="1">
      <c r="A36" s="56">
        <f t="shared" si="8"/>
        <v>15</v>
      </c>
      <c r="B36" s="57">
        <f t="shared" si="9"/>
        <v>58.677229</v>
      </c>
      <c r="C36" s="54"/>
      <c r="D36" s="38"/>
      <c r="E36" s="38">
        <f t="shared" si="15"/>
        <v>1000</v>
      </c>
      <c r="F36" s="58">
        <f t="shared" si="5"/>
        <v>17.04238624</v>
      </c>
      <c r="G36" s="59">
        <f t="shared" si="11"/>
        <v>428.9389299</v>
      </c>
      <c r="H36" s="52">
        <f t="shared" si="6"/>
        <v>58.72590399</v>
      </c>
      <c r="I36" s="60">
        <f t="shared" si="7"/>
        <v>25189.82642</v>
      </c>
      <c r="J36" s="12"/>
      <c r="K36" s="2"/>
      <c r="L36" s="2"/>
      <c r="M36" s="2"/>
      <c r="N36" s="2"/>
      <c r="O36" s="3"/>
      <c r="P36" s="3"/>
      <c r="Q36" s="55"/>
      <c r="R36" s="44"/>
      <c r="S36" s="4">
        <v>17.0</v>
      </c>
      <c r="T36" s="37">
        <f t="shared" si="2"/>
        <v>213000</v>
      </c>
      <c r="U36" s="38">
        <f>P225</f>
        <v>16526.16156</v>
      </c>
      <c r="V36" s="38">
        <f t="shared" si="3"/>
        <v>127493.9809</v>
      </c>
      <c r="W36" s="39">
        <f t="shared" si="4"/>
        <v>340493.9809</v>
      </c>
      <c r="X36" s="45">
        <f>N224</f>
        <v>27167.88417</v>
      </c>
      <c r="Y36" s="39">
        <f t="shared" si="1"/>
        <v>367661.8651</v>
      </c>
      <c r="Z36" s="3"/>
      <c r="AA36" s="3"/>
      <c r="AB36" s="3"/>
    </row>
    <row r="37" ht="9.75" customHeight="1">
      <c r="A37" s="56">
        <f t="shared" si="8"/>
        <v>16</v>
      </c>
      <c r="B37" s="57">
        <f t="shared" si="9"/>
        <v>58.72590399</v>
      </c>
      <c r="C37" s="54"/>
      <c r="D37" s="38"/>
      <c r="E37" s="38">
        <f>G$10+G$11</f>
        <v>1000</v>
      </c>
      <c r="F37" s="58">
        <f t="shared" si="5"/>
        <v>17.02826065</v>
      </c>
      <c r="G37" s="59">
        <f t="shared" si="11"/>
        <v>445.9671906</v>
      </c>
      <c r="H37" s="52">
        <f t="shared" si="6"/>
        <v>58.77461937</v>
      </c>
      <c r="I37" s="60">
        <f t="shared" si="7"/>
        <v>26211.55188</v>
      </c>
      <c r="J37" s="12"/>
      <c r="K37" s="2"/>
      <c r="L37" s="2"/>
      <c r="M37" s="2"/>
      <c r="N37" s="2"/>
      <c r="O37" s="3"/>
      <c r="P37" s="3"/>
      <c r="Q37" s="55"/>
      <c r="R37" s="44"/>
      <c r="S37" s="4">
        <v>18.0</v>
      </c>
      <c r="T37" s="37">
        <f t="shared" si="2"/>
        <v>225000</v>
      </c>
      <c r="U37" s="38">
        <f>P237</f>
        <v>18078.42564</v>
      </c>
      <c r="V37" s="38">
        <f t="shared" si="3"/>
        <v>145572.4065</v>
      </c>
      <c r="W37" s="39">
        <f t="shared" si="4"/>
        <v>370572.4065</v>
      </c>
      <c r="X37" s="45">
        <f>N236</f>
        <v>31006.06748</v>
      </c>
      <c r="Y37" s="39">
        <f t="shared" si="1"/>
        <v>401578.474</v>
      </c>
      <c r="Z37" s="3"/>
      <c r="AA37" s="3"/>
      <c r="AB37" s="3"/>
    </row>
    <row r="38" ht="9.75" customHeight="1">
      <c r="A38" s="56">
        <f t="shared" si="8"/>
        <v>17</v>
      </c>
      <c r="B38" s="57">
        <f t="shared" si="9"/>
        <v>58.77461937</v>
      </c>
      <c r="C38" s="54">
        <f>C35</f>
        <v>0.697102</v>
      </c>
      <c r="D38" s="38">
        <f>G37*C38</f>
        <v>310.8846205</v>
      </c>
      <c r="E38" s="38">
        <f t="shared" ref="E38:E39" si="16">G$10</f>
        <v>1000</v>
      </c>
      <c r="F38" s="58">
        <f t="shared" si="5"/>
        <v>22.30358332</v>
      </c>
      <c r="G38" s="59">
        <f t="shared" si="11"/>
        <v>468.2707739</v>
      </c>
      <c r="H38" s="52">
        <f t="shared" si="6"/>
        <v>58.82337516</v>
      </c>
      <c r="I38" s="60">
        <f t="shared" si="7"/>
        <v>27545.26741</v>
      </c>
      <c r="J38" s="12"/>
      <c r="K38" s="2"/>
      <c r="L38" s="2"/>
      <c r="M38" s="2"/>
      <c r="N38" s="2"/>
      <c r="O38" s="3"/>
      <c r="P38" s="3"/>
      <c r="Q38" s="55"/>
      <c r="R38" s="44"/>
      <c r="S38" s="4">
        <v>19.0</v>
      </c>
      <c r="T38" s="37">
        <f t="shared" si="2"/>
        <v>237000</v>
      </c>
      <c r="U38" s="38">
        <f>P249</f>
        <v>19721.83019</v>
      </c>
      <c r="V38" s="38">
        <f t="shared" si="3"/>
        <v>165294.2367</v>
      </c>
      <c r="W38" s="39">
        <f t="shared" si="4"/>
        <v>402294.2367</v>
      </c>
      <c r="X38" s="45">
        <f>N248</f>
        <v>35192.24416</v>
      </c>
      <c r="Y38" s="39">
        <f t="shared" si="1"/>
        <v>437486.4809</v>
      </c>
      <c r="Z38" s="3"/>
      <c r="AA38" s="3"/>
      <c r="AB38" s="3"/>
    </row>
    <row r="39" ht="9.75" customHeight="1">
      <c r="A39" s="56">
        <f t="shared" si="8"/>
        <v>18</v>
      </c>
      <c r="B39" s="57">
        <f t="shared" si="9"/>
        <v>58.82337516</v>
      </c>
      <c r="C39" s="54"/>
      <c r="D39" s="38"/>
      <c r="E39" s="38">
        <f t="shared" si="16"/>
        <v>1000</v>
      </c>
      <c r="F39" s="58">
        <f t="shared" si="5"/>
        <v>17.00004458</v>
      </c>
      <c r="G39" s="59">
        <f t="shared" si="11"/>
        <v>485.2708185</v>
      </c>
      <c r="H39" s="52">
        <f t="shared" si="6"/>
        <v>58.87217139</v>
      </c>
      <c r="I39" s="60">
        <f t="shared" si="7"/>
        <v>28568.94679</v>
      </c>
      <c r="J39" s="12"/>
      <c r="K39" s="29"/>
      <c r="L39" s="29"/>
      <c r="M39" s="29"/>
      <c r="N39" s="29"/>
      <c r="O39" s="3"/>
      <c r="P39" s="3"/>
      <c r="Q39" s="55"/>
      <c r="R39" s="44"/>
      <c r="S39" s="4">
        <v>20.0</v>
      </c>
      <c r="T39" s="37">
        <f t="shared" si="2"/>
        <v>249000</v>
      </c>
      <c r="U39" s="38">
        <f>P261</f>
        <v>21461.72647</v>
      </c>
      <c r="V39" s="38">
        <f t="shared" si="3"/>
        <v>186755.9632</v>
      </c>
      <c r="W39" s="39">
        <f t="shared" si="4"/>
        <v>435755.9632</v>
      </c>
      <c r="X39" s="45">
        <f>N260</f>
        <v>39746.84649</v>
      </c>
      <c r="Y39" s="39">
        <f t="shared" si="1"/>
        <v>475502.8097</v>
      </c>
      <c r="Z39" s="3"/>
      <c r="AA39" s="3"/>
      <c r="AB39" s="3"/>
    </row>
    <row r="40" ht="9.75" customHeight="1">
      <c r="A40" s="56">
        <f t="shared" si="8"/>
        <v>19</v>
      </c>
      <c r="B40" s="57">
        <f t="shared" si="9"/>
        <v>58.87217139</v>
      </c>
      <c r="C40" s="54"/>
      <c r="D40" s="38"/>
      <c r="E40" s="38">
        <f>G$10+G$11</f>
        <v>1000</v>
      </c>
      <c r="F40" s="58">
        <f t="shared" si="5"/>
        <v>16.98595408</v>
      </c>
      <c r="G40" s="59">
        <f t="shared" si="11"/>
        <v>502.2567725</v>
      </c>
      <c r="H40" s="52">
        <f t="shared" si="6"/>
        <v>58.9210081</v>
      </c>
      <c r="I40" s="60">
        <f t="shared" si="7"/>
        <v>29593.47536</v>
      </c>
      <c r="J40" s="63"/>
      <c r="K40" s="64" t="s">
        <v>43</v>
      </c>
      <c r="L40" s="65"/>
      <c r="M40" s="66"/>
      <c r="N40" s="67"/>
      <c r="O40" s="68"/>
      <c r="P40" s="3"/>
      <c r="Q40" s="55"/>
      <c r="R40" s="44"/>
      <c r="S40" s="4">
        <v>21.0</v>
      </c>
      <c r="T40" s="37">
        <f t="shared" si="2"/>
        <v>261000</v>
      </c>
      <c r="U40" s="38">
        <f>P273</f>
        <v>23303.77996</v>
      </c>
      <c r="V40" s="38">
        <f t="shared" si="3"/>
        <v>210059.7432</v>
      </c>
      <c r="W40" s="39">
        <f t="shared" si="4"/>
        <v>471059.7432</v>
      </c>
      <c r="X40" s="45">
        <f>N272</f>
        <v>44691.50641</v>
      </c>
      <c r="Y40" s="39">
        <f t="shared" si="1"/>
        <v>515751.2496</v>
      </c>
      <c r="Z40" s="3"/>
      <c r="AA40" s="3"/>
      <c r="AB40" s="3"/>
    </row>
    <row r="41" ht="9.75" customHeight="1">
      <c r="A41" s="56">
        <f t="shared" si="8"/>
        <v>20</v>
      </c>
      <c r="B41" s="57">
        <f t="shared" si="9"/>
        <v>58.9210081</v>
      </c>
      <c r="C41" s="54">
        <f>C38</f>
        <v>0.697102</v>
      </c>
      <c r="D41" s="38">
        <f>G40*C41</f>
        <v>350.1242006</v>
      </c>
      <c r="E41" s="38">
        <f t="shared" ref="E41:E42" si="17">G$10</f>
        <v>1000</v>
      </c>
      <c r="F41" s="58">
        <f t="shared" si="5"/>
        <v>22.91413953</v>
      </c>
      <c r="G41" s="59">
        <f t="shared" si="11"/>
        <v>525.1709121</v>
      </c>
      <c r="H41" s="52">
        <f t="shared" si="6"/>
        <v>58.96988532</v>
      </c>
      <c r="I41" s="60">
        <f t="shared" si="7"/>
        <v>30969.26846</v>
      </c>
      <c r="J41" s="63"/>
      <c r="K41" s="69" t="s">
        <v>38</v>
      </c>
      <c r="N41" s="70">
        <f>SUM(E22:E45)</f>
        <v>33000</v>
      </c>
      <c r="O41" s="68"/>
      <c r="P41" s="3"/>
      <c r="Q41" s="55"/>
      <c r="R41" s="44"/>
      <c r="S41" s="4">
        <v>22.0</v>
      </c>
      <c r="T41" s="37">
        <f t="shared" si="2"/>
        <v>273000</v>
      </c>
      <c r="U41" s="38">
        <f>P285</f>
        <v>25253.98875</v>
      </c>
      <c r="V41" s="38">
        <f t="shared" si="3"/>
        <v>235313.7319</v>
      </c>
      <c r="W41" s="39">
        <f t="shared" si="4"/>
        <v>508313.7319</v>
      </c>
      <c r="X41" s="45">
        <f>N284</f>
        <v>50049.12596</v>
      </c>
      <c r="Y41" s="39">
        <f t="shared" si="1"/>
        <v>558362.8579</v>
      </c>
      <c r="Z41" s="3"/>
      <c r="AA41" s="3"/>
      <c r="AB41" s="3"/>
    </row>
    <row r="42" ht="9.75" customHeight="1">
      <c r="A42" s="56">
        <f t="shared" si="8"/>
        <v>21</v>
      </c>
      <c r="B42" s="57">
        <f t="shared" si="9"/>
        <v>58.96988532</v>
      </c>
      <c r="C42" s="54"/>
      <c r="D42" s="38"/>
      <c r="E42" s="38">
        <f t="shared" si="17"/>
        <v>1000</v>
      </c>
      <c r="F42" s="58">
        <f t="shared" si="5"/>
        <v>16.95780812</v>
      </c>
      <c r="G42" s="59">
        <f t="shared" si="11"/>
        <v>542.1287202</v>
      </c>
      <c r="H42" s="52">
        <f t="shared" si="6"/>
        <v>59.01880309</v>
      </c>
      <c r="I42" s="60">
        <f t="shared" si="7"/>
        <v>31995.78818</v>
      </c>
      <c r="J42" s="63"/>
      <c r="K42" s="69" t="s">
        <v>39</v>
      </c>
      <c r="N42" s="71">
        <f>SUM(D22:D45)</f>
        <v>2022.475482</v>
      </c>
      <c r="O42" s="72"/>
      <c r="P42" s="3"/>
      <c r="Q42" s="3"/>
      <c r="R42" s="44"/>
      <c r="S42" s="4">
        <v>23.0</v>
      </c>
      <c r="T42" s="37">
        <f t="shared" si="2"/>
        <v>285000</v>
      </c>
      <c r="U42" s="38">
        <f>P297</f>
        <v>27318.70315</v>
      </c>
      <c r="V42" s="38">
        <f t="shared" si="3"/>
        <v>262632.4351</v>
      </c>
      <c r="W42" s="39">
        <f t="shared" si="4"/>
        <v>547632.4351</v>
      </c>
      <c r="X42" s="45">
        <f>N296</f>
        <v>55843.95189</v>
      </c>
      <c r="Y42" s="39">
        <f t="shared" si="1"/>
        <v>603476.387</v>
      </c>
      <c r="Z42" s="3"/>
      <c r="AA42" s="3"/>
      <c r="AB42" s="3"/>
    </row>
    <row r="43" ht="9.75" customHeight="1">
      <c r="A43" s="56">
        <f t="shared" si="8"/>
        <v>22</v>
      </c>
      <c r="B43" s="57">
        <f t="shared" si="9"/>
        <v>59.01880309</v>
      </c>
      <c r="C43" s="54"/>
      <c r="D43" s="38"/>
      <c r="E43" s="38">
        <f>G$10+G$11</f>
        <v>1000</v>
      </c>
      <c r="F43" s="58">
        <f t="shared" si="5"/>
        <v>16.94375263</v>
      </c>
      <c r="G43" s="59">
        <f t="shared" si="11"/>
        <v>559.0724728</v>
      </c>
      <c r="H43" s="52">
        <f t="shared" si="6"/>
        <v>59.06776143</v>
      </c>
      <c r="I43" s="60">
        <f t="shared" si="7"/>
        <v>33023.15945</v>
      </c>
      <c r="J43" s="63"/>
      <c r="K43" s="69" t="s">
        <v>40</v>
      </c>
      <c r="N43" s="70">
        <f>N41+N42</f>
        <v>35022.47548</v>
      </c>
      <c r="O43" s="68"/>
      <c r="P43" s="3"/>
      <c r="Q43" s="3"/>
      <c r="R43" s="3"/>
      <c r="S43" s="4">
        <v>24.0</v>
      </c>
      <c r="T43" s="37">
        <f t="shared" si="2"/>
        <v>297000</v>
      </c>
      <c r="U43" s="38">
        <f>P309</f>
        <v>29504.6463</v>
      </c>
      <c r="V43" s="38">
        <f t="shared" si="3"/>
        <v>292137.0814</v>
      </c>
      <c r="W43" s="39">
        <f t="shared" si="4"/>
        <v>589137.0814</v>
      </c>
      <c r="X43" s="45">
        <f>N308</f>
        <v>62101.65456</v>
      </c>
      <c r="Y43" s="39">
        <f t="shared" si="1"/>
        <v>651238.7359</v>
      </c>
      <c r="Z43" s="3"/>
      <c r="AA43" s="3"/>
      <c r="AB43" s="3"/>
    </row>
    <row r="44" ht="9.75" customHeight="1">
      <c r="A44" s="56">
        <f t="shared" si="8"/>
        <v>23</v>
      </c>
      <c r="B44" s="57">
        <f t="shared" si="9"/>
        <v>59.06776143</v>
      </c>
      <c r="C44" s="54">
        <f>C41</f>
        <v>0.697102</v>
      </c>
      <c r="D44" s="38">
        <f>G43*C44</f>
        <v>389.7305389</v>
      </c>
      <c r="E44" s="38">
        <f t="shared" ref="E44:E45" si="18">G$10</f>
        <v>1000</v>
      </c>
      <c r="F44" s="58">
        <f t="shared" si="5"/>
        <v>23.52773332</v>
      </c>
      <c r="G44" s="59">
        <f t="shared" si="11"/>
        <v>582.6002061</v>
      </c>
      <c r="H44" s="52">
        <f t="shared" si="6"/>
        <v>59.11676039</v>
      </c>
      <c r="I44" s="60">
        <f t="shared" si="7"/>
        <v>34441.43679</v>
      </c>
      <c r="J44" s="63"/>
      <c r="K44" s="69" t="s">
        <v>41</v>
      </c>
      <c r="N44" s="71">
        <f>N45-N43</f>
        <v>448.3613319</v>
      </c>
      <c r="O44" s="68"/>
      <c r="P44" s="3"/>
      <c r="Q44" s="3"/>
      <c r="R44" s="3"/>
      <c r="S44" s="4">
        <v>25.0</v>
      </c>
      <c r="T44" s="37">
        <f t="shared" si="2"/>
        <v>309000</v>
      </c>
      <c r="U44" s="38">
        <f>P321</f>
        <v>31818.93608</v>
      </c>
      <c r="V44" s="38">
        <f t="shared" si="3"/>
        <v>323956.0174</v>
      </c>
      <c r="W44" s="39">
        <f t="shared" si="4"/>
        <v>632956.0174</v>
      </c>
      <c r="X44" s="45">
        <f>N320</f>
        <v>68849.41156</v>
      </c>
      <c r="Y44" s="39">
        <f t="shared" si="1"/>
        <v>701805.429</v>
      </c>
      <c r="Z44" s="3"/>
      <c r="AA44" s="3"/>
      <c r="AB44" s="3"/>
    </row>
    <row r="45" ht="9.75" customHeight="1">
      <c r="A45" s="73">
        <f t="shared" si="8"/>
        <v>24</v>
      </c>
      <c r="B45" s="74">
        <f t="shared" si="9"/>
        <v>59.11676039</v>
      </c>
      <c r="C45" s="75"/>
      <c r="D45" s="76"/>
      <c r="E45" s="76">
        <f t="shared" si="18"/>
        <v>1000</v>
      </c>
      <c r="F45" s="77">
        <f t="shared" si="5"/>
        <v>16.91567659</v>
      </c>
      <c r="G45" s="78">
        <f t="shared" si="11"/>
        <v>599.5158827</v>
      </c>
      <c r="H45" s="52">
        <f t="shared" si="6"/>
        <v>59.1658</v>
      </c>
      <c r="I45" s="79">
        <f t="shared" si="7"/>
        <v>35470.83681</v>
      </c>
      <c r="J45" s="63"/>
      <c r="K45" s="80" t="s">
        <v>42</v>
      </c>
      <c r="L45" s="8"/>
      <c r="M45" s="8"/>
      <c r="N45" s="81">
        <f>I45</f>
        <v>35470.83681</v>
      </c>
      <c r="O45" s="68"/>
      <c r="P45" s="55">
        <f>SUM(D34:D45)</f>
        <v>1322.748897</v>
      </c>
      <c r="Q45" s="3"/>
      <c r="R45" s="3"/>
      <c r="S45" s="4">
        <v>26.0</v>
      </c>
      <c r="T45" s="37">
        <f t="shared" si="2"/>
        <v>321000</v>
      </c>
      <c r="U45" s="38">
        <f>P333</f>
        <v>34269.10831</v>
      </c>
      <c r="V45" s="38">
        <f t="shared" si="3"/>
        <v>358225.1257</v>
      </c>
      <c r="W45" s="39">
        <f t="shared" si="4"/>
        <v>679225.1257</v>
      </c>
      <c r="X45" s="45">
        <f>N332</f>
        <v>76115.9962</v>
      </c>
      <c r="Y45" s="39">
        <f t="shared" si="1"/>
        <v>755341.122</v>
      </c>
      <c r="Z45" s="3"/>
      <c r="AA45" s="3"/>
      <c r="AB45" s="3"/>
    </row>
    <row r="46" ht="9.75" customHeight="1">
      <c r="A46" s="82">
        <f t="shared" si="8"/>
        <v>25</v>
      </c>
      <c r="B46" s="83">
        <f t="shared" si="9"/>
        <v>59.1658</v>
      </c>
      <c r="C46" s="84"/>
      <c r="D46" s="48"/>
      <c r="E46" s="48">
        <f>G$10+G$11+G$12</f>
        <v>1000</v>
      </c>
      <c r="F46" s="50">
        <f t="shared" si="5"/>
        <v>16.90165602</v>
      </c>
      <c r="G46" s="51">
        <f t="shared" si="11"/>
        <v>616.4175387</v>
      </c>
      <c r="H46" s="52">
        <f t="shared" si="6"/>
        <v>59.21488029</v>
      </c>
      <c r="I46" s="85">
        <f t="shared" si="7"/>
        <v>36501.09076</v>
      </c>
      <c r="J46" s="12"/>
      <c r="K46" s="66"/>
      <c r="L46" s="66"/>
      <c r="M46" s="66"/>
      <c r="N46" s="66"/>
      <c r="O46" s="3"/>
      <c r="P46" s="3"/>
      <c r="Q46" s="3"/>
      <c r="R46" s="3"/>
      <c r="S46" s="4">
        <v>27.0</v>
      </c>
      <c r="T46" s="37">
        <f t="shared" si="2"/>
        <v>333000</v>
      </c>
      <c r="U46" s="38">
        <f>P345</f>
        <v>36863.14126</v>
      </c>
      <c r="V46" s="38">
        <f t="shared" si="3"/>
        <v>395088.267</v>
      </c>
      <c r="W46" s="39">
        <f t="shared" si="4"/>
        <v>728088.267</v>
      </c>
      <c r="X46" s="45">
        <f>N344</f>
        <v>83931.87122</v>
      </c>
      <c r="Y46" s="39">
        <f t="shared" si="1"/>
        <v>812020.1382</v>
      </c>
      <c r="Z46" s="3"/>
      <c r="AA46" s="3"/>
      <c r="AB46" s="3"/>
    </row>
    <row r="47" ht="9.75" customHeight="1">
      <c r="A47" s="56">
        <f t="shared" si="8"/>
        <v>26</v>
      </c>
      <c r="B47" s="57">
        <f t="shared" si="9"/>
        <v>59.21488029</v>
      </c>
      <c r="C47" s="54">
        <f>C44*(G$18/100+100/100)</f>
        <v>0.70407302</v>
      </c>
      <c r="D47" s="38">
        <f>G46*C47</f>
        <v>434.0029581</v>
      </c>
      <c r="E47" s="38">
        <f t="shared" ref="E47:E48" si="19">G$10</f>
        <v>1000</v>
      </c>
      <c r="F47" s="58">
        <f t="shared" si="5"/>
        <v>24.21693586</v>
      </c>
      <c r="G47" s="59">
        <f t="shared" si="11"/>
        <v>640.6344746</v>
      </c>
      <c r="H47" s="52">
        <f t="shared" si="6"/>
        <v>59.26400129</v>
      </c>
      <c r="I47" s="60">
        <f t="shared" si="7"/>
        <v>37966.56233</v>
      </c>
      <c r="J47" s="12"/>
      <c r="K47" s="2"/>
      <c r="L47" s="2"/>
      <c r="M47" s="2"/>
      <c r="N47" s="2"/>
      <c r="O47" s="3"/>
      <c r="P47" s="3"/>
      <c r="Q47" s="3"/>
      <c r="R47" s="3"/>
      <c r="S47" s="4">
        <v>28.0</v>
      </c>
      <c r="T47" s="37">
        <f t="shared" si="2"/>
        <v>345000</v>
      </c>
      <c r="U47" s="38">
        <f>P357</f>
        <v>39609.48165</v>
      </c>
      <c r="V47" s="38">
        <f t="shared" si="3"/>
        <v>434697.7487</v>
      </c>
      <c r="W47" s="39">
        <f t="shared" si="4"/>
        <v>779697.7487</v>
      </c>
      <c r="X47" s="45">
        <f>N356</f>
        <v>92329.28793</v>
      </c>
      <c r="Y47" s="39">
        <f t="shared" si="1"/>
        <v>872027.0366</v>
      </c>
      <c r="Z47" s="3"/>
      <c r="AA47" s="3"/>
      <c r="AB47" s="3"/>
    </row>
    <row r="48" ht="9.75" customHeight="1">
      <c r="A48" s="56">
        <f t="shared" si="8"/>
        <v>27</v>
      </c>
      <c r="B48" s="57">
        <f t="shared" si="9"/>
        <v>59.26400129</v>
      </c>
      <c r="C48" s="54"/>
      <c r="D48" s="38"/>
      <c r="E48" s="38">
        <f t="shared" si="19"/>
        <v>1000</v>
      </c>
      <c r="F48" s="58">
        <f t="shared" si="5"/>
        <v>16.87364974</v>
      </c>
      <c r="G48" s="59">
        <f t="shared" si="11"/>
        <v>657.5081244</v>
      </c>
      <c r="H48" s="52">
        <f t="shared" si="6"/>
        <v>59.31316303</v>
      </c>
      <c r="I48" s="60">
        <f t="shared" si="7"/>
        <v>38998.88658</v>
      </c>
      <c r="J48" s="12"/>
      <c r="K48" s="2"/>
      <c r="L48" s="2"/>
      <c r="M48" s="2"/>
      <c r="N48" s="2"/>
      <c r="O48" s="3"/>
      <c r="P48" s="3"/>
      <c r="Q48" s="3"/>
      <c r="R48" s="3"/>
      <c r="S48" s="4">
        <v>29.0</v>
      </c>
      <c r="T48" s="37">
        <f t="shared" si="2"/>
        <v>357000</v>
      </c>
      <c r="U48" s="38">
        <f>P369</f>
        <v>42517.07214</v>
      </c>
      <c r="V48" s="38">
        <f t="shared" si="3"/>
        <v>477214.8208</v>
      </c>
      <c r="W48" s="39">
        <f t="shared" si="4"/>
        <v>834214.8208</v>
      </c>
      <c r="X48" s="45">
        <f>N368</f>
        <v>101342.3913</v>
      </c>
      <c r="Y48" s="39">
        <f t="shared" si="1"/>
        <v>935557.2121</v>
      </c>
      <c r="Z48" s="3"/>
      <c r="AA48" s="3"/>
      <c r="AB48" s="3"/>
    </row>
    <row r="49" ht="9.75" customHeight="1">
      <c r="A49" s="56">
        <f t="shared" si="8"/>
        <v>28</v>
      </c>
      <c r="B49" s="57">
        <f t="shared" si="9"/>
        <v>59.31316303</v>
      </c>
      <c r="C49" s="54"/>
      <c r="D49" s="38"/>
      <c r="E49" s="38">
        <f>G$10+G$11</f>
        <v>1000</v>
      </c>
      <c r="F49" s="58">
        <f t="shared" si="5"/>
        <v>16.85966401</v>
      </c>
      <c r="G49" s="59">
        <f t="shared" si="11"/>
        <v>674.3677884</v>
      </c>
      <c r="H49" s="52">
        <f t="shared" si="6"/>
        <v>59.36236556</v>
      </c>
      <c r="I49" s="60">
        <f t="shared" si="7"/>
        <v>40032.06718</v>
      </c>
      <c r="J49" s="12"/>
      <c r="K49" s="2"/>
      <c r="L49" s="2"/>
      <c r="M49" s="2"/>
      <c r="N49" s="2"/>
      <c r="O49" s="3"/>
      <c r="P49" s="3"/>
      <c r="Q49" s="3"/>
      <c r="R49" s="3"/>
      <c r="S49" s="4">
        <v>30.0</v>
      </c>
      <c r="T49" s="37">
        <f t="shared" si="2"/>
        <v>369000</v>
      </c>
      <c r="U49" s="38">
        <f>P381</f>
        <v>45595.38045</v>
      </c>
      <c r="V49" s="38">
        <f t="shared" si="3"/>
        <v>522810.2012</v>
      </c>
      <c r="W49" s="39">
        <f t="shared" si="4"/>
        <v>891810.2012</v>
      </c>
      <c r="X49" s="45">
        <f>N380</f>
        <v>111007.331</v>
      </c>
      <c r="Y49" s="39">
        <f t="shared" si="1"/>
        <v>1002817.532</v>
      </c>
      <c r="Z49" s="3"/>
      <c r="AA49" s="3"/>
      <c r="AB49" s="3"/>
    </row>
    <row r="50" ht="9.75" customHeight="1">
      <c r="A50" s="56">
        <f t="shared" si="8"/>
        <v>29</v>
      </c>
      <c r="B50" s="57">
        <f t="shared" si="9"/>
        <v>59.36236556</v>
      </c>
      <c r="C50" s="54">
        <f>C47</f>
        <v>0.70407302</v>
      </c>
      <c r="D50" s="38">
        <f>G49*C50</f>
        <v>474.8041653</v>
      </c>
      <c r="E50" s="38">
        <f t="shared" ref="E50:E51" si="20">G$10</f>
        <v>1000</v>
      </c>
      <c r="F50" s="58">
        <f t="shared" si="5"/>
        <v>24.84409358</v>
      </c>
      <c r="G50" s="59">
        <f t="shared" si="11"/>
        <v>699.2118819</v>
      </c>
      <c r="H50" s="52">
        <f t="shared" si="6"/>
        <v>59.41160891</v>
      </c>
      <c r="I50" s="60">
        <f t="shared" si="7"/>
        <v>41541.30287</v>
      </c>
      <c r="J50" s="12"/>
      <c r="K50" s="2"/>
      <c r="L50" s="2"/>
      <c r="M50" s="2"/>
      <c r="N50" s="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9.75" customHeight="1">
      <c r="A51" s="56">
        <f t="shared" si="8"/>
        <v>30</v>
      </c>
      <c r="B51" s="57">
        <f t="shared" si="9"/>
        <v>59.41160891</v>
      </c>
      <c r="C51" s="54"/>
      <c r="D51" s="38"/>
      <c r="E51" s="38">
        <f t="shared" si="20"/>
        <v>1000</v>
      </c>
      <c r="F51" s="58">
        <f t="shared" si="5"/>
        <v>16.83172731</v>
      </c>
      <c r="G51" s="59">
        <f t="shared" si="11"/>
        <v>716.0436093</v>
      </c>
      <c r="H51" s="52">
        <f t="shared" si="6"/>
        <v>59.4608931</v>
      </c>
      <c r="I51" s="60">
        <f t="shared" si="7"/>
        <v>42576.59251</v>
      </c>
      <c r="J51" s="12"/>
      <c r="K51" s="29"/>
      <c r="L51" s="29"/>
      <c r="M51" s="29"/>
      <c r="N51" s="29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9.75" customHeight="1">
      <c r="A52" s="56">
        <f t="shared" si="8"/>
        <v>31</v>
      </c>
      <c r="B52" s="57">
        <f t="shared" si="9"/>
        <v>59.4608931</v>
      </c>
      <c r="C52" s="54"/>
      <c r="D52" s="38"/>
      <c r="E52" s="38">
        <f>G$10+G$11</f>
        <v>1000</v>
      </c>
      <c r="F52" s="58">
        <f t="shared" si="5"/>
        <v>16.81777632</v>
      </c>
      <c r="G52" s="59">
        <f t="shared" si="11"/>
        <v>732.8613856</v>
      </c>
      <c r="H52" s="52">
        <f t="shared" si="6"/>
        <v>59.51021818</v>
      </c>
      <c r="I52" s="60">
        <f t="shared" si="7"/>
        <v>43612.74095</v>
      </c>
      <c r="J52" s="63"/>
      <c r="K52" s="64" t="s">
        <v>44</v>
      </c>
      <c r="L52" s="65"/>
      <c r="M52" s="66"/>
      <c r="N52" s="67"/>
      <c r="O52" s="68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9.75" customHeight="1">
      <c r="A53" s="56">
        <f t="shared" si="8"/>
        <v>32</v>
      </c>
      <c r="B53" s="57">
        <f t="shared" si="9"/>
        <v>59.51021818</v>
      </c>
      <c r="C53" s="54">
        <f>C50</f>
        <v>0.70407302</v>
      </c>
      <c r="D53" s="38">
        <f>G52*C53</f>
        <v>515.987929</v>
      </c>
      <c r="E53" s="38">
        <f t="shared" ref="E53:E54" si="21">G$10</f>
        <v>1000</v>
      </c>
      <c r="F53" s="58">
        <f t="shared" si="5"/>
        <v>25.4744139</v>
      </c>
      <c r="G53" s="59">
        <f t="shared" si="11"/>
        <v>758.3357995</v>
      </c>
      <c r="H53" s="52">
        <f t="shared" si="6"/>
        <v>59.55958417</v>
      </c>
      <c r="I53" s="60">
        <f t="shared" si="7"/>
        <v>45166.16488</v>
      </c>
      <c r="J53" s="63"/>
      <c r="K53" s="69" t="s">
        <v>38</v>
      </c>
      <c r="N53" s="70">
        <f>SUM(E22:E57)</f>
        <v>45000</v>
      </c>
      <c r="O53" s="68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9.75" customHeight="1">
      <c r="A54" s="56">
        <f t="shared" si="8"/>
        <v>33</v>
      </c>
      <c r="B54" s="57">
        <f t="shared" si="9"/>
        <v>59.55958417</v>
      </c>
      <c r="C54" s="54"/>
      <c r="D54" s="38"/>
      <c r="E54" s="38">
        <f t="shared" si="21"/>
        <v>1000</v>
      </c>
      <c r="F54" s="58">
        <f t="shared" si="5"/>
        <v>16.78990903</v>
      </c>
      <c r="G54" s="59">
        <f t="shared" si="11"/>
        <v>775.1257085</v>
      </c>
      <c r="H54" s="52">
        <f t="shared" si="6"/>
        <v>59.60899112</v>
      </c>
      <c r="I54" s="60">
        <f t="shared" si="7"/>
        <v>46204.46147</v>
      </c>
      <c r="J54" s="63"/>
      <c r="K54" s="69" t="s">
        <v>39</v>
      </c>
      <c r="N54" s="71">
        <f>SUM(D22:D57)</f>
        <v>4004.827157</v>
      </c>
      <c r="O54" s="7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9.75" customHeight="1">
      <c r="A55" s="56">
        <f t="shared" si="8"/>
        <v>34</v>
      </c>
      <c r="B55" s="57">
        <f t="shared" si="9"/>
        <v>59.60899112</v>
      </c>
      <c r="C55" s="54"/>
      <c r="D55" s="38"/>
      <c r="E55" s="38">
        <f>G$10+G$11</f>
        <v>1000</v>
      </c>
      <c r="F55" s="58">
        <f t="shared" si="5"/>
        <v>16.7759927</v>
      </c>
      <c r="G55" s="59">
        <f t="shared" si="11"/>
        <v>791.9017012</v>
      </c>
      <c r="H55" s="52">
        <f t="shared" si="6"/>
        <v>59.65843905</v>
      </c>
      <c r="I55" s="60">
        <f t="shared" si="7"/>
        <v>47243.61937</v>
      </c>
      <c r="J55" s="63"/>
      <c r="K55" s="69" t="s">
        <v>40</v>
      </c>
      <c r="N55" s="70">
        <f>N53+N54</f>
        <v>49004.82716</v>
      </c>
      <c r="O55" s="68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9.75" customHeight="1">
      <c r="A56" s="56">
        <f t="shared" si="8"/>
        <v>35</v>
      </c>
      <c r="B56" s="57">
        <f t="shared" si="9"/>
        <v>59.65843905</v>
      </c>
      <c r="C56" s="54">
        <f>C53</f>
        <v>0.70407302</v>
      </c>
      <c r="D56" s="38">
        <f>G55*C56</f>
        <v>557.5566223</v>
      </c>
      <c r="E56" s="38">
        <f t="shared" ref="E56:E57" si="22">G$10</f>
        <v>1000</v>
      </c>
      <c r="F56" s="58">
        <f t="shared" si="5"/>
        <v>26.10790103</v>
      </c>
      <c r="G56" s="59">
        <f t="shared" si="11"/>
        <v>818.0096022</v>
      </c>
      <c r="H56" s="52">
        <f t="shared" si="6"/>
        <v>59.707928</v>
      </c>
      <c r="I56" s="60">
        <f t="shared" si="7"/>
        <v>48841.65843</v>
      </c>
      <c r="J56" s="63"/>
      <c r="K56" s="69" t="s">
        <v>41</v>
      </c>
      <c r="N56" s="71">
        <f>N57-N55</f>
        <v>878.17683</v>
      </c>
      <c r="O56" s="68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9.75" customHeight="1">
      <c r="A57" s="73">
        <f t="shared" si="8"/>
        <v>36</v>
      </c>
      <c r="B57" s="74">
        <f t="shared" si="9"/>
        <v>59.707928</v>
      </c>
      <c r="C57" s="75"/>
      <c r="D57" s="76"/>
      <c r="E57" s="76">
        <f t="shared" si="22"/>
        <v>1000</v>
      </c>
      <c r="F57" s="77">
        <f t="shared" si="5"/>
        <v>16.74819465</v>
      </c>
      <c r="G57" s="78">
        <f t="shared" si="11"/>
        <v>834.7577969</v>
      </c>
      <c r="H57" s="52">
        <f t="shared" si="6"/>
        <v>59.757458</v>
      </c>
      <c r="I57" s="79">
        <f t="shared" si="7"/>
        <v>49883.00399</v>
      </c>
      <c r="J57" s="63"/>
      <c r="K57" s="80" t="s">
        <v>42</v>
      </c>
      <c r="L57" s="8"/>
      <c r="M57" s="8"/>
      <c r="N57" s="81">
        <f>I57</f>
        <v>49883.00399</v>
      </c>
      <c r="O57" s="68"/>
      <c r="P57" s="55">
        <f>SUM(D46:D57)</f>
        <v>1982.351675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9.75" customHeight="1">
      <c r="A58" s="82">
        <f t="shared" si="8"/>
        <v>37</v>
      </c>
      <c r="B58" s="83">
        <f t="shared" si="9"/>
        <v>59.757458</v>
      </c>
      <c r="C58" s="84"/>
      <c r="D58" s="48"/>
      <c r="E58" s="48">
        <f>G$10+G$11+G$12</f>
        <v>1000</v>
      </c>
      <c r="F58" s="50">
        <f t="shared" si="5"/>
        <v>16.7343129</v>
      </c>
      <c r="G58" s="51">
        <f t="shared" si="11"/>
        <v>851.4921098</v>
      </c>
      <c r="H58" s="52">
        <f t="shared" si="6"/>
        <v>59.80702909</v>
      </c>
      <c r="I58" s="85">
        <f t="shared" si="7"/>
        <v>50925.21338</v>
      </c>
      <c r="J58" s="12"/>
      <c r="K58" s="66"/>
      <c r="L58" s="66"/>
      <c r="M58" s="66"/>
      <c r="N58" s="66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9.75" customHeight="1">
      <c r="A59" s="56">
        <f t="shared" si="8"/>
        <v>38</v>
      </c>
      <c r="B59" s="57">
        <f t="shared" si="9"/>
        <v>59.80702909</v>
      </c>
      <c r="C59" s="54">
        <f>C56*(G$18/100+100/100)</f>
        <v>0.7111137502</v>
      </c>
      <c r="D59" s="38">
        <f>G58*C59</f>
        <v>605.5077474</v>
      </c>
      <c r="E59" s="38">
        <f t="shared" ref="E59:E60" si="23">G$10</f>
        <v>1000</v>
      </c>
      <c r="F59" s="58">
        <f t="shared" si="5"/>
        <v>26.84480022</v>
      </c>
      <c r="G59" s="59">
        <f t="shared" si="11"/>
        <v>878.33691</v>
      </c>
      <c r="H59" s="52">
        <f t="shared" si="6"/>
        <v>59.8566413</v>
      </c>
      <c r="I59" s="60">
        <f t="shared" si="7"/>
        <v>52574.29736</v>
      </c>
      <c r="J59" s="12"/>
      <c r="K59" s="2"/>
      <c r="L59" s="2"/>
      <c r="M59" s="2"/>
      <c r="N59" s="2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9.75" customHeight="1">
      <c r="A60" s="56">
        <f t="shared" si="8"/>
        <v>39</v>
      </c>
      <c r="B60" s="57">
        <f t="shared" si="9"/>
        <v>59.8566413</v>
      </c>
      <c r="C60" s="54"/>
      <c r="D60" s="38"/>
      <c r="E60" s="38">
        <f t="shared" si="23"/>
        <v>1000</v>
      </c>
      <c r="F60" s="58">
        <f t="shared" si="5"/>
        <v>16.7065839</v>
      </c>
      <c r="G60" s="59">
        <f t="shared" si="11"/>
        <v>895.0434939</v>
      </c>
      <c r="H60" s="52">
        <f t="shared" si="6"/>
        <v>59.90629466</v>
      </c>
      <c r="I60" s="60">
        <f t="shared" si="7"/>
        <v>53618.73928</v>
      </c>
      <c r="J60" s="12"/>
      <c r="K60" s="2"/>
      <c r="L60" s="2"/>
      <c r="M60" s="2"/>
      <c r="N60" s="2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9.75" customHeight="1">
      <c r="A61" s="56">
        <f t="shared" si="8"/>
        <v>40</v>
      </c>
      <c r="B61" s="57">
        <f t="shared" si="9"/>
        <v>59.90629466</v>
      </c>
      <c r="C61" s="54"/>
      <c r="D61" s="38"/>
      <c r="E61" s="38">
        <f>G$10+G$11</f>
        <v>1000</v>
      </c>
      <c r="F61" s="58">
        <f t="shared" si="5"/>
        <v>16.69273664</v>
      </c>
      <c r="G61" s="59">
        <f t="shared" si="11"/>
        <v>911.7362305</v>
      </c>
      <c r="H61" s="52">
        <f t="shared" si="6"/>
        <v>59.95598922</v>
      </c>
      <c r="I61" s="60">
        <f t="shared" si="7"/>
        <v>54664.04761</v>
      </c>
      <c r="J61" s="12"/>
      <c r="K61" s="2"/>
      <c r="L61" s="2"/>
      <c r="M61" s="2"/>
      <c r="N61" s="2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9.75" customHeight="1">
      <c r="A62" s="56">
        <f t="shared" si="8"/>
        <v>41</v>
      </c>
      <c r="B62" s="57">
        <f t="shared" si="9"/>
        <v>59.95598922</v>
      </c>
      <c r="C62" s="54">
        <f>C59</f>
        <v>0.7111137502</v>
      </c>
      <c r="D62" s="38">
        <f>G61*C62</f>
        <v>648.3481701</v>
      </c>
      <c r="E62" s="38">
        <f t="shared" ref="E62:E63" si="24">G$10</f>
        <v>1000</v>
      </c>
      <c r="F62" s="58">
        <f t="shared" si="5"/>
        <v>27.49263571</v>
      </c>
      <c r="G62" s="59">
        <f t="shared" si="11"/>
        <v>939.2288662</v>
      </c>
      <c r="H62" s="52">
        <f t="shared" si="6"/>
        <v>60.005725</v>
      </c>
      <c r="I62" s="60">
        <f t="shared" si="7"/>
        <v>56359.10906</v>
      </c>
      <c r="J62" s="12"/>
      <c r="K62" s="2"/>
      <c r="L62" s="2"/>
      <c r="M62" s="2"/>
      <c r="N62" s="2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9.75" customHeight="1">
      <c r="A63" s="56">
        <f t="shared" si="8"/>
        <v>42</v>
      </c>
      <c r="B63" s="57">
        <f t="shared" si="9"/>
        <v>60.005725</v>
      </c>
      <c r="C63" s="54"/>
      <c r="D63" s="38"/>
      <c r="E63" s="38">
        <f t="shared" si="24"/>
        <v>1000</v>
      </c>
      <c r="F63" s="58">
        <f t="shared" si="5"/>
        <v>16.66507654</v>
      </c>
      <c r="G63" s="59">
        <f t="shared" si="11"/>
        <v>955.8939428</v>
      </c>
      <c r="H63" s="52">
        <f t="shared" si="6"/>
        <v>60.05550203</v>
      </c>
      <c r="I63" s="60">
        <f t="shared" si="7"/>
        <v>57406.69062</v>
      </c>
      <c r="J63" s="12"/>
      <c r="K63" s="29"/>
      <c r="L63" s="29"/>
      <c r="M63" s="29"/>
      <c r="N63" s="29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9.75" customHeight="1">
      <c r="A64" s="56">
        <f t="shared" si="8"/>
        <v>43</v>
      </c>
      <c r="B64" s="57">
        <f t="shared" si="9"/>
        <v>60.05550203</v>
      </c>
      <c r="C64" s="54"/>
      <c r="D64" s="38"/>
      <c r="E64" s="38">
        <f>G$10+G$11</f>
        <v>1000</v>
      </c>
      <c r="F64" s="58">
        <f t="shared" si="5"/>
        <v>16.65126368</v>
      </c>
      <c r="G64" s="59">
        <f t="shared" si="11"/>
        <v>972.5452065</v>
      </c>
      <c r="H64" s="52">
        <f t="shared" si="6"/>
        <v>60.10532036</v>
      </c>
      <c r="I64" s="60">
        <f t="shared" si="7"/>
        <v>58455.1412</v>
      </c>
      <c r="J64" s="63"/>
      <c r="K64" s="64" t="s">
        <v>45</v>
      </c>
      <c r="L64" s="65"/>
      <c r="M64" s="66"/>
      <c r="N64" s="67"/>
      <c r="O64" s="68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9.75" customHeight="1">
      <c r="A65" s="56">
        <f t="shared" si="8"/>
        <v>44</v>
      </c>
      <c r="B65" s="57">
        <f t="shared" si="9"/>
        <v>60.10532036</v>
      </c>
      <c r="C65" s="54">
        <f>C62</f>
        <v>0.7111137502</v>
      </c>
      <c r="D65" s="38">
        <f>G64*C65</f>
        <v>691.590269</v>
      </c>
      <c r="E65" s="38">
        <f t="shared" ref="E65:E66" si="25">G$10</f>
        <v>1000</v>
      </c>
      <c r="F65" s="58">
        <f t="shared" si="5"/>
        <v>28.14376928</v>
      </c>
      <c r="G65" s="59">
        <f t="shared" si="11"/>
        <v>1000.688976</v>
      </c>
      <c r="H65" s="52">
        <f t="shared" si="6"/>
        <v>60.15518002</v>
      </c>
      <c r="I65" s="60">
        <f t="shared" si="7"/>
        <v>60196.62548</v>
      </c>
      <c r="J65" s="63"/>
      <c r="K65" s="69" t="s">
        <v>38</v>
      </c>
      <c r="N65" s="70">
        <f>SUM(E22:E69)</f>
        <v>57000</v>
      </c>
      <c r="O65" s="68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9.75" customHeight="1">
      <c r="A66" s="56">
        <f t="shared" si="8"/>
        <v>45</v>
      </c>
      <c r="B66" s="57">
        <f t="shared" si="9"/>
        <v>60.15518002</v>
      </c>
      <c r="C66" s="54"/>
      <c r="D66" s="38"/>
      <c r="E66" s="38">
        <f t="shared" si="25"/>
        <v>1000</v>
      </c>
      <c r="F66" s="58">
        <f t="shared" si="5"/>
        <v>16.6236723</v>
      </c>
      <c r="G66" s="59">
        <f t="shared" si="11"/>
        <v>1017.312648</v>
      </c>
      <c r="H66" s="52">
        <f t="shared" si="6"/>
        <v>60.20508103</v>
      </c>
      <c r="I66" s="60">
        <f t="shared" si="7"/>
        <v>61247.39041</v>
      </c>
      <c r="J66" s="63"/>
      <c r="K66" s="69" t="s">
        <v>39</v>
      </c>
      <c r="N66" s="71">
        <f>SUM(D22:D69)</f>
        <v>6685.50988</v>
      </c>
      <c r="O66" s="7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9.75" customHeight="1">
      <c r="A67" s="56">
        <f t="shared" si="8"/>
        <v>46</v>
      </c>
      <c r="B67" s="57">
        <f t="shared" si="9"/>
        <v>60.20508103</v>
      </c>
      <c r="C67" s="54"/>
      <c r="D67" s="38"/>
      <c r="E67" s="38">
        <f>G$10+G$11</f>
        <v>1000</v>
      </c>
      <c r="F67" s="58">
        <f t="shared" si="5"/>
        <v>16.60989376</v>
      </c>
      <c r="G67" s="59">
        <f t="shared" si="11"/>
        <v>1033.922542</v>
      </c>
      <c r="H67" s="52">
        <f t="shared" si="6"/>
        <v>60.25502344</v>
      </c>
      <c r="I67" s="60">
        <f t="shared" si="7"/>
        <v>62299.02699</v>
      </c>
      <c r="J67" s="63"/>
      <c r="K67" s="69" t="s">
        <v>40</v>
      </c>
      <c r="N67" s="70">
        <f>N65+N66</f>
        <v>63685.50988</v>
      </c>
      <c r="O67" s="68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9.75" customHeight="1">
      <c r="A68" s="56">
        <f t="shared" si="8"/>
        <v>47</v>
      </c>
      <c r="B68" s="57">
        <f t="shared" si="9"/>
        <v>60.25502344</v>
      </c>
      <c r="C68" s="54">
        <f>C65</f>
        <v>0.7111137502</v>
      </c>
      <c r="D68" s="38">
        <f>G67*C68</f>
        <v>735.2365361</v>
      </c>
      <c r="E68" s="38">
        <f t="shared" ref="E68:E69" si="26">G$10</f>
        <v>1000</v>
      </c>
      <c r="F68" s="58">
        <f t="shared" si="5"/>
        <v>28.79820531</v>
      </c>
      <c r="G68" s="59">
        <f t="shared" si="11"/>
        <v>1062.720747</v>
      </c>
      <c r="H68" s="52">
        <f t="shared" si="6"/>
        <v>60.30500728</v>
      </c>
      <c r="I68" s="60">
        <f t="shared" si="7"/>
        <v>64087.38239</v>
      </c>
      <c r="J68" s="63"/>
      <c r="K68" s="69" t="s">
        <v>41</v>
      </c>
      <c r="N68" s="71">
        <f>N69-N67</f>
        <v>1455.864975</v>
      </c>
      <c r="O68" s="68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9.75" customHeight="1">
      <c r="A69" s="73">
        <f t="shared" si="8"/>
        <v>48</v>
      </c>
      <c r="B69" s="74">
        <f t="shared" si="9"/>
        <v>60.30500728</v>
      </c>
      <c r="C69" s="75"/>
      <c r="D69" s="76"/>
      <c r="E69" s="76">
        <f t="shared" si="26"/>
        <v>1000</v>
      </c>
      <c r="F69" s="77">
        <f t="shared" si="5"/>
        <v>16.58237094</v>
      </c>
      <c r="G69" s="78">
        <f t="shared" si="11"/>
        <v>1079.303118</v>
      </c>
      <c r="H69" s="52">
        <f t="shared" si="6"/>
        <v>60.35503258</v>
      </c>
      <c r="I69" s="79">
        <f t="shared" si="7"/>
        <v>65141.37485</v>
      </c>
      <c r="J69" s="63"/>
      <c r="K69" s="80" t="s">
        <v>42</v>
      </c>
      <c r="L69" s="8"/>
      <c r="M69" s="8"/>
      <c r="N69" s="81">
        <f>I69</f>
        <v>65141.37485</v>
      </c>
      <c r="O69" s="68"/>
      <c r="P69" s="55">
        <f>SUM(D58:D69)</f>
        <v>2680.682723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9.75" customHeight="1">
      <c r="A70" s="82">
        <f t="shared" si="8"/>
        <v>49</v>
      </c>
      <c r="B70" s="83">
        <f t="shared" si="9"/>
        <v>60.35503258</v>
      </c>
      <c r="C70" s="84"/>
      <c r="D70" s="48"/>
      <c r="E70" s="48">
        <f>G$10+G$11+G$12</f>
        <v>1000</v>
      </c>
      <c r="F70" s="50">
        <f t="shared" si="5"/>
        <v>16.56862663</v>
      </c>
      <c r="G70" s="51">
        <f t="shared" si="11"/>
        <v>1095.871745</v>
      </c>
      <c r="H70" s="52">
        <f t="shared" si="6"/>
        <v>60.40509938</v>
      </c>
      <c r="I70" s="85">
        <f t="shared" si="7"/>
        <v>66196.24165</v>
      </c>
      <c r="J70" s="12"/>
      <c r="K70" s="66"/>
      <c r="L70" s="66"/>
      <c r="M70" s="66"/>
      <c r="N70" s="66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9.75" customHeight="1">
      <c r="A71" s="56">
        <f t="shared" si="8"/>
        <v>50</v>
      </c>
      <c r="B71" s="57">
        <f t="shared" si="9"/>
        <v>60.40509938</v>
      </c>
      <c r="C71" s="54">
        <f>C68*(G$18/100+100/100)</f>
        <v>0.7182248877</v>
      </c>
      <c r="D71" s="38">
        <f>G70*C71</f>
        <v>787.0823608</v>
      </c>
      <c r="E71" s="38">
        <f t="shared" ref="E71:E72" si="27">G$10</f>
        <v>1000</v>
      </c>
      <c r="F71" s="58">
        <f t="shared" si="5"/>
        <v>29.58495854</v>
      </c>
      <c r="G71" s="59">
        <f t="shared" si="11"/>
        <v>1125.456703</v>
      </c>
      <c r="H71" s="52">
        <f t="shared" si="6"/>
        <v>60.45520771</v>
      </c>
      <c r="I71" s="60">
        <f t="shared" si="7"/>
        <v>68039.71877</v>
      </c>
      <c r="J71" s="12"/>
      <c r="K71" s="2"/>
      <c r="L71" s="2"/>
      <c r="M71" s="2"/>
      <c r="N71" s="2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9.75" customHeight="1">
      <c r="A72" s="56">
        <f t="shared" si="8"/>
        <v>51</v>
      </c>
      <c r="B72" s="57">
        <f t="shared" si="9"/>
        <v>60.45520771</v>
      </c>
      <c r="C72" s="54"/>
      <c r="D72" s="38"/>
      <c r="E72" s="38">
        <f t="shared" si="27"/>
        <v>1000</v>
      </c>
      <c r="F72" s="58">
        <f t="shared" si="5"/>
        <v>16.54117218</v>
      </c>
      <c r="G72" s="59">
        <f t="shared" si="11"/>
        <v>1141.997875</v>
      </c>
      <c r="H72" s="52">
        <f t="shared" si="6"/>
        <v>60.50535761</v>
      </c>
      <c r="I72" s="60">
        <f t="shared" si="7"/>
        <v>69096.98984</v>
      </c>
      <c r="J72" s="12"/>
      <c r="K72" s="2"/>
      <c r="L72" s="2"/>
      <c r="M72" s="2"/>
      <c r="N72" s="2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9.75" customHeight="1">
      <c r="A73" s="56">
        <f t="shared" si="8"/>
        <v>52</v>
      </c>
      <c r="B73" s="57">
        <f t="shared" si="9"/>
        <v>60.50535761</v>
      </c>
      <c r="C73" s="54"/>
      <c r="D73" s="38"/>
      <c r="E73" s="38">
        <f>G$10+G$11</f>
        <v>1000</v>
      </c>
      <c r="F73" s="58">
        <f t="shared" si="5"/>
        <v>16.52746202</v>
      </c>
      <c r="G73" s="59">
        <f t="shared" si="11"/>
        <v>1158.525337</v>
      </c>
      <c r="H73" s="52">
        <f t="shared" si="6"/>
        <v>60.55554911</v>
      </c>
      <c r="I73" s="60">
        <f t="shared" si="7"/>
        <v>70155.13797</v>
      </c>
      <c r="J73" s="12"/>
      <c r="K73" s="2"/>
      <c r="L73" s="2"/>
      <c r="M73" s="2"/>
      <c r="N73" s="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9.75" customHeight="1">
      <c r="A74" s="56">
        <f t="shared" si="8"/>
        <v>53</v>
      </c>
      <c r="B74" s="57">
        <f t="shared" si="9"/>
        <v>60.55554911</v>
      </c>
      <c r="C74" s="54">
        <f>C71</f>
        <v>0.7182248877</v>
      </c>
      <c r="D74" s="38">
        <f>G73*C74</f>
        <v>832.0817304</v>
      </c>
      <c r="E74" s="38">
        <f t="shared" ref="E74:E75" si="28">G$10</f>
        <v>1000</v>
      </c>
      <c r="F74" s="58">
        <f t="shared" si="5"/>
        <v>30.2545639</v>
      </c>
      <c r="G74" s="59">
        <f t="shared" si="11"/>
        <v>1188.779901</v>
      </c>
      <c r="H74" s="52">
        <f t="shared" si="6"/>
        <v>60.60578225</v>
      </c>
      <c r="I74" s="60">
        <f t="shared" si="7"/>
        <v>72046.93584</v>
      </c>
      <c r="J74" s="12"/>
      <c r="K74" s="2"/>
      <c r="L74" s="2"/>
      <c r="M74" s="2"/>
      <c r="N74" s="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9.75" customHeight="1">
      <c r="A75" s="56">
        <f t="shared" si="8"/>
        <v>54</v>
      </c>
      <c r="B75" s="57">
        <f t="shared" si="9"/>
        <v>60.60578225</v>
      </c>
      <c r="C75" s="54"/>
      <c r="D75" s="38"/>
      <c r="E75" s="38">
        <f t="shared" si="28"/>
        <v>1000</v>
      </c>
      <c r="F75" s="58">
        <f t="shared" si="5"/>
        <v>16.50007578</v>
      </c>
      <c r="G75" s="59">
        <f t="shared" si="11"/>
        <v>1205.279977</v>
      </c>
      <c r="H75" s="52">
        <f t="shared" si="6"/>
        <v>60.65605705</v>
      </c>
      <c r="I75" s="60">
        <f t="shared" si="7"/>
        <v>73107.53106</v>
      </c>
      <c r="J75" s="12"/>
      <c r="K75" s="29"/>
      <c r="L75" s="29"/>
      <c r="M75" s="29"/>
      <c r="N75" s="29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9.75" customHeight="1">
      <c r="A76" s="56">
        <f t="shared" si="8"/>
        <v>55</v>
      </c>
      <c r="B76" s="57">
        <f t="shared" si="9"/>
        <v>60.65605705</v>
      </c>
      <c r="C76" s="54"/>
      <c r="D76" s="38"/>
      <c r="E76" s="38">
        <f>G$10+G$11</f>
        <v>1000</v>
      </c>
      <c r="F76" s="58">
        <f t="shared" si="5"/>
        <v>16.48639969</v>
      </c>
      <c r="G76" s="59">
        <f t="shared" si="11"/>
        <v>1221.766377</v>
      </c>
      <c r="H76" s="52">
        <f t="shared" si="6"/>
        <v>60.70637356</v>
      </c>
      <c r="I76" s="60">
        <f t="shared" si="7"/>
        <v>74169.00608</v>
      </c>
      <c r="J76" s="63"/>
      <c r="K76" s="64" t="s">
        <v>46</v>
      </c>
      <c r="L76" s="65"/>
      <c r="M76" s="66"/>
      <c r="N76" s="67"/>
      <c r="O76" s="68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9.75" customHeight="1">
      <c r="A77" s="56">
        <f t="shared" si="8"/>
        <v>56</v>
      </c>
      <c r="B77" s="57">
        <f t="shared" si="9"/>
        <v>60.70637356</v>
      </c>
      <c r="C77" s="54">
        <f>C74</f>
        <v>0.7182248877</v>
      </c>
      <c r="D77" s="38">
        <f>G76*C77</f>
        <v>877.5030188</v>
      </c>
      <c r="E77" s="38">
        <f t="shared" ref="E77:E78" si="29">G$10</f>
        <v>1000</v>
      </c>
      <c r="F77" s="58">
        <f t="shared" si="5"/>
        <v>30.92760955</v>
      </c>
      <c r="G77" s="59">
        <f t="shared" si="11"/>
        <v>1252.693986</v>
      </c>
      <c r="H77" s="52">
        <f t="shared" si="6"/>
        <v>60.75673182</v>
      </c>
      <c r="I77" s="60">
        <f t="shared" si="7"/>
        <v>76109.59258</v>
      </c>
      <c r="J77" s="63"/>
      <c r="K77" s="69" t="s">
        <v>38</v>
      </c>
      <c r="N77" s="70">
        <f>SUM(E22:E81)</f>
        <v>69000</v>
      </c>
      <c r="O77" s="68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9.75" customHeight="1">
      <c r="A78" s="56">
        <f t="shared" si="8"/>
        <v>57</v>
      </c>
      <c r="B78" s="57">
        <f t="shared" si="9"/>
        <v>60.75673182</v>
      </c>
      <c r="C78" s="54"/>
      <c r="D78" s="38"/>
      <c r="E78" s="38">
        <f t="shared" si="29"/>
        <v>1000</v>
      </c>
      <c r="F78" s="58">
        <f t="shared" si="5"/>
        <v>16.45908149</v>
      </c>
      <c r="G78" s="59">
        <f t="shared" si="11"/>
        <v>1269.153068</v>
      </c>
      <c r="H78" s="52">
        <f t="shared" si="6"/>
        <v>60.80713184</v>
      </c>
      <c r="I78" s="60">
        <f t="shared" si="7"/>
        <v>77173.55792</v>
      </c>
      <c r="J78" s="63"/>
      <c r="K78" s="69" t="s">
        <v>39</v>
      </c>
      <c r="N78" s="71">
        <f>SUM(D22:D81)</f>
        <v>10105.52583</v>
      </c>
      <c r="O78" s="7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9.75" customHeight="1">
      <c r="A79" s="56">
        <f t="shared" si="8"/>
        <v>58</v>
      </c>
      <c r="B79" s="57">
        <f t="shared" si="9"/>
        <v>60.80713184</v>
      </c>
      <c r="C79" s="54"/>
      <c r="D79" s="38"/>
      <c r="E79" s="38">
        <f>G$10+G$11</f>
        <v>1000</v>
      </c>
      <c r="F79" s="58">
        <f t="shared" si="5"/>
        <v>16.44543937</v>
      </c>
      <c r="G79" s="59">
        <f t="shared" si="11"/>
        <v>1285.598507</v>
      </c>
      <c r="H79" s="52">
        <f t="shared" si="6"/>
        <v>60.85757367</v>
      </c>
      <c r="I79" s="60">
        <f t="shared" si="7"/>
        <v>78238.40587</v>
      </c>
      <c r="J79" s="63"/>
      <c r="K79" s="69" t="s">
        <v>40</v>
      </c>
      <c r="N79" s="70">
        <f>N77+N78</f>
        <v>79105.52583</v>
      </c>
      <c r="O79" s="68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9.75" customHeight="1">
      <c r="A80" s="56">
        <f t="shared" si="8"/>
        <v>59</v>
      </c>
      <c r="B80" s="57">
        <f t="shared" si="9"/>
        <v>60.85757367</v>
      </c>
      <c r="C80" s="54">
        <f>C77</f>
        <v>0.7182248877</v>
      </c>
      <c r="D80" s="38">
        <f>G79*C80</f>
        <v>923.3488435</v>
      </c>
      <c r="E80" s="38">
        <f t="shared" ref="E80:E81" si="30">G$10</f>
        <v>1000</v>
      </c>
      <c r="F80" s="58">
        <f t="shared" si="5"/>
        <v>31.60409999</v>
      </c>
      <c r="G80" s="59">
        <f t="shared" si="11"/>
        <v>1317.202607</v>
      </c>
      <c r="H80" s="52">
        <f t="shared" si="6"/>
        <v>60.90805735</v>
      </c>
      <c r="I80" s="60">
        <f t="shared" si="7"/>
        <v>80228.25194</v>
      </c>
      <c r="J80" s="63"/>
      <c r="K80" s="69" t="s">
        <v>41</v>
      </c>
      <c r="N80" s="71">
        <f>N81-N79</f>
        <v>2190.108041</v>
      </c>
      <c r="O80" s="68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9.75" customHeight="1">
      <c r="A81" s="73">
        <f t="shared" si="8"/>
        <v>60</v>
      </c>
      <c r="B81" s="74">
        <f t="shared" si="9"/>
        <v>60.90805735</v>
      </c>
      <c r="C81" s="75"/>
      <c r="D81" s="76"/>
      <c r="E81" s="76">
        <f t="shared" si="30"/>
        <v>1000</v>
      </c>
      <c r="F81" s="77">
        <f t="shared" si="5"/>
        <v>16.41818905</v>
      </c>
      <c r="G81" s="78">
        <f t="shared" si="11"/>
        <v>1333.620796</v>
      </c>
      <c r="H81" s="52">
        <f t="shared" si="6"/>
        <v>60.95858291</v>
      </c>
      <c r="I81" s="79">
        <f t="shared" si="7"/>
        <v>81295.63387</v>
      </c>
      <c r="J81" s="63"/>
      <c r="K81" s="80" t="s">
        <v>42</v>
      </c>
      <c r="L81" s="8"/>
      <c r="M81" s="8"/>
      <c r="N81" s="81">
        <f>I81</f>
        <v>81295.63387</v>
      </c>
      <c r="O81" s="68"/>
      <c r="P81" s="55">
        <f>SUM(D70:D81)</f>
        <v>3420.015953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9.75" customHeight="1">
      <c r="A82" s="82">
        <f t="shared" si="8"/>
        <v>61</v>
      </c>
      <c r="B82" s="83">
        <f t="shared" si="9"/>
        <v>60.95858291</v>
      </c>
      <c r="C82" s="84"/>
      <c r="D82" s="48"/>
      <c r="E82" s="48">
        <f>G$10+G$11+G$12</f>
        <v>1000</v>
      </c>
      <c r="F82" s="50">
        <f t="shared" si="5"/>
        <v>16.40458082</v>
      </c>
      <c r="G82" s="51">
        <f t="shared" si="11"/>
        <v>1350.025377</v>
      </c>
      <c r="H82" s="52">
        <f t="shared" si="6"/>
        <v>61.00915037</v>
      </c>
      <c r="I82" s="85">
        <f t="shared" si="7"/>
        <v>82363.90124</v>
      </c>
      <c r="J82" s="12"/>
      <c r="K82" s="66"/>
      <c r="L82" s="66"/>
      <c r="M82" s="66"/>
      <c r="N82" s="66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9.75" customHeight="1">
      <c r="A83" s="56">
        <f t="shared" si="8"/>
        <v>62</v>
      </c>
      <c r="B83" s="57">
        <f t="shared" si="9"/>
        <v>61.00915037</v>
      </c>
      <c r="C83" s="54">
        <f>C80*(G$18/100+100/100)</f>
        <v>0.7254071366</v>
      </c>
      <c r="D83" s="38">
        <f>G82*C83</f>
        <v>979.3180431</v>
      </c>
      <c r="E83" s="38">
        <f t="shared" ref="E83:E84" si="31">G$10</f>
        <v>1000</v>
      </c>
      <c r="F83" s="58">
        <f t="shared" si="5"/>
        <v>32.44297013</v>
      </c>
      <c r="G83" s="59">
        <f t="shared" si="11"/>
        <v>1382.468347</v>
      </c>
      <c r="H83" s="52">
        <f t="shared" si="6"/>
        <v>61.05975979</v>
      </c>
      <c r="I83" s="60">
        <f t="shared" si="7"/>
        <v>84413.1852</v>
      </c>
      <c r="J83" s="12"/>
      <c r="K83" s="2"/>
      <c r="L83" s="2"/>
      <c r="M83" s="2"/>
      <c r="N83" s="2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9.75" customHeight="1">
      <c r="A84" s="56">
        <f t="shared" si="8"/>
        <v>63</v>
      </c>
      <c r="B84" s="57">
        <f t="shared" si="9"/>
        <v>61.05975979</v>
      </c>
      <c r="C84" s="54"/>
      <c r="D84" s="38"/>
      <c r="E84" s="38">
        <f t="shared" si="31"/>
        <v>1000</v>
      </c>
      <c r="F84" s="58">
        <f t="shared" si="5"/>
        <v>16.3773982</v>
      </c>
      <c r="G84" s="59">
        <f t="shared" si="11"/>
        <v>1398.845745</v>
      </c>
      <c r="H84" s="52">
        <f t="shared" si="6"/>
        <v>61.11041119</v>
      </c>
      <c r="I84" s="60">
        <f t="shared" si="7"/>
        <v>85484.03869</v>
      </c>
      <c r="J84" s="12"/>
      <c r="K84" s="2"/>
      <c r="L84" s="2"/>
      <c r="M84" s="2"/>
      <c r="N84" s="2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9.75" customHeight="1">
      <c r="A85" s="56">
        <f t="shared" si="8"/>
        <v>64</v>
      </c>
      <c r="B85" s="57">
        <f t="shared" si="9"/>
        <v>61.11041119</v>
      </c>
      <c r="C85" s="54"/>
      <c r="D85" s="38"/>
      <c r="E85" s="38">
        <f>G$10+G$11</f>
        <v>1000</v>
      </c>
      <c r="F85" s="58">
        <f t="shared" si="5"/>
        <v>16.36382378</v>
      </c>
      <c r="G85" s="59">
        <f t="shared" si="11"/>
        <v>1415.209569</v>
      </c>
      <c r="H85" s="52">
        <f t="shared" si="6"/>
        <v>61.1611046</v>
      </c>
      <c r="I85" s="60">
        <f t="shared" si="7"/>
        <v>86555.7805</v>
      </c>
      <c r="J85" s="12"/>
      <c r="K85" s="2"/>
      <c r="L85" s="2"/>
      <c r="M85" s="2"/>
      <c r="N85" s="2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9.75" customHeight="1">
      <c r="A86" s="56">
        <f t="shared" si="8"/>
        <v>65</v>
      </c>
      <c r="B86" s="57">
        <f t="shared" si="9"/>
        <v>61.1611046</v>
      </c>
      <c r="C86" s="54">
        <f>C83</f>
        <v>0.7254071366</v>
      </c>
      <c r="D86" s="38">
        <f>G85*C86</f>
        <v>1026.603121</v>
      </c>
      <c r="E86" s="38">
        <f t="shared" ref="E86:E87" si="32">G$10</f>
        <v>1000</v>
      </c>
      <c r="F86" s="58">
        <f t="shared" si="5"/>
        <v>33.1354892</v>
      </c>
      <c r="G86" s="59">
        <f t="shared" si="11"/>
        <v>1448.345058</v>
      </c>
      <c r="H86" s="52">
        <f t="shared" si="6"/>
        <v>61.21184007</v>
      </c>
      <c r="I86" s="60">
        <f t="shared" si="7"/>
        <v>88655.86608</v>
      </c>
      <c r="J86" s="12"/>
      <c r="K86" s="2"/>
      <c r="L86" s="2"/>
      <c r="M86" s="2"/>
      <c r="N86" s="2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9.75" customHeight="1">
      <c r="A87" s="56">
        <f t="shared" si="8"/>
        <v>66</v>
      </c>
      <c r="B87" s="57">
        <f t="shared" si="9"/>
        <v>61.21184007</v>
      </c>
      <c r="C87" s="54"/>
      <c r="D87" s="38"/>
      <c r="E87" s="38">
        <f t="shared" si="32"/>
        <v>1000</v>
      </c>
      <c r="F87" s="58">
        <f t="shared" si="5"/>
        <v>16.3367087</v>
      </c>
      <c r="G87" s="59">
        <f t="shared" si="11"/>
        <v>1464.681767</v>
      </c>
      <c r="H87" s="52">
        <f t="shared" si="6"/>
        <v>61.26261762</v>
      </c>
      <c r="I87" s="60">
        <f t="shared" si="7"/>
        <v>89730.23904</v>
      </c>
      <c r="J87" s="12"/>
      <c r="K87" s="29"/>
      <c r="L87" s="29"/>
      <c r="M87" s="29"/>
      <c r="N87" s="29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9.75" customHeight="1">
      <c r="A88" s="56">
        <f t="shared" si="8"/>
        <v>67</v>
      </c>
      <c r="B88" s="57">
        <f t="shared" si="9"/>
        <v>61.26261762</v>
      </c>
      <c r="C88" s="54"/>
      <c r="D88" s="38"/>
      <c r="E88" s="38">
        <f>G$10+G$11</f>
        <v>1000</v>
      </c>
      <c r="F88" s="58">
        <f t="shared" si="5"/>
        <v>16.32316801</v>
      </c>
      <c r="G88" s="59">
        <f t="shared" si="11"/>
        <v>1481.004935</v>
      </c>
      <c r="H88" s="52">
        <f t="shared" si="6"/>
        <v>61.3134373</v>
      </c>
      <c r="I88" s="60">
        <f t="shared" si="7"/>
        <v>90805.50323</v>
      </c>
      <c r="J88" s="63"/>
      <c r="K88" s="64" t="s">
        <v>47</v>
      </c>
      <c r="L88" s="65"/>
      <c r="M88" s="66"/>
      <c r="N88" s="67"/>
      <c r="O88" s="68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9.75" customHeight="1">
      <c r="A89" s="56">
        <f t="shared" si="8"/>
        <v>68</v>
      </c>
      <c r="B89" s="57">
        <f t="shared" si="9"/>
        <v>61.3134373</v>
      </c>
      <c r="C89" s="54">
        <f>C86</f>
        <v>0.7254071366</v>
      </c>
      <c r="D89" s="38">
        <f>G88*C89</f>
        <v>1074.331549</v>
      </c>
      <c r="E89" s="38">
        <f t="shared" ref="E89:E90" si="33">G$10</f>
        <v>1000</v>
      </c>
      <c r="F89" s="58">
        <f t="shared" si="5"/>
        <v>33.83159778</v>
      </c>
      <c r="G89" s="59">
        <f t="shared" si="11"/>
        <v>1514.836533</v>
      </c>
      <c r="H89" s="52">
        <f t="shared" si="6"/>
        <v>61.36429913</v>
      </c>
      <c r="I89" s="60">
        <f t="shared" si="7"/>
        <v>92956.88214</v>
      </c>
      <c r="J89" s="63"/>
      <c r="K89" s="69" t="s">
        <v>38</v>
      </c>
      <c r="N89" s="70">
        <f>SUM(E22:E93)</f>
        <v>81000</v>
      </c>
      <c r="O89" s="68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9.75" customHeight="1">
      <c r="A90" s="56">
        <f t="shared" si="8"/>
        <v>69</v>
      </c>
      <c r="B90" s="57">
        <f t="shared" si="9"/>
        <v>61.36429913</v>
      </c>
      <c r="C90" s="54"/>
      <c r="D90" s="38"/>
      <c r="E90" s="38">
        <f t="shared" si="33"/>
        <v>1000</v>
      </c>
      <c r="F90" s="58">
        <f t="shared" si="5"/>
        <v>16.29612029</v>
      </c>
      <c r="G90" s="59">
        <f t="shared" si="11"/>
        <v>1531.132653</v>
      </c>
      <c r="H90" s="52">
        <f t="shared" si="6"/>
        <v>61.41520316</v>
      </c>
      <c r="I90" s="60">
        <f t="shared" si="7"/>
        <v>94034.82296</v>
      </c>
      <c r="J90" s="63"/>
      <c r="K90" s="69" t="s">
        <v>39</v>
      </c>
      <c r="N90" s="71">
        <f>SUM(D22:D93)</f>
        <v>14308.28462</v>
      </c>
      <c r="O90" s="7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9.75" customHeight="1">
      <c r="A91" s="56">
        <f t="shared" si="8"/>
        <v>70</v>
      </c>
      <c r="B91" s="57">
        <f t="shared" si="9"/>
        <v>61.41520316</v>
      </c>
      <c r="C91" s="54"/>
      <c r="D91" s="38"/>
      <c r="E91" s="38">
        <f>G$10+G$11</f>
        <v>1000</v>
      </c>
      <c r="F91" s="58">
        <f t="shared" si="5"/>
        <v>16.28261324</v>
      </c>
      <c r="G91" s="59">
        <f t="shared" si="11"/>
        <v>1547.415266</v>
      </c>
      <c r="H91" s="52">
        <f t="shared" si="6"/>
        <v>61.46614941</v>
      </c>
      <c r="I91" s="60">
        <f t="shared" si="7"/>
        <v>95113.65796</v>
      </c>
      <c r="J91" s="63"/>
      <c r="K91" s="69" t="s">
        <v>40</v>
      </c>
      <c r="N91" s="70">
        <f>N89+N90</f>
        <v>95308.28462</v>
      </c>
      <c r="O91" s="68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9.75" customHeight="1">
      <c r="A92" s="56">
        <f t="shared" si="8"/>
        <v>71</v>
      </c>
      <c r="B92" s="57">
        <f t="shared" si="9"/>
        <v>61.46614941</v>
      </c>
      <c r="C92" s="54">
        <f>C89</f>
        <v>0.7254071366</v>
      </c>
      <c r="D92" s="38">
        <f>G91*C92</f>
        <v>1122.506077</v>
      </c>
      <c r="E92" s="38">
        <f t="shared" ref="E92:E93" si="34">G$10</f>
        <v>1000</v>
      </c>
      <c r="F92" s="58">
        <f t="shared" si="5"/>
        <v>34.53130053</v>
      </c>
      <c r="G92" s="59">
        <f t="shared" si="11"/>
        <v>1581.946567</v>
      </c>
      <c r="H92" s="52">
        <f t="shared" si="6"/>
        <v>61.51713792</v>
      </c>
      <c r="I92" s="60">
        <f t="shared" si="7"/>
        <v>97316.82515</v>
      </c>
      <c r="J92" s="63"/>
      <c r="K92" s="69" t="s">
        <v>41</v>
      </c>
      <c r="N92" s="71">
        <f>N93-N91</f>
        <v>3090.098076</v>
      </c>
      <c r="O92" s="68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9.75" customHeight="1">
      <c r="A93" s="73">
        <f t="shared" si="8"/>
        <v>72</v>
      </c>
      <c r="B93" s="74">
        <f t="shared" si="9"/>
        <v>61.51713792</v>
      </c>
      <c r="C93" s="75"/>
      <c r="D93" s="76"/>
      <c r="E93" s="76">
        <f t="shared" si="34"/>
        <v>1000</v>
      </c>
      <c r="F93" s="77">
        <f t="shared" si="5"/>
        <v>16.25563272</v>
      </c>
      <c r="G93" s="78">
        <f t="shared" si="11"/>
        <v>1598.2022</v>
      </c>
      <c r="H93" s="52">
        <f t="shared" si="6"/>
        <v>61.56816873</v>
      </c>
      <c r="I93" s="79">
        <f t="shared" si="7"/>
        <v>98398.3827</v>
      </c>
      <c r="J93" s="63"/>
      <c r="K93" s="80" t="s">
        <v>42</v>
      </c>
      <c r="L93" s="8"/>
      <c r="M93" s="8"/>
      <c r="N93" s="81">
        <f>I93</f>
        <v>98398.3827</v>
      </c>
      <c r="O93" s="68"/>
      <c r="P93" s="55">
        <f>SUM(D82:D93)</f>
        <v>4202.758791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9.75" customHeight="1">
      <c r="A94" s="82">
        <f t="shared" si="8"/>
        <v>73</v>
      </c>
      <c r="B94" s="83">
        <f t="shared" si="9"/>
        <v>61.56816873</v>
      </c>
      <c r="C94" s="84"/>
      <c r="D94" s="48"/>
      <c r="E94" s="48">
        <f>G$10+G$11+G$12</f>
        <v>1000</v>
      </c>
      <c r="F94" s="50">
        <f t="shared" si="5"/>
        <v>16.24215923</v>
      </c>
      <c r="G94" s="51">
        <f t="shared" si="11"/>
        <v>1614.444359</v>
      </c>
      <c r="H94" s="52">
        <f t="shared" si="6"/>
        <v>61.61924188</v>
      </c>
      <c r="I94" s="85">
        <f t="shared" si="7"/>
        <v>99480.83745</v>
      </c>
      <c r="J94" s="12"/>
      <c r="K94" s="66"/>
      <c r="L94" s="66"/>
      <c r="M94" s="66"/>
      <c r="N94" s="66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9.75" customHeight="1">
      <c r="A95" s="56">
        <f t="shared" si="8"/>
        <v>74</v>
      </c>
      <c r="B95" s="57">
        <f t="shared" si="9"/>
        <v>61.61924188</v>
      </c>
      <c r="C95" s="54">
        <f>C92*(G$18/100+100/100)</f>
        <v>0.7326612079</v>
      </c>
      <c r="D95" s="38">
        <f>G94*C95</f>
        <v>1182.840754</v>
      </c>
      <c r="E95" s="38">
        <f t="shared" ref="E95:E96" si="35">G$10</f>
        <v>1000</v>
      </c>
      <c r="F95" s="58">
        <f t="shared" si="5"/>
        <v>35.42466099</v>
      </c>
      <c r="G95" s="59">
        <f t="shared" si="11"/>
        <v>1649.86902</v>
      </c>
      <c r="H95" s="52">
        <f t="shared" si="6"/>
        <v>61.67035739</v>
      </c>
      <c r="I95" s="60">
        <f t="shared" si="7"/>
        <v>101748.0121</v>
      </c>
      <c r="J95" s="12"/>
      <c r="K95" s="2"/>
      <c r="L95" s="2"/>
      <c r="M95" s="2"/>
      <c r="N95" s="2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9.75" customHeight="1">
      <c r="A96" s="56">
        <f t="shared" si="8"/>
        <v>75</v>
      </c>
      <c r="B96" s="57">
        <f t="shared" si="9"/>
        <v>61.67035739</v>
      </c>
      <c r="C96" s="54"/>
      <c r="D96" s="38"/>
      <c r="E96" s="38">
        <f t="shared" si="35"/>
        <v>1000</v>
      </c>
      <c r="F96" s="58">
        <f t="shared" si="5"/>
        <v>16.21524574</v>
      </c>
      <c r="G96" s="59">
        <f t="shared" si="11"/>
        <v>1666.084266</v>
      </c>
      <c r="H96" s="52">
        <f t="shared" si="6"/>
        <v>61.7215153</v>
      </c>
      <c r="I96" s="60">
        <f t="shared" si="7"/>
        <v>102833.2455</v>
      </c>
      <c r="J96" s="12"/>
      <c r="K96" s="2"/>
      <c r="L96" s="2"/>
      <c r="M96" s="2"/>
      <c r="N96" s="2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9.75" customHeight="1">
      <c r="A97" s="56">
        <f t="shared" si="8"/>
        <v>76</v>
      </c>
      <c r="B97" s="57">
        <f t="shared" si="9"/>
        <v>61.7215153</v>
      </c>
      <c r="C97" s="54"/>
      <c r="D97" s="38"/>
      <c r="E97" s="38">
        <f>G$10+G$11</f>
        <v>1000</v>
      </c>
      <c r="F97" s="58">
        <f t="shared" si="5"/>
        <v>16.20180573</v>
      </c>
      <c r="G97" s="59">
        <f t="shared" si="11"/>
        <v>1682.286071</v>
      </c>
      <c r="H97" s="52">
        <f t="shared" si="6"/>
        <v>61.77271565</v>
      </c>
      <c r="I97" s="60">
        <f t="shared" si="7"/>
        <v>103919.3791</v>
      </c>
      <c r="J97" s="12"/>
      <c r="K97" s="2"/>
      <c r="L97" s="2"/>
      <c r="M97" s="2"/>
      <c r="N97" s="2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9.75" customHeight="1">
      <c r="A98" s="56">
        <f t="shared" si="8"/>
        <v>77</v>
      </c>
      <c r="B98" s="57">
        <f t="shared" si="9"/>
        <v>61.77271565</v>
      </c>
      <c r="C98" s="54">
        <f>C95</f>
        <v>0.7326612079</v>
      </c>
      <c r="D98" s="38">
        <f>G97*C98</f>
        <v>1232.545745</v>
      </c>
      <c r="E98" s="38">
        <f t="shared" ref="E98:E99" si="36">G$10</f>
        <v>1000</v>
      </c>
      <c r="F98" s="58">
        <f t="shared" si="5"/>
        <v>36.14129186</v>
      </c>
      <c r="G98" s="59">
        <f t="shared" si="11"/>
        <v>1718.427363</v>
      </c>
      <c r="H98" s="52">
        <f t="shared" si="6"/>
        <v>61.82395847</v>
      </c>
      <c r="I98" s="60">
        <f t="shared" si="7"/>
        <v>106239.9819</v>
      </c>
      <c r="J98" s="12"/>
      <c r="K98" s="2"/>
      <c r="L98" s="2"/>
      <c r="M98" s="2"/>
      <c r="N98" s="2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9.75" customHeight="1">
      <c r="A99" s="56">
        <f t="shared" si="8"/>
        <v>78</v>
      </c>
      <c r="B99" s="57">
        <f t="shared" si="9"/>
        <v>61.82395847</v>
      </c>
      <c r="C99" s="54"/>
      <c r="D99" s="38"/>
      <c r="E99" s="38">
        <f t="shared" si="36"/>
        <v>1000</v>
      </c>
      <c r="F99" s="58">
        <f t="shared" si="5"/>
        <v>16.17495911</v>
      </c>
      <c r="G99" s="59">
        <f t="shared" si="11"/>
        <v>1734.602322</v>
      </c>
      <c r="H99" s="52">
        <f t="shared" si="6"/>
        <v>61.8752438</v>
      </c>
      <c r="I99" s="60">
        <f t="shared" si="7"/>
        <v>107328.9416</v>
      </c>
      <c r="J99" s="12"/>
      <c r="K99" s="29"/>
      <c r="L99" s="29"/>
      <c r="M99" s="29"/>
      <c r="N99" s="29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9.75" customHeight="1">
      <c r="A100" s="56">
        <f t="shared" si="8"/>
        <v>79</v>
      </c>
      <c r="B100" s="57">
        <f t="shared" si="9"/>
        <v>61.8752438</v>
      </c>
      <c r="C100" s="54"/>
      <c r="D100" s="38"/>
      <c r="E100" s="38">
        <f>G$10+G$11</f>
        <v>1000</v>
      </c>
      <c r="F100" s="58">
        <f t="shared" si="5"/>
        <v>16.16155248</v>
      </c>
      <c r="G100" s="59">
        <f t="shared" si="11"/>
        <v>1750.763875</v>
      </c>
      <c r="H100" s="52">
        <f t="shared" si="6"/>
        <v>61.92657167</v>
      </c>
      <c r="I100" s="60">
        <f t="shared" si="7"/>
        <v>108418.8046</v>
      </c>
      <c r="J100" s="63"/>
      <c r="K100" s="64" t="s">
        <v>48</v>
      </c>
      <c r="L100" s="65"/>
      <c r="M100" s="66"/>
      <c r="N100" s="67"/>
      <c r="O100" s="68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9.75" customHeight="1">
      <c r="A101" s="56">
        <f t="shared" si="8"/>
        <v>80</v>
      </c>
      <c r="B101" s="57">
        <f t="shared" si="9"/>
        <v>61.92657167</v>
      </c>
      <c r="C101" s="54">
        <f>C98</f>
        <v>0.7326612079</v>
      </c>
      <c r="D101" s="38">
        <f>G100*C101</f>
        <v>1282.716775</v>
      </c>
      <c r="E101" s="38">
        <f t="shared" ref="E101:E102" si="37">G$10</f>
        <v>1000</v>
      </c>
      <c r="F101" s="58">
        <f t="shared" si="5"/>
        <v>36.86166881</v>
      </c>
      <c r="G101" s="59">
        <f t="shared" si="11"/>
        <v>1787.625544</v>
      </c>
      <c r="H101" s="52">
        <f t="shared" si="6"/>
        <v>61.97794213</v>
      </c>
      <c r="I101" s="60">
        <f t="shared" si="7"/>
        <v>110793.3525</v>
      </c>
      <c r="J101" s="63"/>
      <c r="K101" s="69" t="s">
        <v>38</v>
      </c>
      <c r="N101" s="70">
        <f>SUM(E22:E105)</f>
        <v>93000</v>
      </c>
      <c r="O101" s="68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9.75" customHeight="1">
      <c r="A102" s="56">
        <f t="shared" si="8"/>
        <v>81</v>
      </c>
      <c r="B102" s="57">
        <f t="shared" si="9"/>
        <v>61.97794213</v>
      </c>
      <c r="C102" s="54"/>
      <c r="D102" s="38"/>
      <c r="E102" s="38">
        <f t="shared" si="37"/>
        <v>1000</v>
      </c>
      <c r="F102" s="58">
        <f t="shared" si="5"/>
        <v>16.13477256</v>
      </c>
      <c r="G102" s="59">
        <f t="shared" si="11"/>
        <v>1803.760316</v>
      </c>
      <c r="H102" s="52">
        <f t="shared" si="6"/>
        <v>62.02935519</v>
      </c>
      <c r="I102" s="60">
        <f t="shared" si="7"/>
        <v>111886.0893</v>
      </c>
      <c r="J102" s="63"/>
      <c r="K102" s="69" t="s">
        <v>39</v>
      </c>
      <c r="N102" s="71">
        <f>SUM(D22:D105)</f>
        <v>19339.74463</v>
      </c>
      <c r="O102" s="7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9.75" customHeight="1">
      <c r="A103" s="56">
        <f t="shared" si="8"/>
        <v>82</v>
      </c>
      <c r="B103" s="57">
        <f t="shared" si="9"/>
        <v>62.02935519</v>
      </c>
      <c r="C103" s="54"/>
      <c r="D103" s="38"/>
      <c r="E103" s="38">
        <f>G$10+G$11</f>
        <v>1000</v>
      </c>
      <c r="F103" s="58">
        <f t="shared" si="5"/>
        <v>16.12139925</v>
      </c>
      <c r="G103" s="59">
        <f t="shared" si="11"/>
        <v>1819.881715</v>
      </c>
      <c r="H103" s="52">
        <f t="shared" si="6"/>
        <v>62.0808109</v>
      </c>
      <c r="I103" s="60">
        <f t="shared" si="7"/>
        <v>112979.7326</v>
      </c>
      <c r="J103" s="63"/>
      <c r="K103" s="69" t="s">
        <v>40</v>
      </c>
      <c r="N103" s="70">
        <f>N101+N102</f>
        <v>112339.7446</v>
      </c>
      <c r="O103" s="6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9.75" customHeight="1">
      <c r="A104" s="56">
        <f t="shared" si="8"/>
        <v>83</v>
      </c>
      <c r="B104" s="57">
        <f t="shared" si="9"/>
        <v>62.0808109</v>
      </c>
      <c r="C104" s="54">
        <f>C101</f>
        <v>0.7326612079</v>
      </c>
      <c r="D104" s="38">
        <f>G103*C104</f>
        <v>1333.356736</v>
      </c>
      <c r="E104" s="38">
        <f t="shared" ref="E104:E105" si="38">G$10</f>
        <v>1000</v>
      </c>
      <c r="F104" s="58">
        <f t="shared" si="5"/>
        <v>37.58579667</v>
      </c>
      <c r="G104" s="59">
        <f t="shared" si="11"/>
        <v>1857.467512</v>
      </c>
      <c r="H104" s="52">
        <f t="shared" si="6"/>
        <v>62.1323093</v>
      </c>
      <c r="I104" s="60">
        <f t="shared" si="7"/>
        <v>115408.746</v>
      </c>
      <c r="J104" s="63"/>
      <c r="K104" s="69" t="s">
        <v>41</v>
      </c>
      <c r="N104" s="71">
        <f>N105-N103</f>
        <v>4165.566838</v>
      </c>
      <c r="O104" s="6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9.75" customHeight="1">
      <c r="A105" s="73">
        <f t="shared" si="8"/>
        <v>84</v>
      </c>
      <c r="B105" s="74">
        <f t="shared" si="9"/>
        <v>62.1323093</v>
      </c>
      <c r="C105" s="75"/>
      <c r="D105" s="76"/>
      <c r="E105" s="76">
        <f t="shared" si="38"/>
        <v>1000</v>
      </c>
      <c r="F105" s="77">
        <f t="shared" si="5"/>
        <v>16.09468586</v>
      </c>
      <c r="G105" s="78">
        <f t="shared" si="11"/>
        <v>1873.562198</v>
      </c>
      <c r="H105" s="52">
        <f t="shared" si="6"/>
        <v>62.18385042</v>
      </c>
      <c r="I105" s="79">
        <f t="shared" si="7"/>
        <v>116505.3115</v>
      </c>
      <c r="J105" s="63"/>
      <c r="K105" s="80" t="s">
        <v>42</v>
      </c>
      <c r="L105" s="8"/>
      <c r="M105" s="8"/>
      <c r="N105" s="81">
        <f>I105</f>
        <v>116505.3115</v>
      </c>
      <c r="O105" s="68"/>
      <c r="P105" s="55">
        <f>SUM(D94:D105)</f>
        <v>5031.460011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9.75" customHeight="1">
      <c r="A106" s="82">
        <f t="shared" si="8"/>
        <v>85</v>
      </c>
      <c r="B106" s="83">
        <f t="shared" si="9"/>
        <v>62.18385042</v>
      </c>
      <c r="C106" s="84"/>
      <c r="D106" s="48"/>
      <c r="E106" s="48">
        <f>G$10+G$11+G$12</f>
        <v>1000</v>
      </c>
      <c r="F106" s="50">
        <f t="shared" si="5"/>
        <v>16.08134577</v>
      </c>
      <c r="G106" s="51">
        <f t="shared" si="11"/>
        <v>1889.643544</v>
      </c>
      <c r="H106" s="52">
        <f t="shared" si="6"/>
        <v>62.2354343</v>
      </c>
      <c r="I106" s="85">
        <f t="shared" si="7"/>
        <v>117602.7866</v>
      </c>
      <c r="J106" s="12"/>
      <c r="K106" s="66"/>
      <c r="L106" s="66"/>
      <c r="M106" s="66"/>
      <c r="N106" s="66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9.75" customHeight="1">
      <c r="A107" s="56">
        <f t="shared" si="8"/>
        <v>86</v>
      </c>
      <c r="B107" s="57">
        <f t="shared" si="9"/>
        <v>62.2354343</v>
      </c>
      <c r="C107" s="54">
        <f>C104*(G$18/100+100/100)</f>
        <v>0.73998782</v>
      </c>
      <c r="D107" s="38">
        <f>G106*C107</f>
        <v>1398.313207</v>
      </c>
      <c r="E107" s="38">
        <f t="shared" ref="E107:E108" si="39">G$10</f>
        <v>1000</v>
      </c>
      <c r="F107" s="58">
        <f t="shared" si="5"/>
        <v>38.53613675</v>
      </c>
      <c r="G107" s="59">
        <f t="shared" si="11"/>
        <v>1928.17968</v>
      </c>
      <c r="H107" s="52">
        <f t="shared" si="6"/>
        <v>62.28706096</v>
      </c>
      <c r="I107" s="60">
        <f t="shared" si="7"/>
        <v>120100.6453</v>
      </c>
      <c r="J107" s="12"/>
      <c r="K107" s="2"/>
      <c r="L107" s="2"/>
      <c r="M107" s="2"/>
      <c r="N107" s="2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9.75" customHeight="1">
      <c r="A108" s="56">
        <f t="shared" si="8"/>
        <v>87</v>
      </c>
      <c r="B108" s="57">
        <f t="shared" si="9"/>
        <v>62.28706096</v>
      </c>
      <c r="C108" s="54"/>
      <c r="D108" s="38"/>
      <c r="E108" s="38">
        <f t="shared" si="39"/>
        <v>1000</v>
      </c>
      <c r="F108" s="58">
        <f t="shared" si="5"/>
        <v>16.05469875</v>
      </c>
      <c r="G108" s="59">
        <f t="shared" si="11"/>
        <v>1944.234379</v>
      </c>
      <c r="H108" s="52">
        <f t="shared" si="6"/>
        <v>62.33873045</v>
      </c>
      <c r="I108" s="60">
        <f t="shared" si="7"/>
        <v>121201.1029</v>
      </c>
      <c r="J108" s="12"/>
      <c r="K108" s="2"/>
      <c r="L108" s="2"/>
      <c r="M108" s="2"/>
      <c r="N108" s="2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9.75" customHeight="1">
      <c r="A109" s="56">
        <f t="shared" si="8"/>
        <v>88</v>
      </c>
      <c r="B109" s="57">
        <f t="shared" si="9"/>
        <v>62.33873045</v>
      </c>
      <c r="C109" s="54"/>
      <c r="D109" s="38"/>
      <c r="E109" s="38">
        <f>G$10+G$11</f>
        <v>1000</v>
      </c>
      <c r="F109" s="58">
        <f t="shared" si="5"/>
        <v>16.04139181</v>
      </c>
      <c r="G109" s="59">
        <f t="shared" si="11"/>
        <v>1960.275771</v>
      </c>
      <c r="H109" s="52">
        <f t="shared" si="6"/>
        <v>62.39044281</v>
      </c>
      <c r="I109" s="60">
        <f t="shared" si="7"/>
        <v>122302.4734</v>
      </c>
      <c r="J109" s="12"/>
      <c r="K109" s="2"/>
      <c r="L109" s="2"/>
      <c r="M109" s="2"/>
      <c r="N109" s="2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9.75" customHeight="1">
      <c r="A110" s="56">
        <f t="shared" si="8"/>
        <v>89</v>
      </c>
      <c r="B110" s="57">
        <f t="shared" si="9"/>
        <v>62.39044281</v>
      </c>
      <c r="C110" s="54">
        <f>C107</f>
        <v>0.73998782</v>
      </c>
      <c r="D110" s="38">
        <f>G109*C110</f>
        <v>1450.580194</v>
      </c>
      <c r="E110" s="38">
        <f t="shared" ref="E110:E111" si="40">G$10</f>
        <v>1000</v>
      </c>
      <c r="F110" s="58">
        <f t="shared" si="5"/>
        <v>39.27813435</v>
      </c>
      <c r="G110" s="59">
        <f t="shared" si="11"/>
        <v>1999.553905</v>
      </c>
      <c r="H110" s="52">
        <f t="shared" si="6"/>
        <v>62.44219806</v>
      </c>
      <c r="I110" s="60">
        <f t="shared" si="7"/>
        <v>124856.541</v>
      </c>
      <c r="J110" s="12"/>
      <c r="K110" s="2"/>
      <c r="L110" s="2"/>
      <c r="M110" s="2"/>
      <c r="N110" s="2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9.75" customHeight="1">
      <c r="A111" s="56">
        <f t="shared" si="8"/>
        <v>90</v>
      </c>
      <c r="B111" s="57">
        <f t="shared" si="9"/>
        <v>62.44219806</v>
      </c>
      <c r="C111" s="54"/>
      <c r="D111" s="38"/>
      <c r="E111" s="38">
        <f t="shared" si="40"/>
        <v>1000</v>
      </c>
      <c r="F111" s="58">
        <f t="shared" si="5"/>
        <v>16.014811</v>
      </c>
      <c r="G111" s="59">
        <f t="shared" si="11"/>
        <v>2015.568716</v>
      </c>
      <c r="H111" s="52">
        <f t="shared" si="6"/>
        <v>62.49399624</v>
      </c>
      <c r="I111" s="60">
        <f t="shared" si="7"/>
        <v>125960.9438</v>
      </c>
      <c r="J111" s="12"/>
      <c r="K111" s="29"/>
      <c r="L111" s="29"/>
      <c r="M111" s="29"/>
      <c r="N111" s="29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9.75" customHeight="1">
      <c r="A112" s="56">
        <f t="shared" si="8"/>
        <v>91</v>
      </c>
      <c r="B112" s="57">
        <f t="shared" si="9"/>
        <v>62.49399624</v>
      </c>
      <c r="C112" s="54"/>
      <c r="D112" s="38"/>
      <c r="E112" s="38">
        <f>G$10+G$11</f>
        <v>1000</v>
      </c>
      <c r="F112" s="58">
        <f t="shared" si="5"/>
        <v>16.00153711</v>
      </c>
      <c r="G112" s="59">
        <f t="shared" si="11"/>
        <v>2031.570253</v>
      </c>
      <c r="H112" s="52">
        <f t="shared" si="6"/>
        <v>62.54583739</v>
      </c>
      <c r="I112" s="60">
        <f t="shared" si="7"/>
        <v>127066.2627</v>
      </c>
      <c r="J112" s="63"/>
      <c r="K112" s="64" t="s">
        <v>49</v>
      </c>
      <c r="L112" s="65"/>
      <c r="M112" s="66"/>
      <c r="N112" s="67"/>
      <c r="O112" s="68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9.75" customHeight="1">
      <c r="A113" s="56">
        <f t="shared" si="8"/>
        <v>92</v>
      </c>
      <c r="B113" s="57">
        <f t="shared" si="9"/>
        <v>62.54583739</v>
      </c>
      <c r="C113" s="54">
        <f>C110</f>
        <v>0.73998782</v>
      </c>
      <c r="D113" s="38">
        <f>G112*C113</f>
        <v>1503.337243</v>
      </c>
      <c r="E113" s="38">
        <f t="shared" ref="E113:E114" si="41">G$10</f>
        <v>1000</v>
      </c>
      <c r="F113" s="58">
        <f t="shared" si="5"/>
        <v>40.02404233</v>
      </c>
      <c r="G113" s="59">
        <f t="shared" si="11"/>
        <v>2071.594296</v>
      </c>
      <c r="H113" s="52">
        <f t="shared" si="6"/>
        <v>62.59772155</v>
      </c>
      <c r="I113" s="60">
        <f t="shared" si="7"/>
        <v>129677.0829</v>
      </c>
      <c r="J113" s="63"/>
      <c r="K113" s="69" t="s">
        <v>38</v>
      </c>
      <c r="N113" s="70">
        <f>SUM(E22:E117)</f>
        <v>105000</v>
      </c>
      <c r="O113" s="68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9.75" customHeight="1">
      <c r="A114" s="56">
        <f t="shared" si="8"/>
        <v>93</v>
      </c>
      <c r="B114" s="57">
        <f t="shared" si="9"/>
        <v>62.59772155</v>
      </c>
      <c r="C114" s="54"/>
      <c r="D114" s="38"/>
      <c r="E114" s="38">
        <f t="shared" si="41"/>
        <v>1000</v>
      </c>
      <c r="F114" s="58">
        <f t="shared" si="5"/>
        <v>15.97502234</v>
      </c>
      <c r="G114" s="59">
        <f t="shared" si="11"/>
        <v>2087.569318</v>
      </c>
      <c r="H114" s="52">
        <f t="shared" si="6"/>
        <v>62.64964874</v>
      </c>
      <c r="I114" s="60">
        <f t="shared" si="7"/>
        <v>130785.4845</v>
      </c>
      <c r="J114" s="63"/>
      <c r="K114" s="69" t="s">
        <v>39</v>
      </c>
      <c r="N114" s="71">
        <f>SUM(D22:D117)</f>
        <v>25248.56267</v>
      </c>
      <c r="O114" s="7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9.75" customHeight="1">
      <c r="A115" s="56">
        <f t="shared" si="8"/>
        <v>94</v>
      </c>
      <c r="B115" s="57">
        <f t="shared" si="9"/>
        <v>62.64964874</v>
      </c>
      <c r="C115" s="54"/>
      <c r="D115" s="38"/>
      <c r="E115" s="38">
        <f>G$10+G$11</f>
        <v>1000</v>
      </c>
      <c r="F115" s="58">
        <f t="shared" si="5"/>
        <v>15.96178143</v>
      </c>
      <c r="G115" s="59">
        <f t="shared" si="11"/>
        <v>2103.5311</v>
      </c>
      <c r="H115" s="52">
        <f t="shared" si="6"/>
        <v>62.70161901</v>
      </c>
      <c r="I115" s="60">
        <f t="shared" si="7"/>
        <v>131894.8056</v>
      </c>
      <c r="J115" s="63"/>
      <c r="K115" s="69" t="s">
        <v>40</v>
      </c>
      <c r="N115" s="70">
        <f>N113+N114</f>
        <v>130248.5627</v>
      </c>
      <c r="O115" s="68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9.75" customHeight="1">
      <c r="A116" s="56">
        <f t="shared" si="8"/>
        <v>95</v>
      </c>
      <c r="B116" s="57">
        <f t="shared" si="9"/>
        <v>62.70161901</v>
      </c>
      <c r="C116" s="54">
        <f>C113</f>
        <v>0.73998782</v>
      </c>
      <c r="D116" s="38">
        <f>G115*C116</f>
        <v>1556.587393</v>
      </c>
      <c r="E116" s="38">
        <f t="shared" ref="E116:E117" si="42">G$10</f>
        <v>1000</v>
      </c>
      <c r="F116" s="58">
        <f t="shared" si="5"/>
        <v>40.7738657</v>
      </c>
      <c r="G116" s="59">
        <f t="shared" si="11"/>
        <v>2144.304965</v>
      </c>
      <c r="H116" s="52">
        <f t="shared" si="6"/>
        <v>62.7536324</v>
      </c>
      <c r="I116" s="60">
        <f t="shared" si="7"/>
        <v>134562.9255</v>
      </c>
      <c r="J116" s="63"/>
      <c r="K116" s="69" t="s">
        <v>41</v>
      </c>
      <c r="N116" s="71">
        <f>N117-N115</f>
        <v>5426.817478</v>
      </c>
      <c r="O116" s="68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9.75" customHeight="1">
      <c r="A117" s="73">
        <f t="shared" si="8"/>
        <v>96</v>
      </c>
      <c r="B117" s="74">
        <f t="shared" si="9"/>
        <v>62.7536324</v>
      </c>
      <c r="C117" s="75"/>
      <c r="D117" s="76"/>
      <c r="E117" s="76">
        <f t="shared" si="42"/>
        <v>1000</v>
      </c>
      <c r="F117" s="77">
        <f t="shared" si="5"/>
        <v>15.93533253</v>
      </c>
      <c r="G117" s="78">
        <f t="shared" si="11"/>
        <v>2160.240298</v>
      </c>
      <c r="H117" s="52">
        <f t="shared" si="6"/>
        <v>62.80568893</v>
      </c>
      <c r="I117" s="79">
        <f t="shared" si="7"/>
        <v>135675.3801</v>
      </c>
      <c r="J117" s="63"/>
      <c r="K117" s="80" t="s">
        <v>42</v>
      </c>
      <c r="L117" s="8"/>
      <c r="M117" s="8"/>
      <c r="N117" s="81">
        <f>I117</f>
        <v>135675.3801</v>
      </c>
      <c r="O117" s="68"/>
      <c r="P117" s="55">
        <f>SUM(D106:D117)</f>
        <v>5908.818037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9.75" customHeight="1">
      <c r="A118" s="82">
        <f t="shared" si="8"/>
        <v>97</v>
      </c>
      <c r="B118" s="83">
        <f t="shared" si="9"/>
        <v>62.80568893</v>
      </c>
      <c r="C118" s="84"/>
      <c r="D118" s="48"/>
      <c r="E118" s="48">
        <f>G$10+G$11+G$12</f>
        <v>1000</v>
      </c>
      <c r="F118" s="50">
        <f t="shared" si="5"/>
        <v>15.92212453</v>
      </c>
      <c r="G118" s="51">
        <f t="shared" si="11"/>
        <v>2176.162422</v>
      </c>
      <c r="H118" s="52">
        <f t="shared" si="6"/>
        <v>62.85778864</v>
      </c>
      <c r="I118" s="85">
        <f t="shared" si="7"/>
        <v>136788.7576</v>
      </c>
      <c r="J118" s="12"/>
      <c r="K118" s="66"/>
      <c r="L118" s="66"/>
      <c r="M118" s="66"/>
      <c r="N118" s="66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9.75" customHeight="1">
      <c r="A119" s="56">
        <f t="shared" si="8"/>
        <v>98</v>
      </c>
      <c r="B119" s="57">
        <f t="shared" si="9"/>
        <v>62.85778864</v>
      </c>
      <c r="C119" s="54">
        <f>C116*(G$18/100+100/100)</f>
        <v>0.7473876982</v>
      </c>
      <c r="D119" s="38">
        <f>G118*C119</f>
        <v>1626.437024</v>
      </c>
      <c r="E119" s="38">
        <f t="shared" ref="E119:E120" si="43">G$10</f>
        <v>1000</v>
      </c>
      <c r="F119" s="58">
        <f t="shared" si="5"/>
        <v>41.7837961</v>
      </c>
      <c r="G119" s="59">
        <f t="shared" si="11"/>
        <v>2217.946218</v>
      </c>
      <c r="H119" s="52">
        <f t="shared" si="6"/>
        <v>62.90993157</v>
      </c>
      <c r="I119" s="60">
        <f t="shared" si="7"/>
        <v>139530.8448</v>
      </c>
      <c r="J119" s="12"/>
      <c r="K119" s="2"/>
      <c r="L119" s="2"/>
      <c r="M119" s="2"/>
      <c r="N119" s="2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9.75" customHeight="1">
      <c r="A120" s="56">
        <f t="shared" si="8"/>
        <v>99</v>
      </c>
      <c r="B120" s="57">
        <f t="shared" si="9"/>
        <v>62.90993157</v>
      </c>
      <c r="C120" s="54"/>
      <c r="D120" s="38"/>
      <c r="E120" s="38">
        <f t="shared" si="43"/>
        <v>1000</v>
      </c>
      <c r="F120" s="58">
        <f t="shared" si="5"/>
        <v>15.89574134</v>
      </c>
      <c r="G120" s="59">
        <f t="shared" si="11"/>
        <v>2233.84196</v>
      </c>
      <c r="H120" s="52">
        <f t="shared" si="6"/>
        <v>62.96211776</v>
      </c>
      <c r="I120" s="60">
        <f t="shared" si="7"/>
        <v>140647.4205</v>
      </c>
      <c r="J120" s="12"/>
      <c r="K120" s="2"/>
      <c r="L120" s="2"/>
      <c r="M120" s="2"/>
      <c r="N120" s="2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9.75" customHeight="1">
      <c r="A121" s="56">
        <f t="shared" si="8"/>
        <v>100</v>
      </c>
      <c r="B121" s="57">
        <f t="shared" si="9"/>
        <v>62.96211776</v>
      </c>
      <c r="C121" s="54"/>
      <c r="D121" s="38"/>
      <c r="E121" s="38">
        <f>G$10+G$11</f>
        <v>1000</v>
      </c>
      <c r="F121" s="58">
        <f t="shared" si="5"/>
        <v>15.88256615</v>
      </c>
      <c r="G121" s="59">
        <f t="shared" si="11"/>
        <v>2249.724526</v>
      </c>
      <c r="H121" s="52">
        <f t="shared" si="6"/>
        <v>63.01434723</v>
      </c>
      <c r="I121" s="60">
        <f t="shared" si="7"/>
        <v>141764.9225</v>
      </c>
      <c r="J121" s="12"/>
      <c r="K121" s="2"/>
      <c r="L121" s="2"/>
      <c r="M121" s="2"/>
      <c r="N121" s="2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9.75" customHeight="1">
      <c r="A122" s="56">
        <f t="shared" si="8"/>
        <v>101</v>
      </c>
      <c r="B122" s="57">
        <f t="shared" si="9"/>
        <v>63.01434723</v>
      </c>
      <c r="C122" s="54">
        <f>C119</f>
        <v>0.7473876982</v>
      </c>
      <c r="D122" s="38">
        <f>G121*C122</f>
        <v>1681.416435</v>
      </c>
      <c r="E122" s="38">
        <f t="shared" ref="E122:E123" si="44">G$10</f>
        <v>1000</v>
      </c>
      <c r="F122" s="58">
        <f t="shared" si="5"/>
        <v>42.552475</v>
      </c>
      <c r="G122" s="59">
        <f t="shared" si="11"/>
        <v>2292.277001</v>
      </c>
      <c r="H122" s="52">
        <f t="shared" si="6"/>
        <v>63.06662004</v>
      </c>
      <c r="I122" s="60">
        <f t="shared" si="7"/>
        <v>144566.1626</v>
      </c>
      <c r="J122" s="12"/>
      <c r="K122" s="2"/>
      <c r="L122" s="2"/>
      <c r="M122" s="2"/>
      <c r="N122" s="2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9.75" customHeight="1">
      <c r="A123" s="56">
        <f t="shared" si="8"/>
        <v>102</v>
      </c>
      <c r="B123" s="57">
        <f t="shared" si="9"/>
        <v>63.06662004</v>
      </c>
      <c r="C123" s="54"/>
      <c r="D123" s="38"/>
      <c r="E123" s="38">
        <f t="shared" si="44"/>
        <v>1000</v>
      </c>
      <c r="F123" s="58">
        <f t="shared" si="5"/>
        <v>15.85624851</v>
      </c>
      <c r="G123" s="59">
        <f t="shared" si="11"/>
        <v>2308.133249</v>
      </c>
      <c r="H123" s="52">
        <f t="shared" si="6"/>
        <v>63.1189362</v>
      </c>
      <c r="I123" s="60">
        <f t="shared" si="7"/>
        <v>145686.9153</v>
      </c>
      <c r="J123" s="12"/>
      <c r="K123" s="29"/>
      <c r="L123" s="29"/>
      <c r="M123" s="29"/>
      <c r="N123" s="29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9.75" customHeight="1">
      <c r="A124" s="56">
        <f t="shared" si="8"/>
        <v>103</v>
      </c>
      <c r="B124" s="57">
        <f t="shared" si="9"/>
        <v>63.1189362</v>
      </c>
      <c r="C124" s="54"/>
      <c r="D124" s="38"/>
      <c r="E124" s="38">
        <f>G$10+G$11</f>
        <v>1000</v>
      </c>
      <c r="F124" s="58">
        <f t="shared" si="5"/>
        <v>15.84310605</v>
      </c>
      <c r="G124" s="59">
        <f t="shared" si="11"/>
        <v>2323.976355</v>
      </c>
      <c r="H124" s="52">
        <f t="shared" si="6"/>
        <v>63.17129576</v>
      </c>
      <c r="I124" s="60">
        <f t="shared" si="7"/>
        <v>146808.5977</v>
      </c>
      <c r="J124" s="63"/>
      <c r="K124" s="64" t="s">
        <v>50</v>
      </c>
      <c r="L124" s="65"/>
      <c r="M124" s="66"/>
      <c r="N124" s="67"/>
      <c r="O124" s="68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9.75" customHeight="1">
      <c r="A125" s="56">
        <f t="shared" si="8"/>
        <v>104</v>
      </c>
      <c r="B125" s="57">
        <f t="shared" si="9"/>
        <v>63.17129576</v>
      </c>
      <c r="C125" s="54">
        <f>C122</f>
        <v>0.7473876982</v>
      </c>
      <c r="D125" s="38">
        <f>G124*C125</f>
        <v>1736.911339</v>
      </c>
      <c r="E125" s="38">
        <f t="shared" ref="E125:E126" si="45">G$10</f>
        <v>1000</v>
      </c>
      <c r="F125" s="58">
        <f t="shared" si="5"/>
        <v>43.32523666</v>
      </c>
      <c r="G125" s="59">
        <f t="shared" si="11"/>
        <v>2367.301592</v>
      </c>
      <c r="H125" s="52">
        <f t="shared" si="6"/>
        <v>63.22369876</v>
      </c>
      <c r="I125" s="60">
        <f t="shared" si="7"/>
        <v>149669.5627</v>
      </c>
      <c r="J125" s="63"/>
      <c r="K125" s="69" t="s">
        <v>38</v>
      </c>
      <c r="N125" s="70">
        <f>SUM(E22:E129)</f>
        <v>117000</v>
      </c>
      <c r="O125" s="68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9.75" customHeight="1">
      <c r="A126" s="56">
        <f t="shared" si="8"/>
        <v>105</v>
      </c>
      <c r="B126" s="57">
        <f t="shared" si="9"/>
        <v>63.22369876</v>
      </c>
      <c r="C126" s="54"/>
      <c r="D126" s="38"/>
      <c r="E126" s="38">
        <f t="shared" si="45"/>
        <v>1000</v>
      </c>
      <c r="F126" s="58">
        <f t="shared" si="5"/>
        <v>15.8168538</v>
      </c>
      <c r="G126" s="59">
        <f t="shared" si="11"/>
        <v>2383.118446</v>
      </c>
      <c r="H126" s="52">
        <f t="shared" si="6"/>
        <v>63.27614523</v>
      </c>
      <c r="I126" s="60">
        <f t="shared" si="7"/>
        <v>150794.5489</v>
      </c>
      <c r="J126" s="63"/>
      <c r="K126" s="69" t="s">
        <v>39</v>
      </c>
      <c r="N126" s="71">
        <f>SUM(D22:D129)</f>
        <v>32086.2524</v>
      </c>
      <c r="O126" s="7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9.75" customHeight="1">
      <c r="A127" s="56">
        <f t="shared" si="8"/>
        <v>106</v>
      </c>
      <c r="B127" s="57">
        <f t="shared" si="9"/>
        <v>63.27614523</v>
      </c>
      <c r="C127" s="54"/>
      <c r="D127" s="38"/>
      <c r="E127" s="38">
        <f>G$10+G$11</f>
        <v>1000</v>
      </c>
      <c r="F127" s="58">
        <f t="shared" si="5"/>
        <v>15.80374399</v>
      </c>
      <c r="G127" s="59">
        <f t="shared" si="11"/>
        <v>2398.92219</v>
      </c>
      <c r="H127" s="52">
        <f t="shared" si="6"/>
        <v>63.3286352</v>
      </c>
      <c r="I127" s="60">
        <f t="shared" si="7"/>
        <v>151920.4682</v>
      </c>
      <c r="J127" s="63"/>
      <c r="K127" s="69" t="s">
        <v>40</v>
      </c>
      <c r="N127" s="70">
        <f>N125+N126</f>
        <v>149086.2524</v>
      </c>
      <c r="O127" s="68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9.75" customHeight="1">
      <c r="A128" s="56">
        <f t="shared" si="8"/>
        <v>107</v>
      </c>
      <c r="B128" s="57">
        <f t="shared" si="9"/>
        <v>63.3286352</v>
      </c>
      <c r="C128" s="54">
        <f>C125</f>
        <v>0.7473876982</v>
      </c>
      <c r="D128" s="38">
        <f>G127*C128</f>
        <v>1792.924934</v>
      </c>
      <c r="E128" s="38">
        <f t="shared" ref="E128:E129" si="46">G$10</f>
        <v>1000</v>
      </c>
      <c r="F128" s="58">
        <f t="shared" si="5"/>
        <v>44.10208628</v>
      </c>
      <c r="G128" s="59">
        <f t="shared" si="11"/>
        <v>2443.024276</v>
      </c>
      <c r="H128" s="52">
        <f t="shared" si="6"/>
        <v>63.38116872</v>
      </c>
      <c r="I128" s="60">
        <f t="shared" si="7"/>
        <v>154841.7338</v>
      </c>
      <c r="J128" s="63"/>
      <c r="K128" s="69" t="s">
        <v>41</v>
      </c>
      <c r="N128" s="71">
        <f>N129-N127</f>
        <v>6884.758092</v>
      </c>
      <c r="O128" s="68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9.75" customHeight="1">
      <c r="A129" s="73">
        <f t="shared" si="8"/>
        <v>108</v>
      </c>
      <c r="B129" s="74">
        <f t="shared" si="9"/>
        <v>63.38116872</v>
      </c>
      <c r="C129" s="75"/>
      <c r="D129" s="76"/>
      <c r="E129" s="76">
        <f t="shared" si="46"/>
        <v>1000</v>
      </c>
      <c r="F129" s="77">
        <f t="shared" si="5"/>
        <v>15.77755697</v>
      </c>
      <c r="G129" s="78">
        <f t="shared" si="11"/>
        <v>2458.801833</v>
      </c>
      <c r="H129" s="52">
        <f t="shared" si="6"/>
        <v>63.43374582</v>
      </c>
      <c r="I129" s="79">
        <f t="shared" si="7"/>
        <v>155971.0105</v>
      </c>
      <c r="J129" s="63"/>
      <c r="K129" s="80" t="s">
        <v>42</v>
      </c>
      <c r="L129" s="8"/>
      <c r="M129" s="8"/>
      <c r="N129" s="81">
        <f>I129</f>
        <v>155971.0105</v>
      </c>
      <c r="O129" s="68"/>
      <c r="P129" s="55">
        <f>SUM(D118:D129)</f>
        <v>6837.689732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9.75" customHeight="1">
      <c r="A130" s="82">
        <f t="shared" si="8"/>
        <v>109</v>
      </c>
      <c r="B130" s="83">
        <f t="shared" si="9"/>
        <v>63.43374582</v>
      </c>
      <c r="C130" s="84"/>
      <c r="D130" s="48"/>
      <c r="E130" s="48">
        <f>G$10+G$11+G$12</f>
        <v>1000</v>
      </c>
      <c r="F130" s="50">
        <f t="shared" si="5"/>
        <v>15.76447973</v>
      </c>
      <c r="G130" s="51">
        <f t="shared" si="11"/>
        <v>2474.566313</v>
      </c>
      <c r="H130" s="52">
        <f t="shared" si="6"/>
        <v>63.48636653</v>
      </c>
      <c r="I130" s="85">
        <f t="shared" si="7"/>
        <v>157101.2239</v>
      </c>
      <c r="J130" s="12"/>
      <c r="K130" s="66"/>
      <c r="L130" s="66"/>
      <c r="M130" s="66"/>
      <c r="N130" s="66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9.75" customHeight="1">
      <c r="A131" s="56">
        <f t="shared" si="8"/>
        <v>110</v>
      </c>
      <c r="B131" s="57">
        <f t="shared" si="9"/>
        <v>63.48636653</v>
      </c>
      <c r="C131" s="54">
        <f>C128*(G$18/100+100/100)</f>
        <v>0.7548615752</v>
      </c>
      <c r="D131" s="38">
        <f>G130*C131</f>
        <v>1867.955025</v>
      </c>
      <c r="E131" s="38">
        <f t="shared" ref="E131:E132" si="47">G$10</f>
        <v>1000</v>
      </c>
      <c r="F131" s="58">
        <f t="shared" si="5"/>
        <v>45.17434501</v>
      </c>
      <c r="G131" s="59">
        <f t="shared" si="11"/>
        <v>2519.740658</v>
      </c>
      <c r="H131" s="52">
        <f t="shared" si="6"/>
        <v>63.53903089</v>
      </c>
      <c r="I131" s="60">
        <f t="shared" si="7"/>
        <v>160101.8795</v>
      </c>
      <c r="J131" s="12"/>
      <c r="K131" s="2"/>
      <c r="L131" s="2"/>
      <c r="M131" s="2"/>
      <c r="N131" s="2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9.75" customHeight="1">
      <c r="A132" s="56">
        <f t="shared" si="8"/>
        <v>111</v>
      </c>
      <c r="B132" s="57">
        <f t="shared" si="9"/>
        <v>63.53903089</v>
      </c>
      <c r="C132" s="54"/>
      <c r="D132" s="38"/>
      <c r="E132" s="38">
        <f t="shared" si="47"/>
        <v>1000</v>
      </c>
      <c r="F132" s="58">
        <f t="shared" si="5"/>
        <v>15.73835776</v>
      </c>
      <c r="G132" s="59">
        <f t="shared" si="11"/>
        <v>2535.479016</v>
      </c>
      <c r="H132" s="52">
        <f t="shared" si="6"/>
        <v>63.59173893</v>
      </c>
      <c r="I132" s="60">
        <f t="shared" si="7"/>
        <v>161235.5196</v>
      </c>
      <c r="J132" s="12"/>
      <c r="K132" s="2"/>
      <c r="L132" s="2"/>
      <c r="M132" s="2"/>
      <c r="N132" s="2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9.75" customHeight="1">
      <c r="A133" s="56">
        <f t="shared" si="8"/>
        <v>112</v>
      </c>
      <c r="B133" s="57">
        <f t="shared" si="9"/>
        <v>63.59173893</v>
      </c>
      <c r="C133" s="54"/>
      <c r="D133" s="38"/>
      <c r="E133" s="38">
        <f>G$10+G$11</f>
        <v>1000</v>
      </c>
      <c r="F133" s="58">
        <f t="shared" si="5"/>
        <v>15.72531302</v>
      </c>
      <c r="G133" s="59">
        <f t="shared" si="11"/>
        <v>2551.204329</v>
      </c>
      <c r="H133" s="52">
        <f t="shared" si="6"/>
        <v>63.64449071</v>
      </c>
      <c r="I133" s="60">
        <f t="shared" si="7"/>
        <v>162370.1002</v>
      </c>
      <c r="J133" s="12"/>
      <c r="K133" s="2"/>
      <c r="L133" s="2"/>
      <c r="M133" s="2"/>
      <c r="N133" s="2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9.75" customHeight="1">
      <c r="A134" s="56">
        <f t="shared" si="8"/>
        <v>113</v>
      </c>
      <c r="B134" s="57">
        <f t="shared" si="9"/>
        <v>63.64449071</v>
      </c>
      <c r="C134" s="54">
        <f>C131</f>
        <v>0.7548615752</v>
      </c>
      <c r="D134" s="38">
        <f>G133*C134</f>
        <v>1925.806118</v>
      </c>
      <c r="E134" s="38">
        <f t="shared" ref="E134:E135" si="48">G$10</f>
        <v>1000</v>
      </c>
      <c r="F134" s="58">
        <f t="shared" si="5"/>
        <v>45.97108227</v>
      </c>
      <c r="G134" s="59">
        <f t="shared" si="11"/>
        <v>2597.175411</v>
      </c>
      <c r="H134" s="52">
        <f t="shared" si="6"/>
        <v>63.69728624</v>
      </c>
      <c r="I134" s="60">
        <f t="shared" si="7"/>
        <v>165433.0256</v>
      </c>
      <c r="J134" s="12"/>
      <c r="K134" s="2"/>
      <c r="L134" s="2"/>
      <c r="M134" s="2"/>
      <c r="N134" s="2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9.75" customHeight="1">
      <c r="A135" s="56">
        <f t="shared" si="8"/>
        <v>114</v>
      </c>
      <c r="B135" s="57">
        <f t="shared" si="9"/>
        <v>63.69728624</v>
      </c>
      <c r="C135" s="54"/>
      <c r="D135" s="38"/>
      <c r="E135" s="38">
        <f t="shared" si="48"/>
        <v>1000</v>
      </c>
      <c r="F135" s="58">
        <f t="shared" si="5"/>
        <v>15.69925595</v>
      </c>
      <c r="G135" s="59">
        <f t="shared" si="11"/>
        <v>2612.874667</v>
      </c>
      <c r="H135" s="52">
        <f t="shared" si="6"/>
        <v>63.75012556</v>
      </c>
      <c r="I135" s="60">
        <f t="shared" si="7"/>
        <v>166571.0881</v>
      </c>
      <c r="J135" s="12"/>
      <c r="K135" s="29"/>
      <c r="L135" s="29"/>
      <c r="M135" s="29"/>
      <c r="N135" s="29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9.75" customHeight="1">
      <c r="A136" s="56">
        <f t="shared" si="8"/>
        <v>115</v>
      </c>
      <c r="B136" s="57">
        <f t="shared" si="9"/>
        <v>63.75012556</v>
      </c>
      <c r="C136" s="54"/>
      <c r="D136" s="38"/>
      <c r="E136" s="38">
        <f>G$10+G$11</f>
        <v>1000</v>
      </c>
      <c r="F136" s="58">
        <f t="shared" si="5"/>
        <v>15.68624361</v>
      </c>
      <c r="G136" s="59">
        <f t="shared" si="11"/>
        <v>2628.560911</v>
      </c>
      <c r="H136" s="52">
        <f t="shared" si="6"/>
        <v>63.80300872</v>
      </c>
      <c r="I136" s="60">
        <f t="shared" si="7"/>
        <v>167710.0947</v>
      </c>
      <c r="J136" s="63"/>
      <c r="K136" s="64" t="s">
        <v>51</v>
      </c>
      <c r="L136" s="65"/>
      <c r="M136" s="66"/>
      <c r="N136" s="67"/>
      <c r="O136" s="6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9.75" customHeight="1">
      <c r="A137" s="56">
        <f t="shared" si="8"/>
        <v>116</v>
      </c>
      <c r="B137" s="57">
        <f t="shared" si="9"/>
        <v>63.80300872</v>
      </c>
      <c r="C137" s="54">
        <f>C134</f>
        <v>0.7548615752</v>
      </c>
      <c r="D137" s="38">
        <f>G136*C137</f>
        <v>1984.199629</v>
      </c>
      <c r="E137" s="38">
        <f t="shared" ref="E137:E138" si="49">G$10</f>
        <v>1000</v>
      </c>
      <c r="F137" s="58">
        <f t="shared" si="5"/>
        <v>46.77208315</v>
      </c>
      <c r="G137" s="59">
        <f t="shared" si="11"/>
        <v>2675.332994</v>
      </c>
      <c r="H137" s="52">
        <f t="shared" si="6"/>
        <v>63.85593575</v>
      </c>
      <c r="I137" s="60">
        <f t="shared" si="7"/>
        <v>170835.8918</v>
      </c>
      <c r="J137" s="63"/>
      <c r="K137" s="69" t="s">
        <v>38</v>
      </c>
      <c r="N137" s="70">
        <f>SUM(E22:E141)</f>
        <v>129000</v>
      </c>
      <c r="O137" s="6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9.75" customHeight="1">
      <c r="A138" s="56">
        <f t="shared" si="8"/>
        <v>117</v>
      </c>
      <c r="B138" s="57">
        <f t="shared" si="9"/>
        <v>63.85593575</v>
      </c>
      <c r="C138" s="54"/>
      <c r="D138" s="38"/>
      <c r="E138" s="38">
        <f t="shared" si="49"/>
        <v>1000</v>
      </c>
      <c r="F138" s="58">
        <f t="shared" si="5"/>
        <v>15.66025129</v>
      </c>
      <c r="G138" s="59">
        <f t="shared" si="11"/>
        <v>2690.993245</v>
      </c>
      <c r="H138" s="52">
        <f t="shared" si="6"/>
        <v>63.90890668</v>
      </c>
      <c r="I138" s="60">
        <f t="shared" si="7"/>
        <v>171978.4362</v>
      </c>
      <c r="J138" s="63"/>
      <c r="K138" s="69" t="s">
        <v>39</v>
      </c>
      <c r="N138" s="71">
        <f>SUM(D22:D141)</f>
        <v>39907.3521</v>
      </c>
      <c r="O138" s="7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9.75" customHeight="1">
      <c r="A139" s="56">
        <f t="shared" si="8"/>
        <v>118</v>
      </c>
      <c r="B139" s="57">
        <f t="shared" si="9"/>
        <v>63.90890668</v>
      </c>
      <c r="C139" s="54"/>
      <c r="D139" s="38"/>
      <c r="E139" s="38">
        <f>G$10+G$11</f>
        <v>1000</v>
      </c>
      <c r="F139" s="58">
        <f t="shared" si="5"/>
        <v>15.64727128</v>
      </c>
      <c r="G139" s="59">
        <f t="shared" si="11"/>
        <v>2706.640516</v>
      </c>
      <c r="H139" s="52">
        <f t="shared" si="6"/>
        <v>63.96192156</v>
      </c>
      <c r="I139" s="60">
        <f t="shared" si="7"/>
        <v>173121.9284</v>
      </c>
      <c r="J139" s="63"/>
      <c r="K139" s="69" t="s">
        <v>40</v>
      </c>
      <c r="N139" s="70">
        <f>N137+N138</f>
        <v>168907.3521</v>
      </c>
      <c r="O139" s="68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9.75" customHeight="1">
      <c r="A140" s="56">
        <f t="shared" si="8"/>
        <v>119</v>
      </c>
      <c r="B140" s="57">
        <f t="shared" si="9"/>
        <v>63.96192156</v>
      </c>
      <c r="C140" s="54">
        <f>C137</f>
        <v>0.7548615752</v>
      </c>
      <c r="D140" s="38">
        <f>G139*C140</f>
        <v>2043.138924</v>
      </c>
      <c r="E140" s="38">
        <f t="shared" ref="E140:E141" si="50">G$10</f>
        <v>1000</v>
      </c>
      <c r="F140" s="58">
        <f t="shared" si="5"/>
        <v>47.57735305</v>
      </c>
      <c r="G140" s="59">
        <f t="shared" si="11"/>
        <v>2754.217869</v>
      </c>
      <c r="H140" s="52">
        <f t="shared" si="6"/>
        <v>64.01498041</v>
      </c>
      <c r="I140" s="60">
        <f t="shared" si="7"/>
        <v>176311.2029</v>
      </c>
      <c r="J140" s="63"/>
      <c r="K140" s="69" t="s">
        <v>41</v>
      </c>
      <c r="N140" s="71">
        <f>N141-N139</f>
        <v>8550.937242</v>
      </c>
      <c r="O140" s="68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9.75" customHeight="1">
      <c r="A141" s="73">
        <f t="shared" si="8"/>
        <v>120</v>
      </c>
      <c r="B141" s="74">
        <f t="shared" si="9"/>
        <v>64.01498041</v>
      </c>
      <c r="C141" s="75"/>
      <c r="D141" s="76"/>
      <c r="E141" s="76">
        <f t="shared" si="50"/>
        <v>1000</v>
      </c>
      <c r="F141" s="77">
        <f t="shared" si="5"/>
        <v>15.62134353</v>
      </c>
      <c r="G141" s="78">
        <f t="shared" si="11"/>
        <v>2769.839213</v>
      </c>
      <c r="H141" s="52">
        <f t="shared" si="6"/>
        <v>64.06808327</v>
      </c>
      <c r="I141" s="79">
        <f t="shared" si="7"/>
        <v>177458.2893</v>
      </c>
      <c r="J141" s="63"/>
      <c r="K141" s="80" t="s">
        <v>42</v>
      </c>
      <c r="L141" s="8"/>
      <c r="M141" s="8"/>
      <c r="N141" s="81">
        <f>I141</f>
        <v>177458.2893</v>
      </c>
      <c r="O141" s="68"/>
      <c r="P141" s="55">
        <f>SUM(D130:D141)</f>
        <v>7821.099696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9.75" customHeight="1">
      <c r="A142" s="82">
        <f t="shared" si="8"/>
        <v>121</v>
      </c>
      <c r="B142" s="83">
        <f t="shared" si="9"/>
        <v>64.06808327</v>
      </c>
      <c r="C142" s="84"/>
      <c r="D142" s="48"/>
      <c r="E142" s="48">
        <f>G$10+G$11+G$12</f>
        <v>1000</v>
      </c>
      <c r="F142" s="50">
        <f t="shared" si="5"/>
        <v>15.60839577</v>
      </c>
      <c r="G142" s="51">
        <f t="shared" si="11"/>
        <v>2785.447609</v>
      </c>
      <c r="H142" s="52">
        <f t="shared" si="6"/>
        <v>64.12123019</v>
      </c>
      <c r="I142" s="85">
        <f t="shared" si="7"/>
        <v>178606.3273</v>
      </c>
      <c r="J142" s="12"/>
      <c r="K142" s="66"/>
      <c r="L142" s="66"/>
      <c r="M142" s="66"/>
      <c r="N142" s="66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9.75" customHeight="1">
      <c r="A143" s="56">
        <f t="shared" si="8"/>
        <v>122</v>
      </c>
      <c r="B143" s="57">
        <f t="shared" si="9"/>
        <v>64.12123019</v>
      </c>
      <c r="C143" s="54">
        <f>C140*(G$18/100+100/100)</f>
        <v>0.762410191</v>
      </c>
      <c r="D143" s="38">
        <f>G142*C143</f>
        <v>2123.653643</v>
      </c>
      <c r="E143" s="38">
        <f t="shared" ref="E143:E144" si="51">G$10</f>
        <v>1000</v>
      </c>
      <c r="F143" s="58">
        <f t="shared" si="5"/>
        <v>48.71481152</v>
      </c>
      <c r="G143" s="59">
        <f t="shared" si="11"/>
        <v>2834.16242</v>
      </c>
      <c r="H143" s="52">
        <f t="shared" si="6"/>
        <v>64.1744212</v>
      </c>
      <c r="I143" s="60">
        <f t="shared" si="7"/>
        <v>181880.7329</v>
      </c>
      <c r="J143" s="12"/>
      <c r="K143" s="2"/>
      <c r="L143" s="2"/>
      <c r="M143" s="2"/>
      <c r="N143" s="2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9.75" customHeight="1">
      <c r="A144" s="56">
        <f t="shared" si="8"/>
        <v>123</v>
      </c>
      <c r="B144" s="57">
        <f t="shared" si="9"/>
        <v>64.1744212</v>
      </c>
      <c r="C144" s="54"/>
      <c r="D144" s="38"/>
      <c r="E144" s="38">
        <f t="shared" si="51"/>
        <v>1000</v>
      </c>
      <c r="F144" s="58">
        <f t="shared" si="5"/>
        <v>15.58253244</v>
      </c>
      <c r="G144" s="59">
        <f t="shared" si="11"/>
        <v>2849.744953</v>
      </c>
      <c r="H144" s="52">
        <f t="shared" si="6"/>
        <v>64.22765632</v>
      </c>
      <c r="I144" s="60">
        <f t="shared" si="7"/>
        <v>183032.4394</v>
      </c>
      <c r="J144" s="12"/>
      <c r="K144" s="2"/>
      <c r="L144" s="2"/>
      <c r="M144" s="2"/>
      <c r="N144" s="2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9.75" customHeight="1">
      <c r="A145" s="56">
        <f t="shared" si="8"/>
        <v>124</v>
      </c>
      <c r="B145" s="57">
        <f t="shared" si="9"/>
        <v>64.22765632</v>
      </c>
      <c r="C145" s="54"/>
      <c r="D145" s="38"/>
      <c r="E145" s="38">
        <f>G$10+G$11</f>
        <v>1000</v>
      </c>
      <c r="F145" s="58">
        <f t="shared" si="5"/>
        <v>15.56961685</v>
      </c>
      <c r="G145" s="59">
        <f t="shared" si="11"/>
        <v>2865.314569</v>
      </c>
      <c r="H145" s="52">
        <f t="shared" si="6"/>
        <v>64.28093561</v>
      </c>
      <c r="I145" s="60">
        <f t="shared" si="7"/>
        <v>184185.1013</v>
      </c>
      <c r="J145" s="12"/>
      <c r="K145" s="2"/>
      <c r="L145" s="2"/>
      <c r="M145" s="2"/>
      <c r="N145" s="2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9.75" customHeight="1">
      <c r="A146" s="56">
        <f t="shared" si="8"/>
        <v>125</v>
      </c>
      <c r="B146" s="57">
        <f t="shared" si="9"/>
        <v>64.28093561</v>
      </c>
      <c r="C146" s="54">
        <f>C143</f>
        <v>0.762410191</v>
      </c>
      <c r="D146" s="38">
        <f>G145*C146</f>
        <v>2184.545028</v>
      </c>
      <c r="E146" s="38">
        <f t="shared" ref="E146:E147" si="52">G$10</f>
        <v>1000</v>
      </c>
      <c r="F146" s="58">
        <f t="shared" si="5"/>
        <v>49.54104973</v>
      </c>
      <c r="G146" s="59">
        <f t="shared" si="11"/>
        <v>2914.855619</v>
      </c>
      <c r="H146" s="52">
        <f t="shared" si="6"/>
        <v>64.3342591</v>
      </c>
      <c r="I146" s="60">
        <f t="shared" si="7"/>
        <v>187525.0766</v>
      </c>
      <c r="J146" s="12"/>
      <c r="K146" s="2"/>
      <c r="L146" s="2"/>
      <c r="M146" s="2"/>
      <c r="N146" s="2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9.75" customHeight="1">
      <c r="A147" s="56">
        <f t="shared" si="8"/>
        <v>126</v>
      </c>
      <c r="B147" s="57">
        <f t="shared" si="9"/>
        <v>64.3342591</v>
      </c>
      <c r="C147" s="54"/>
      <c r="D147" s="38"/>
      <c r="E147" s="38">
        <f t="shared" si="52"/>
        <v>1000</v>
      </c>
      <c r="F147" s="58">
        <f t="shared" si="5"/>
        <v>15.54381777</v>
      </c>
      <c r="G147" s="59">
        <f t="shared" si="11"/>
        <v>2930.399437</v>
      </c>
      <c r="H147" s="52">
        <f t="shared" si="6"/>
        <v>64.38762682</v>
      </c>
      <c r="I147" s="60">
        <f t="shared" si="7"/>
        <v>188681.4654</v>
      </c>
      <c r="J147" s="12"/>
      <c r="K147" s="29"/>
      <c r="L147" s="29"/>
      <c r="M147" s="29"/>
      <c r="N147" s="29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9.75" customHeight="1">
      <c r="A148" s="56">
        <f t="shared" si="8"/>
        <v>127</v>
      </c>
      <c r="B148" s="57">
        <f t="shared" si="9"/>
        <v>64.38762682</v>
      </c>
      <c r="C148" s="54"/>
      <c r="D148" s="38"/>
      <c r="E148" s="38">
        <f>G$10+G$11</f>
        <v>1000</v>
      </c>
      <c r="F148" s="58">
        <f t="shared" si="5"/>
        <v>15.53093427</v>
      </c>
      <c r="G148" s="59">
        <f t="shared" si="11"/>
        <v>2945.930371</v>
      </c>
      <c r="H148" s="52">
        <f t="shared" si="6"/>
        <v>64.44103881</v>
      </c>
      <c r="I148" s="60">
        <f t="shared" si="7"/>
        <v>189838.8134</v>
      </c>
      <c r="J148" s="63"/>
      <c r="K148" s="64" t="s">
        <v>52</v>
      </c>
      <c r="L148" s="65"/>
      <c r="M148" s="66"/>
      <c r="N148" s="67"/>
      <c r="O148" s="68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9.75" customHeight="1">
      <c r="A149" s="56">
        <f t="shared" si="8"/>
        <v>128</v>
      </c>
      <c r="B149" s="57">
        <f t="shared" si="9"/>
        <v>64.44103881</v>
      </c>
      <c r="C149" s="54">
        <f>C146</f>
        <v>0.762410191</v>
      </c>
      <c r="D149" s="38">
        <f>G148*C149</f>
        <v>2246.007337</v>
      </c>
      <c r="E149" s="38">
        <f t="shared" ref="E149:E150" si="53">G$10</f>
        <v>1000</v>
      </c>
      <c r="F149" s="58">
        <f t="shared" si="5"/>
        <v>50.37174131</v>
      </c>
      <c r="G149" s="59">
        <f t="shared" si="11"/>
        <v>2996.302112</v>
      </c>
      <c r="H149" s="52">
        <f t="shared" si="6"/>
        <v>64.49449511</v>
      </c>
      <c r="I149" s="60">
        <f t="shared" si="7"/>
        <v>193244.9919</v>
      </c>
      <c r="J149" s="63"/>
      <c r="K149" s="69" t="s">
        <v>38</v>
      </c>
      <c r="N149" s="70">
        <f>SUM(E22:E153)</f>
        <v>141000</v>
      </c>
      <c r="O149" s="68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9.75" customHeight="1">
      <c r="A150" s="56">
        <f t="shared" si="8"/>
        <v>129</v>
      </c>
      <c r="B150" s="57">
        <f t="shared" si="9"/>
        <v>64.49449511</v>
      </c>
      <c r="C150" s="54"/>
      <c r="D150" s="38"/>
      <c r="E150" s="38">
        <f t="shared" si="53"/>
        <v>1000</v>
      </c>
      <c r="F150" s="58">
        <f t="shared" si="5"/>
        <v>15.50519929</v>
      </c>
      <c r="G150" s="59">
        <f t="shared" si="11"/>
        <v>3011.807312</v>
      </c>
      <c r="H150" s="52">
        <f t="shared" si="6"/>
        <v>64.54799575</v>
      </c>
      <c r="I150" s="60">
        <f t="shared" si="7"/>
        <v>194406.1256</v>
      </c>
      <c r="J150" s="63"/>
      <c r="K150" s="69" t="s">
        <v>39</v>
      </c>
      <c r="N150" s="71">
        <f>SUM(D22:D153)</f>
        <v>48769.60222</v>
      </c>
      <c r="O150" s="7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9.75" customHeight="1">
      <c r="A151" s="56">
        <f t="shared" si="8"/>
        <v>130</v>
      </c>
      <c r="B151" s="57">
        <f t="shared" si="9"/>
        <v>64.54799575</v>
      </c>
      <c r="C151" s="54"/>
      <c r="D151" s="38"/>
      <c r="E151" s="38">
        <f>G$10+G$11</f>
        <v>1000</v>
      </c>
      <c r="F151" s="58">
        <f t="shared" si="5"/>
        <v>15.4923478</v>
      </c>
      <c r="G151" s="59">
        <f t="shared" si="11"/>
        <v>3027.29966</v>
      </c>
      <c r="H151" s="52">
        <f t="shared" si="6"/>
        <v>64.60154077</v>
      </c>
      <c r="I151" s="60">
        <f t="shared" si="7"/>
        <v>195568.2224</v>
      </c>
      <c r="J151" s="63"/>
      <c r="K151" s="69" t="s">
        <v>40</v>
      </c>
      <c r="N151" s="70">
        <f>N149+N150</f>
        <v>189769.6022</v>
      </c>
      <c r="O151" s="68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9.75" customHeight="1">
      <c r="A152" s="56">
        <f t="shared" si="8"/>
        <v>131</v>
      </c>
      <c r="B152" s="57">
        <f t="shared" si="9"/>
        <v>64.60154077</v>
      </c>
      <c r="C152" s="54">
        <f>C149</f>
        <v>0.762410191</v>
      </c>
      <c r="D152" s="38">
        <f>G151*C152</f>
        <v>2308.044112</v>
      </c>
      <c r="E152" s="38">
        <f t="shared" ref="E152:E153" si="54">G$10</f>
        <v>1000</v>
      </c>
      <c r="F152" s="58">
        <f t="shared" si="5"/>
        <v>51.20689185</v>
      </c>
      <c r="G152" s="59">
        <f t="shared" si="11"/>
        <v>3078.506551</v>
      </c>
      <c r="H152" s="52">
        <f t="shared" si="6"/>
        <v>64.65513021</v>
      </c>
      <c r="I152" s="60">
        <f t="shared" si="7"/>
        <v>199041.2419</v>
      </c>
      <c r="J152" s="63"/>
      <c r="K152" s="69" t="s">
        <v>41</v>
      </c>
      <c r="N152" s="71">
        <f>N153-N151</f>
        <v>10437.58156</v>
      </c>
      <c r="O152" s="68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9.75" customHeight="1">
      <c r="A153" s="73">
        <f t="shared" si="8"/>
        <v>132</v>
      </c>
      <c r="B153" s="74">
        <f t="shared" si="9"/>
        <v>64.65513021</v>
      </c>
      <c r="C153" s="75"/>
      <c r="D153" s="76"/>
      <c r="E153" s="76">
        <f t="shared" si="54"/>
        <v>1000</v>
      </c>
      <c r="F153" s="77">
        <f t="shared" si="5"/>
        <v>15.46667676</v>
      </c>
      <c r="G153" s="78">
        <f t="shared" si="11"/>
        <v>3093.973228</v>
      </c>
      <c r="H153" s="52">
        <f t="shared" si="6"/>
        <v>64.70876411</v>
      </c>
      <c r="I153" s="79">
        <f t="shared" si="7"/>
        <v>200207.1838</v>
      </c>
      <c r="J153" s="63"/>
      <c r="K153" s="80" t="s">
        <v>42</v>
      </c>
      <c r="L153" s="8"/>
      <c r="M153" s="8"/>
      <c r="N153" s="81">
        <f>I153</f>
        <v>200207.1838</v>
      </c>
      <c r="O153" s="68"/>
      <c r="P153" s="55">
        <f>SUM(D142:D153)</f>
        <v>8862.25012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9.75" customHeight="1">
      <c r="A154" s="82">
        <f t="shared" si="8"/>
        <v>133</v>
      </c>
      <c r="B154" s="83">
        <f t="shared" si="9"/>
        <v>64.70876411</v>
      </c>
      <c r="C154" s="84"/>
      <c r="D154" s="48"/>
      <c r="E154" s="48">
        <f>G$10+G$11+G$12</f>
        <v>1000</v>
      </c>
      <c r="F154" s="50">
        <f t="shared" si="5"/>
        <v>15.4538572</v>
      </c>
      <c r="G154" s="51">
        <f t="shared" si="11"/>
        <v>3109.427085</v>
      </c>
      <c r="H154" s="52">
        <f t="shared" si="6"/>
        <v>64.76244249</v>
      </c>
      <c r="I154" s="85">
        <f t="shared" si="7"/>
        <v>201374.0928</v>
      </c>
      <c r="J154" s="12"/>
      <c r="K154" s="66"/>
      <c r="L154" s="66"/>
      <c r="M154" s="66"/>
      <c r="N154" s="66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9.75" customHeight="1">
      <c r="A155" s="56">
        <f t="shared" si="8"/>
        <v>134</v>
      </c>
      <c r="B155" s="57">
        <f t="shared" si="9"/>
        <v>64.76244249</v>
      </c>
      <c r="C155" s="54">
        <f>C152*(G$18/100+100/100)</f>
        <v>0.7700342929</v>
      </c>
      <c r="D155" s="38">
        <f>G154*C155</f>
        <v>2394.365487</v>
      </c>
      <c r="E155" s="38">
        <f t="shared" ref="E155:E156" si="55">G$10</f>
        <v>1000</v>
      </c>
      <c r="F155" s="58">
        <f t="shared" si="5"/>
        <v>52.4125613</v>
      </c>
      <c r="G155" s="59">
        <f t="shared" si="11"/>
        <v>3161.839647</v>
      </c>
      <c r="H155" s="52">
        <f t="shared" si="6"/>
        <v>64.81616541</v>
      </c>
      <c r="I155" s="60">
        <f t="shared" si="7"/>
        <v>204938.3215</v>
      </c>
      <c r="J155" s="12"/>
      <c r="K155" s="2"/>
      <c r="L155" s="2"/>
      <c r="M155" s="2"/>
      <c r="N155" s="2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9.75" customHeight="1">
      <c r="A156" s="56">
        <f t="shared" si="8"/>
        <v>135</v>
      </c>
      <c r="B156" s="57">
        <f t="shared" si="9"/>
        <v>64.81616541</v>
      </c>
      <c r="C156" s="54"/>
      <c r="D156" s="38"/>
      <c r="E156" s="38">
        <f t="shared" si="55"/>
        <v>1000</v>
      </c>
      <c r="F156" s="58">
        <f t="shared" si="5"/>
        <v>15.42824994</v>
      </c>
      <c r="G156" s="59">
        <f t="shared" si="11"/>
        <v>3177.267897</v>
      </c>
      <c r="H156" s="52">
        <f t="shared" si="6"/>
        <v>64.86993289</v>
      </c>
      <c r="I156" s="60">
        <f t="shared" si="7"/>
        <v>206109.1552</v>
      </c>
      <c r="J156" s="12"/>
      <c r="K156" s="2"/>
      <c r="L156" s="2"/>
      <c r="M156" s="2"/>
      <c r="N156" s="2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9.75" customHeight="1">
      <c r="A157" s="56">
        <f t="shared" si="8"/>
        <v>136</v>
      </c>
      <c r="B157" s="57">
        <f t="shared" si="9"/>
        <v>64.86993289</v>
      </c>
      <c r="C157" s="54"/>
      <c r="D157" s="38"/>
      <c r="E157" s="38">
        <f>G$10+G$11</f>
        <v>1000</v>
      </c>
      <c r="F157" s="58">
        <f t="shared" si="5"/>
        <v>15.41546223</v>
      </c>
      <c r="G157" s="59">
        <f t="shared" si="11"/>
        <v>3192.683359</v>
      </c>
      <c r="H157" s="52">
        <f t="shared" si="6"/>
        <v>64.92374497</v>
      </c>
      <c r="I157" s="60">
        <f t="shared" si="7"/>
        <v>207280.9602</v>
      </c>
      <c r="J157" s="12"/>
      <c r="K157" s="2"/>
      <c r="L157" s="2"/>
      <c r="M157" s="2"/>
      <c r="N157" s="2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9.75" customHeight="1">
      <c r="A158" s="56">
        <f t="shared" si="8"/>
        <v>137</v>
      </c>
      <c r="B158" s="57">
        <f t="shared" si="9"/>
        <v>64.92374497</v>
      </c>
      <c r="C158" s="54">
        <f>C155</f>
        <v>0.7700342929</v>
      </c>
      <c r="D158" s="38">
        <f>G157*C158</f>
        <v>2458.475673</v>
      </c>
      <c r="E158" s="38">
        <f t="shared" ref="E158:E159" si="56">G$10</f>
        <v>1000</v>
      </c>
      <c r="F158" s="58">
        <f t="shared" si="5"/>
        <v>53.26981175</v>
      </c>
      <c r="G158" s="59">
        <f t="shared" si="11"/>
        <v>3245.953171</v>
      </c>
      <c r="H158" s="52">
        <f t="shared" si="6"/>
        <v>64.97760169</v>
      </c>
      <c r="I158" s="60">
        <f t="shared" si="7"/>
        <v>210914.2522</v>
      </c>
      <c r="J158" s="12"/>
      <c r="K158" s="2"/>
      <c r="L158" s="2"/>
      <c r="M158" s="2"/>
      <c r="N158" s="2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9.75" customHeight="1">
      <c r="A159" s="56">
        <f t="shared" si="8"/>
        <v>138</v>
      </c>
      <c r="B159" s="57">
        <f t="shared" si="9"/>
        <v>64.97760169</v>
      </c>
      <c r="C159" s="54"/>
      <c r="D159" s="38"/>
      <c r="E159" s="38">
        <f t="shared" si="56"/>
        <v>1000</v>
      </c>
      <c r="F159" s="58">
        <f t="shared" si="5"/>
        <v>15.38991859</v>
      </c>
      <c r="G159" s="59">
        <f t="shared" si="11"/>
        <v>3261.343089</v>
      </c>
      <c r="H159" s="52">
        <f t="shared" si="6"/>
        <v>65.03150309</v>
      </c>
      <c r="I159" s="60">
        <f t="shared" si="7"/>
        <v>212090.0432</v>
      </c>
      <c r="J159" s="12"/>
      <c r="K159" s="29"/>
      <c r="L159" s="29"/>
      <c r="M159" s="29"/>
      <c r="N159" s="29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9.75" customHeight="1">
      <c r="A160" s="56">
        <f t="shared" si="8"/>
        <v>139</v>
      </c>
      <c r="B160" s="57">
        <f t="shared" si="9"/>
        <v>65.03150309</v>
      </c>
      <c r="C160" s="54"/>
      <c r="D160" s="38"/>
      <c r="E160" s="38">
        <f>G$10+G$11</f>
        <v>1000</v>
      </c>
      <c r="F160" s="58">
        <f t="shared" si="5"/>
        <v>15.37716264</v>
      </c>
      <c r="G160" s="59">
        <f t="shared" si="11"/>
        <v>3276.720252</v>
      </c>
      <c r="H160" s="52">
        <f t="shared" si="6"/>
        <v>65.0854492</v>
      </c>
      <c r="I160" s="60">
        <f t="shared" si="7"/>
        <v>213266.8095</v>
      </c>
      <c r="J160" s="63"/>
      <c r="K160" s="64" t="s">
        <v>53</v>
      </c>
      <c r="L160" s="65"/>
      <c r="M160" s="66"/>
      <c r="N160" s="67"/>
      <c r="O160" s="68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9.75" customHeight="1">
      <c r="A161" s="56">
        <f t="shared" si="8"/>
        <v>140</v>
      </c>
      <c r="B161" s="57">
        <f t="shared" si="9"/>
        <v>65.0854492</v>
      </c>
      <c r="C161" s="54">
        <f>C158</f>
        <v>0.7700342929</v>
      </c>
      <c r="D161" s="38">
        <f>G160*C161</f>
        <v>2523.186962</v>
      </c>
      <c r="E161" s="38">
        <f t="shared" ref="E161:E162" si="57">G$10</f>
        <v>1000</v>
      </c>
      <c r="F161" s="58">
        <f t="shared" si="5"/>
        <v>54.13171462</v>
      </c>
      <c r="G161" s="59">
        <f t="shared" si="11"/>
        <v>3330.851966</v>
      </c>
      <c r="H161" s="52">
        <f t="shared" si="6"/>
        <v>65.13944006</v>
      </c>
      <c r="I161" s="60">
        <f t="shared" si="7"/>
        <v>216969.832</v>
      </c>
      <c r="J161" s="63"/>
      <c r="K161" s="69" t="s">
        <v>38</v>
      </c>
      <c r="N161" s="70">
        <f>SUM(E22:E165)</f>
        <v>153000</v>
      </c>
      <c r="O161" s="68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9.75" customHeight="1">
      <c r="A162" s="56">
        <f t="shared" si="8"/>
        <v>141</v>
      </c>
      <c r="B162" s="57">
        <f t="shared" si="9"/>
        <v>65.13944006</v>
      </c>
      <c r="C162" s="54"/>
      <c r="D162" s="38"/>
      <c r="E162" s="38">
        <f t="shared" si="57"/>
        <v>1000</v>
      </c>
      <c r="F162" s="58">
        <f t="shared" si="5"/>
        <v>15.35168247</v>
      </c>
      <c r="G162" s="59">
        <f t="shared" si="11"/>
        <v>3346.203649</v>
      </c>
      <c r="H162" s="52">
        <f t="shared" si="6"/>
        <v>65.19347571</v>
      </c>
      <c r="I162" s="60">
        <f t="shared" si="7"/>
        <v>218150.6463</v>
      </c>
      <c r="J162" s="63"/>
      <c r="K162" s="69" t="s">
        <v>39</v>
      </c>
      <c r="N162" s="71">
        <f>SUM(D22:D165)</f>
        <v>58734.13342</v>
      </c>
      <c r="O162" s="7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9.75" customHeight="1">
      <c r="A163" s="56">
        <f t="shared" si="8"/>
        <v>142</v>
      </c>
      <c r="B163" s="57">
        <f t="shared" si="9"/>
        <v>65.19347571</v>
      </c>
      <c r="C163" s="54"/>
      <c r="D163" s="38"/>
      <c r="E163" s="38">
        <f>G$10+G$11</f>
        <v>1000</v>
      </c>
      <c r="F163" s="58">
        <f t="shared" si="5"/>
        <v>15.33895822</v>
      </c>
      <c r="G163" s="59">
        <f t="shared" si="11"/>
        <v>3361.542607</v>
      </c>
      <c r="H163" s="52">
        <f t="shared" si="6"/>
        <v>65.24755618</v>
      </c>
      <c r="I163" s="60">
        <f t="shared" si="7"/>
        <v>219332.4401</v>
      </c>
      <c r="J163" s="63"/>
      <c r="K163" s="69" t="s">
        <v>40</v>
      </c>
      <c r="N163" s="70">
        <f>N161+N162</f>
        <v>211734.1334</v>
      </c>
      <c r="O163" s="68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9.75" customHeight="1">
      <c r="A164" s="56">
        <f t="shared" si="8"/>
        <v>143</v>
      </c>
      <c r="B164" s="57">
        <f t="shared" si="9"/>
        <v>65.24755618</v>
      </c>
      <c r="C164" s="54">
        <f>C161</f>
        <v>0.7700342929</v>
      </c>
      <c r="D164" s="38">
        <f>G163*C164</f>
        <v>2588.503084</v>
      </c>
      <c r="E164" s="38">
        <f t="shared" ref="E164:E165" si="58">G$10</f>
        <v>1000</v>
      </c>
      <c r="F164" s="58">
        <f t="shared" si="5"/>
        <v>54.99827571</v>
      </c>
      <c r="G164" s="59">
        <f t="shared" si="11"/>
        <v>3416.540883</v>
      </c>
      <c r="H164" s="52">
        <f t="shared" si="6"/>
        <v>65.30168151</v>
      </c>
      <c r="I164" s="60">
        <f t="shared" si="7"/>
        <v>223105.8646</v>
      </c>
      <c r="J164" s="63"/>
      <c r="K164" s="69" t="s">
        <v>41</v>
      </c>
      <c r="N164" s="71">
        <f>N165-N163</f>
        <v>12557.63554</v>
      </c>
      <c r="O164" s="68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9.75" customHeight="1">
      <c r="A165" s="73">
        <f t="shared" si="8"/>
        <v>144</v>
      </c>
      <c r="B165" s="74">
        <f t="shared" si="9"/>
        <v>65.30168151</v>
      </c>
      <c r="C165" s="75"/>
      <c r="D165" s="76"/>
      <c r="E165" s="76">
        <f t="shared" si="58"/>
        <v>1000</v>
      </c>
      <c r="F165" s="77">
        <f t="shared" si="5"/>
        <v>15.31354135</v>
      </c>
      <c r="G165" s="78">
        <f t="shared" si="11"/>
        <v>3431.854424</v>
      </c>
      <c r="H165" s="52">
        <f t="shared" si="6"/>
        <v>65.35585175</v>
      </c>
      <c r="I165" s="79">
        <f t="shared" si="7"/>
        <v>224291.769</v>
      </c>
      <c r="J165" s="63"/>
      <c r="K165" s="80" t="s">
        <v>42</v>
      </c>
      <c r="L165" s="8"/>
      <c r="M165" s="8"/>
      <c r="N165" s="81">
        <f>I165</f>
        <v>224291.769</v>
      </c>
      <c r="O165" s="68"/>
      <c r="P165" s="55">
        <f>SUM(D154:D165)</f>
        <v>9964.531206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9.75" customHeight="1">
      <c r="A166" s="82">
        <f t="shared" si="8"/>
        <v>145</v>
      </c>
      <c r="B166" s="83">
        <f t="shared" si="9"/>
        <v>65.35585175</v>
      </c>
      <c r="C166" s="84"/>
      <c r="D166" s="48"/>
      <c r="E166" s="48">
        <f>G$10+G$11+G$12</f>
        <v>1000</v>
      </c>
      <c r="F166" s="50">
        <f t="shared" si="5"/>
        <v>15.30084871</v>
      </c>
      <c r="G166" s="51">
        <f t="shared" si="11"/>
        <v>3447.155273</v>
      </c>
      <c r="H166" s="52">
        <f t="shared" si="6"/>
        <v>65.41006692</v>
      </c>
      <c r="I166" s="85">
        <f t="shared" si="7"/>
        <v>225478.6571</v>
      </c>
      <c r="J166" s="12"/>
      <c r="K166" s="66"/>
      <c r="L166" s="66"/>
      <c r="M166" s="66"/>
      <c r="N166" s="66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9.75" customHeight="1">
      <c r="A167" s="56">
        <f t="shared" si="8"/>
        <v>146</v>
      </c>
      <c r="B167" s="57">
        <f t="shared" si="9"/>
        <v>65.41006692</v>
      </c>
      <c r="C167" s="54">
        <f>C164*(G$18/100+100/100)</f>
        <v>0.7777346358</v>
      </c>
      <c r="D167" s="38">
        <f>G166*C167</f>
        <v>2680.972051</v>
      </c>
      <c r="E167" s="38">
        <f t="shared" ref="E167:E168" si="59">G$10</f>
        <v>1000</v>
      </c>
      <c r="F167" s="58">
        <f t="shared" si="5"/>
        <v>56.27531394</v>
      </c>
      <c r="G167" s="59">
        <f t="shared" si="11"/>
        <v>3503.430587</v>
      </c>
      <c r="H167" s="52">
        <f t="shared" si="6"/>
        <v>65.46432706</v>
      </c>
      <c r="I167" s="60">
        <f t="shared" si="7"/>
        <v>229349.7258</v>
      </c>
      <c r="J167" s="12"/>
      <c r="K167" s="2"/>
      <c r="L167" s="2"/>
      <c r="M167" s="2"/>
      <c r="N167" s="2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9.75" customHeight="1">
      <c r="A168" s="56">
        <f t="shared" si="8"/>
        <v>147</v>
      </c>
      <c r="B168" s="57">
        <f t="shared" si="9"/>
        <v>65.46432706</v>
      </c>
      <c r="C168" s="54"/>
      <c r="D168" s="38"/>
      <c r="E168" s="38">
        <f t="shared" si="59"/>
        <v>1000</v>
      </c>
      <c r="F168" s="58">
        <f t="shared" si="5"/>
        <v>15.27549499</v>
      </c>
      <c r="G168" s="59">
        <f t="shared" si="11"/>
        <v>3518.706082</v>
      </c>
      <c r="H168" s="52">
        <f t="shared" si="6"/>
        <v>65.51863222</v>
      </c>
      <c r="I168" s="60">
        <f t="shared" si="7"/>
        <v>230540.8097</v>
      </c>
      <c r="J168" s="12"/>
      <c r="K168" s="2"/>
      <c r="L168" s="2"/>
      <c r="M168" s="2"/>
      <c r="N168" s="2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9.75" customHeight="1">
      <c r="A169" s="56">
        <f t="shared" si="8"/>
        <v>148</v>
      </c>
      <c r="B169" s="57">
        <f t="shared" si="9"/>
        <v>65.51863222</v>
      </c>
      <c r="C169" s="54"/>
      <c r="D169" s="38"/>
      <c r="E169" s="38">
        <f>G$10+G$11</f>
        <v>1000</v>
      </c>
      <c r="F169" s="58">
        <f t="shared" si="5"/>
        <v>15.26283389</v>
      </c>
      <c r="G169" s="59">
        <f t="shared" si="11"/>
        <v>3533.968916</v>
      </c>
      <c r="H169" s="52">
        <f t="shared" si="6"/>
        <v>65.57298242</v>
      </c>
      <c r="I169" s="60">
        <f t="shared" si="7"/>
        <v>231732.8816</v>
      </c>
      <c r="J169" s="12"/>
      <c r="K169" s="2"/>
      <c r="L169" s="2"/>
      <c r="M169" s="2"/>
      <c r="N169" s="2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9.75" customHeight="1">
      <c r="A170" s="56">
        <f t="shared" si="8"/>
        <v>149</v>
      </c>
      <c r="B170" s="57">
        <f t="shared" si="9"/>
        <v>65.57298242</v>
      </c>
      <c r="C170" s="54">
        <f>C167</f>
        <v>0.7777346358</v>
      </c>
      <c r="D170" s="38">
        <f>G169*C170</f>
        <v>2748.490028</v>
      </c>
      <c r="E170" s="38">
        <f t="shared" ref="E170:E171" si="60">G$10</f>
        <v>1000</v>
      </c>
      <c r="F170" s="58">
        <f t="shared" si="5"/>
        <v>57.16515994</v>
      </c>
      <c r="G170" s="59">
        <f t="shared" si="11"/>
        <v>3591.134076</v>
      </c>
      <c r="H170" s="52">
        <f t="shared" si="6"/>
        <v>65.62737771</v>
      </c>
      <c r="I170" s="60">
        <f t="shared" si="7"/>
        <v>235676.7124</v>
      </c>
      <c r="J170" s="12"/>
      <c r="K170" s="2"/>
      <c r="L170" s="2"/>
      <c r="M170" s="2"/>
      <c r="N170" s="2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9.75" customHeight="1">
      <c r="A171" s="56">
        <f t="shared" si="8"/>
        <v>150</v>
      </c>
      <c r="B171" s="57">
        <f t="shared" si="9"/>
        <v>65.62737771</v>
      </c>
      <c r="C171" s="54"/>
      <c r="D171" s="38"/>
      <c r="E171" s="38">
        <f t="shared" si="60"/>
        <v>1000</v>
      </c>
      <c r="F171" s="58">
        <f t="shared" si="5"/>
        <v>15.23754316</v>
      </c>
      <c r="G171" s="59">
        <f t="shared" si="11"/>
        <v>3606.371619</v>
      </c>
      <c r="H171" s="52">
        <f t="shared" si="6"/>
        <v>65.68181812</v>
      </c>
      <c r="I171" s="60">
        <f t="shared" si="7"/>
        <v>236873.0447</v>
      </c>
      <c r="J171" s="12"/>
      <c r="K171" s="29"/>
      <c r="L171" s="29"/>
      <c r="M171" s="29"/>
      <c r="N171" s="29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9.75" customHeight="1">
      <c r="A172" s="56">
        <f t="shared" si="8"/>
        <v>151</v>
      </c>
      <c r="B172" s="57">
        <f t="shared" si="9"/>
        <v>65.68181812</v>
      </c>
      <c r="C172" s="54"/>
      <c r="D172" s="38"/>
      <c r="E172" s="38">
        <f>G$10+G$11</f>
        <v>1000</v>
      </c>
      <c r="F172" s="58">
        <f t="shared" si="5"/>
        <v>15.22491351</v>
      </c>
      <c r="G172" s="59">
        <f t="shared" si="11"/>
        <v>3621.596532</v>
      </c>
      <c r="H172" s="52">
        <f t="shared" si="6"/>
        <v>65.73630369</v>
      </c>
      <c r="I172" s="60">
        <f t="shared" si="7"/>
        <v>238070.3695</v>
      </c>
      <c r="J172" s="63"/>
      <c r="K172" s="64" t="s">
        <v>54</v>
      </c>
      <c r="L172" s="65"/>
      <c r="M172" s="66"/>
      <c r="N172" s="67"/>
      <c r="O172" s="68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9.75" customHeight="1">
      <c r="A173" s="56">
        <f t="shared" si="8"/>
        <v>152</v>
      </c>
      <c r="B173" s="57">
        <f t="shared" si="9"/>
        <v>65.73630369</v>
      </c>
      <c r="C173" s="54">
        <f>C170</f>
        <v>0.7777346358</v>
      </c>
      <c r="D173" s="38">
        <f>G172*C173</f>
        <v>2816.64106</v>
      </c>
      <c r="E173" s="38">
        <f t="shared" ref="E173:E174" si="61">G$10</f>
        <v>1000</v>
      </c>
      <c r="F173" s="58">
        <f t="shared" si="5"/>
        <v>58.05986716</v>
      </c>
      <c r="G173" s="59">
        <f t="shared" si="11"/>
        <v>3679.656399</v>
      </c>
      <c r="H173" s="52">
        <f t="shared" si="6"/>
        <v>65.79083446</v>
      </c>
      <c r="I173" s="60">
        <f t="shared" si="7"/>
        <v>242087.665</v>
      </c>
      <c r="J173" s="63"/>
      <c r="K173" s="69" t="s">
        <v>38</v>
      </c>
      <c r="N173" s="70">
        <f>SUM(E22:E177)</f>
        <v>165000</v>
      </c>
      <c r="O173" s="68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9.75" customHeight="1">
      <c r="A174" s="56">
        <f t="shared" si="8"/>
        <v>153</v>
      </c>
      <c r="B174" s="57">
        <f t="shared" si="9"/>
        <v>65.79083446</v>
      </c>
      <c r="C174" s="54"/>
      <c r="D174" s="38"/>
      <c r="E174" s="38">
        <f t="shared" si="61"/>
        <v>1000</v>
      </c>
      <c r="F174" s="58">
        <f t="shared" si="5"/>
        <v>15.19968561</v>
      </c>
      <c r="G174" s="59">
        <f t="shared" si="11"/>
        <v>3694.856085</v>
      </c>
      <c r="H174" s="52">
        <f t="shared" si="6"/>
        <v>65.84541046</v>
      </c>
      <c r="I174" s="60">
        <f t="shared" si="7"/>
        <v>243289.3155</v>
      </c>
      <c r="J174" s="63"/>
      <c r="K174" s="69" t="s">
        <v>39</v>
      </c>
      <c r="N174" s="71">
        <f>SUM(D22:D177)</f>
        <v>69865.66564</v>
      </c>
      <c r="O174" s="7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9.75" customHeight="1">
      <c r="A175" s="56">
        <f t="shared" si="8"/>
        <v>154</v>
      </c>
      <c r="B175" s="57">
        <f t="shared" si="9"/>
        <v>65.84541046</v>
      </c>
      <c r="C175" s="54"/>
      <c r="D175" s="38"/>
      <c r="E175" s="38">
        <f>G$10+G$11</f>
        <v>1000</v>
      </c>
      <c r="F175" s="58">
        <f t="shared" si="5"/>
        <v>15.18708735</v>
      </c>
      <c r="G175" s="59">
        <f t="shared" si="11"/>
        <v>3710.043172</v>
      </c>
      <c r="H175" s="52">
        <f t="shared" si="6"/>
        <v>65.90003174</v>
      </c>
      <c r="I175" s="60">
        <f t="shared" si="7"/>
        <v>244491.9628</v>
      </c>
      <c r="J175" s="63"/>
      <c r="K175" s="69" t="s">
        <v>40</v>
      </c>
      <c r="N175" s="70">
        <f>N173+N174</f>
        <v>234865.6656</v>
      </c>
      <c r="O175" s="68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9.75" customHeight="1">
      <c r="A176" s="56">
        <f t="shared" si="8"/>
        <v>155</v>
      </c>
      <c r="B176" s="57">
        <f t="shared" si="9"/>
        <v>65.90003174</v>
      </c>
      <c r="C176" s="54">
        <f>C173</f>
        <v>0.7777346358</v>
      </c>
      <c r="D176" s="38">
        <f>G175*C176</f>
        <v>2885.429076</v>
      </c>
      <c r="E176" s="38">
        <f t="shared" ref="E176:E177" si="62">G$10</f>
        <v>1000</v>
      </c>
      <c r="F176" s="58">
        <f t="shared" si="5"/>
        <v>58.95944164</v>
      </c>
      <c r="G176" s="59">
        <f t="shared" si="11"/>
        <v>3769.002614</v>
      </c>
      <c r="H176" s="52">
        <f t="shared" si="6"/>
        <v>65.95469833</v>
      </c>
      <c r="I176" s="60">
        <f t="shared" si="7"/>
        <v>248583.4304</v>
      </c>
      <c r="J176" s="63"/>
      <c r="K176" s="69" t="s">
        <v>41</v>
      </c>
      <c r="N176" s="71">
        <f>N177-N175</f>
        <v>14924.80374</v>
      </c>
      <c r="O176" s="68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9.75" customHeight="1">
      <c r="A177" s="73">
        <f t="shared" si="8"/>
        <v>156</v>
      </c>
      <c r="B177" s="74">
        <f t="shared" si="9"/>
        <v>65.95469833</v>
      </c>
      <c r="C177" s="75"/>
      <c r="D177" s="76"/>
      <c r="E177" s="76">
        <f t="shared" si="62"/>
        <v>1000</v>
      </c>
      <c r="F177" s="77">
        <f t="shared" si="5"/>
        <v>15.16192213</v>
      </c>
      <c r="G177" s="78">
        <f t="shared" si="11"/>
        <v>3784.164536</v>
      </c>
      <c r="H177" s="52">
        <f t="shared" si="6"/>
        <v>66.00941027</v>
      </c>
      <c r="I177" s="79">
        <f t="shared" si="7"/>
        <v>249790.4694</v>
      </c>
      <c r="J177" s="63"/>
      <c r="K177" s="80" t="s">
        <v>42</v>
      </c>
      <c r="L177" s="8"/>
      <c r="M177" s="8"/>
      <c r="N177" s="81">
        <f>I177</f>
        <v>249790.4694</v>
      </c>
      <c r="O177" s="68"/>
      <c r="P177" s="55">
        <f>SUM(D166:D177)</f>
        <v>11131.53221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9.75" customHeight="1">
      <c r="A178" s="82">
        <f t="shared" si="8"/>
        <v>157</v>
      </c>
      <c r="B178" s="83">
        <f t="shared" si="9"/>
        <v>66.00941027</v>
      </c>
      <c r="C178" s="84"/>
      <c r="D178" s="48"/>
      <c r="E178" s="48">
        <f>G$10+G$11+G$12</f>
        <v>1000</v>
      </c>
      <c r="F178" s="50">
        <f t="shared" si="5"/>
        <v>15.14935516</v>
      </c>
      <c r="G178" s="51">
        <f t="shared" si="11"/>
        <v>3799.313891</v>
      </c>
      <c r="H178" s="52">
        <f t="shared" si="6"/>
        <v>66.06416759</v>
      </c>
      <c r="I178" s="85">
        <f t="shared" si="7"/>
        <v>250998.5096</v>
      </c>
      <c r="J178" s="12"/>
      <c r="K178" s="66"/>
      <c r="L178" s="66"/>
      <c r="M178" s="66"/>
      <c r="N178" s="66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9.75" customHeight="1">
      <c r="A179" s="56">
        <f t="shared" si="8"/>
        <v>158</v>
      </c>
      <c r="B179" s="57">
        <f t="shared" si="9"/>
        <v>66.06416759</v>
      </c>
      <c r="C179" s="54">
        <f>C176*(G$18/100+100/100)</f>
        <v>0.7855119822</v>
      </c>
      <c r="D179" s="38">
        <f>G178*C179</f>
        <v>2984.406586</v>
      </c>
      <c r="E179" s="38">
        <f t="shared" ref="E179:E180" si="63">G$10</f>
        <v>1000</v>
      </c>
      <c r="F179" s="58">
        <f t="shared" si="5"/>
        <v>60.31116006</v>
      </c>
      <c r="G179" s="59">
        <f t="shared" si="11"/>
        <v>3859.625051</v>
      </c>
      <c r="H179" s="52">
        <f t="shared" si="6"/>
        <v>66.11897033</v>
      </c>
      <c r="I179" s="60">
        <f t="shared" si="7"/>
        <v>255194.4343</v>
      </c>
      <c r="J179" s="12"/>
      <c r="K179" s="2"/>
      <c r="L179" s="2"/>
      <c r="M179" s="2"/>
      <c r="N179" s="2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9.75" customHeight="1">
      <c r="A180" s="56">
        <f t="shared" si="8"/>
        <v>159</v>
      </c>
      <c r="B180" s="57">
        <f t="shared" si="9"/>
        <v>66.11897033</v>
      </c>
      <c r="C180" s="54"/>
      <c r="D180" s="38"/>
      <c r="E180" s="38">
        <f t="shared" si="63"/>
        <v>1000</v>
      </c>
      <c r="F180" s="58">
        <f t="shared" si="5"/>
        <v>15.12425246</v>
      </c>
      <c r="G180" s="59">
        <f t="shared" si="11"/>
        <v>3874.749304</v>
      </c>
      <c r="H180" s="52">
        <f t="shared" si="6"/>
        <v>66.17381854</v>
      </c>
      <c r="I180" s="60">
        <f t="shared" si="7"/>
        <v>256406.9573</v>
      </c>
      <c r="J180" s="12"/>
      <c r="K180" s="2"/>
      <c r="L180" s="2"/>
      <c r="M180" s="2"/>
      <c r="N180" s="2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9.75" customHeight="1">
      <c r="A181" s="56">
        <f t="shared" si="8"/>
        <v>160</v>
      </c>
      <c r="B181" s="57">
        <f t="shared" si="9"/>
        <v>66.17381854</v>
      </c>
      <c r="C181" s="54"/>
      <c r="D181" s="38"/>
      <c r="E181" s="38">
        <f>G$10+G$11</f>
        <v>1000</v>
      </c>
      <c r="F181" s="58">
        <f t="shared" si="5"/>
        <v>15.11171672</v>
      </c>
      <c r="G181" s="59">
        <f t="shared" si="11"/>
        <v>3889.861021</v>
      </c>
      <c r="H181" s="52">
        <f t="shared" si="6"/>
        <v>66.22871224</v>
      </c>
      <c r="I181" s="60">
        <f t="shared" si="7"/>
        <v>257620.4862</v>
      </c>
      <c r="J181" s="12"/>
      <c r="K181" s="2"/>
      <c r="L181" s="2"/>
      <c r="M181" s="2"/>
      <c r="N181" s="2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9.75" customHeight="1">
      <c r="A182" s="56">
        <f t="shared" si="8"/>
        <v>161</v>
      </c>
      <c r="B182" s="57">
        <f t="shared" si="9"/>
        <v>66.22871224</v>
      </c>
      <c r="C182" s="54">
        <f>C179</f>
        <v>0.7855119822</v>
      </c>
      <c r="D182" s="38">
        <f>G181*C182</f>
        <v>3055.532441</v>
      </c>
      <c r="E182" s="38">
        <f t="shared" ref="E182:E183" si="64">G$10</f>
        <v>1000</v>
      </c>
      <c r="F182" s="58">
        <f t="shared" si="5"/>
        <v>61.23526041</v>
      </c>
      <c r="G182" s="59">
        <f t="shared" si="11"/>
        <v>3951.096281</v>
      </c>
      <c r="H182" s="52">
        <f t="shared" si="6"/>
        <v>66.28365148</v>
      </c>
      <c r="I182" s="60">
        <f t="shared" si="7"/>
        <v>261893.0889</v>
      </c>
      <c r="J182" s="12"/>
      <c r="K182" s="2"/>
      <c r="L182" s="2"/>
      <c r="M182" s="2"/>
      <c r="N182" s="2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9.75" customHeight="1">
      <c r="A183" s="56">
        <f t="shared" si="8"/>
        <v>162</v>
      </c>
      <c r="B183" s="57">
        <f t="shared" si="9"/>
        <v>66.28365148</v>
      </c>
      <c r="C183" s="54"/>
      <c r="D183" s="38"/>
      <c r="E183" s="38">
        <f t="shared" si="64"/>
        <v>1000</v>
      </c>
      <c r="F183" s="58">
        <f t="shared" si="5"/>
        <v>15.08667639</v>
      </c>
      <c r="G183" s="59">
        <f t="shared" si="11"/>
        <v>3966.182957</v>
      </c>
      <c r="H183" s="52">
        <f t="shared" si="6"/>
        <v>66.3386363</v>
      </c>
      <c r="I183" s="60">
        <f t="shared" si="7"/>
        <v>263111.1687</v>
      </c>
      <c r="J183" s="12"/>
      <c r="K183" s="29"/>
      <c r="L183" s="29"/>
      <c r="M183" s="29"/>
      <c r="N183" s="29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9.75" customHeight="1">
      <c r="A184" s="56">
        <f t="shared" si="8"/>
        <v>163</v>
      </c>
      <c r="B184" s="57">
        <f t="shared" si="9"/>
        <v>66.3386363</v>
      </c>
      <c r="C184" s="54"/>
      <c r="D184" s="38"/>
      <c r="E184" s="38">
        <f>G$10+G$11</f>
        <v>1000</v>
      </c>
      <c r="F184" s="58">
        <f t="shared" si="5"/>
        <v>15.07417179</v>
      </c>
      <c r="G184" s="59">
        <f t="shared" si="11"/>
        <v>3981.257129</v>
      </c>
      <c r="H184" s="52">
        <f t="shared" si="6"/>
        <v>66.39366673</v>
      </c>
      <c r="I184" s="60">
        <f t="shared" si="7"/>
        <v>264330.259</v>
      </c>
      <c r="J184" s="63"/>
      <c r="K184" s="64" t="s">
        <v>55</v>
      </c>
      <c r="L184" s="65"/>
      <c r="M184" s="66"/>
      <c r="N184" s="67"/>
      <c r="O184" s="68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9.75" customHeight="1">
      <c r="A185" s="56">
        <f t="shared" si="8"/>
        <v>164</v>
      </c>
      <c r="B185" s="57">
        <f t="shared" si="9"/>
        <v>66.39366673</v>
      </c>
      <c r="C185" s="54">
        <f>C182</f>
        <v>0.7855119822</v>
      </c>
      <c r="D185" s="38">
        <f>G184*C185</f>
        <v>3127.325179</v>
      </c>
      <c r="E185" s="38">
        <f t="shared" ref="E185:E186" si="65">G$10</f>
        <v>1000</v>
      </c>
      <c r="F185" s="58">
        <f t="shared" si="5"/>
        <v>62.16444102</v>
      </c>
      <c r="G185" s="59">
        <f t="shared" si="11"/>
        <v>4043.42157</v>
      </c>
      <c r="H185" s="52">
        <f t="shared" si="6"/>
        <v>66.4487428</v>
      </c>
      <c r="I185" s="60">
        <f t="shared" si="7"/>
        <v>268680.28</v>
      </c>
      <c r="J185" s="63"/>
      <c r="K185" s="69" t="s">
        <v>38</v>
      </c>
      <c r="N185" s="70">
        <f>SUM(E22:E189)</f>
        <v>177000</v>
      </c>
      <c r="O185" s="68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9.75" customHeight="1">
      <c r="A186" s="56">
        <f t="shared" si="8"/>
        <v>165</v>
      </c>
      <c r="B186" s="57">
        <f t="shared" si="9"/>
        <v>66.4487428</v>
      </c>
      <c r="C186" s="54"/>
      <c r="D186" s="38"/>
      <c r="E186" s="38">
        <f t="shared" si="65"/>
        <v>1000</v>
      </c>
      <c r="F186" s="58">
        <f t="shared" si="5"/>
        <v>15.04919368</v>
      </c>
      <c r="G186" s="59">
        <f t="shared" si="11"/>
        <v>4058.470764</v>
      </c>
      <c r="H186" s="52">
        <f t="shared" si="6"/>
        <v>66.50386457</v>
      </c>
      <c r="I186" s="60">
        <f t="shared" si="7"/>
        <v>269903.99</v>
      </c>
      <c r="J186" s="63"/>
      <c r="K186" s="69" t="s">
        <v>39</v>
      </c>
      <c r="N186" s="71">
        <f>SUM(D22:D189)</f>
        <v>82232.71878</v>
      </c>
      <c r="O186" s="7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9.75" customHeight="1">
      <c r="A187" s="56">
        <f t="shared" si="8"/>
        <v>166</v>
      </c>
      <c r="B187" s="57">
        <f t="shared" si="9"/>
        <v>66.50386457</v>
      </c>
      <c r="C187" s="54"/>
      <c r="D187" s="38"/>
      <c r="E187" s="38">
        <f>G$10+G$11</f>
        <v>1000</v>
      </c>
      <c r="F187" s="58">
        <f t="shared" si="5"/>
        <v>15.03672014</v>
      </c>
      <c r="G187" s="59">
        <f t="shared" si="11"/>
        <v>4073.507484</v>
      </c>
      <c r="H187" s="52">
        <f t="shared" si="6"/>
        <v>66.55903206</v>
      </c>
      <c r="I187" s="60">
        <f t="shared" si="7"/>
        <v>271128.7152</v>
      </c>
      <c r="J187" s="63"/>
      <c r="K187" s="69" t="s">
        <v>40</v>
      </c>
      <c r="N187" s="70">
        <f>N185+N186</f>
        <v>259232.7188</v>
      </c>
      <c r="O187" s="68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9.75" customHeight="1">
      <c r="A188" s="56">
        <f t="shared" si="8"/>
        <v>167</v>
      </c>
      <c r="B188" s="57">
        <f t="shared" si="9"/>
        <v>66.55903206</v>
      </c>
      <c r="C188" s="54">
        <f>C185</f>
        <v>0.7855119822</v>
      </c>
      <c r="D188" s="38">
        <f>G187*C188</f>
        <v>3199.788938</v>
      </c>
      <c r="E188" s="38">
        <f t="shared" ref="E188:E189" si="66">G$10</f>
        <v>1000</v>
      </c>
      <c r="F188" s="58">
        <f t="shared" si="5"/>
        <v>63.09870814</v>
      </c>
      <c r="G188" s="59">
        <f t="shared" si="11"/>
        <v>4136.606192</v>
      </c>
      <c r="H188" s="52">
        <f t="shared" si="6"/>
        <v>66.61424531</v>
      </c>
      <c r="I188" s="60">
        <f t="shared" si="7"/>
        <v>275556.8996</v>
      </c>
      <c r="J188" s="63"/>
      <c r="K188" s="69" t="s">
        <v>41</v>
      </c>
      <c r="N188" s="71">
        <f>N189-N187</f>
        <v>17553.59535</v>
      </c>
      <c r="O188" s="68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9.75" customHeight="1">
      <c r="A189" s="73">
        <f t="shared" si="8"/>
        <v>168</v>
      </c>
      <c r="B189" s="74">
        <f t="shared" si="9"/>
        <v>66.61424531</v>
      </c>
      <c r="C189" s="75"/>
      <c r="D189" s="76"/>
      <c r="E189" s="76">
        <f t="shared" si="66"/>
        <v>1000</v>
      </c>
      <c r="F189" s="77">
        <f t="shared" si="5"/>
        <v>15.01180409</v>
      </c>
      <c r="G189" s="78">
        <f t="shared" si="11"/>
        <v>4151.617996</v>
      </c>
      <c r="H189" s="52">
        <f t="shared" si="6"/>
        <v>66.66950437</v>
      </c>
      <c r="I189" s="79">
        <f t="shared" si="7"/>
        <v>276786.3141</v>
      </c>
      <c r="J189" s="63"/>
      <c r="K189" s="80" t="s">
        <v>42</v>
      </c>
      <c r="L189" s="8"/>
      <c r="M189" s="8"/>
      <c r="N189" s="81">
        <f>I189</f>
        <v>276786.3141</v>
      </c>
      <c r="O189" s="68"/>
      <c r="P189" s="55">
        <f>SUM(D178:D189)</f>
        <v>12367.05314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9.75" customHeight="1">
      <c r="A190" s="82">
        <f t="shared" si="8"/>
        <v>169</v>
      </c>
      <c r="B190" s="83">
        <f t="shared" si="9"/>
        <v>66.66950437</v>
      </c>
      <c r="C190" s="84"/>
      <c r="D190" s="48"/>
      <c r="E190" s="48">
        <f>G$10+G$11+G$12</f>
        <v>1000</v>
      </c>
      <c r="F190" s="50">
        <f t="shared" si="5"/>
        <v>14.99936154</v>
      </c>
      <c r="G190" s="51">
        <f t="shared" si="11"/>
        <v>4166.617358</v>
      </c>
      <c r="H190" s="52">
        <f t="shared" si="6"/>
        <v>66.72480926</v>
      </c>
      <c r="I190" s="85">
        <f t="shared" si="7"/>
        <v>278016.7485</v>
      </c>
      <c r="J190" s="12"/>
      <c r="K190" s="66"/>
      <c r="L190" s="66"/>
      <c r="M190" s="66"/>
      <c r="N190" s="66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9.75" customHeight="1">
      <c r="A191" s="56">
        <f t="shared" si="8"/>
        <v>170</v>
      </c>
      <c r="B191" s="57">
        <f t="shared" si="9"/>
        <v>66.72480926</v>
      </c>
      <c r="C191" s="54">
        <f>C188*(G$18/100+100/100)</f>
        <v>0.793367102</v>
      </c>
      <c r="D191" s="38">
        <f>G190*C191</f>
        <v>3305.657138</v>
      </c>
      <c r="E191" s="38">
        <f t="shared" ref="E191:E192" si="67">G$10</f>
        <v>1000</v>
      </c>
      <c r="F191" s="58">
        <f t="shared" si="5"/>
        <v>64.52857919</v>
      </c>
      <c r="G191" s="59">
        <f t="shared" si="11"/>
        <v>4231.145937</v>
      </c>
      <c r="H191" s="52">
        <f t="shared" si="6"/>
        <v>66.78016004</v>
      </c>
      <c r="I191" s="60">
        <f t="shared" si="7"/>
        <v>282556.6028</v>
      </c>
      <c r="J191" s="12"/>
      <c r="K191" s="2"/>
      <c r="L191" s="2"/>
      <c r="M191" s="2"/>
      <c r="N191" s="2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9.75" customHeight="1">
      <c r="A192" s="56">
        <f t="shared" si="8"/>
        <v>171</v>
      </c>
      <c r="B192" s="57">
        <f t="shared" si="9"/>
        <v>66.78016004</v>
      </c>
      <c r="C192" s="54"/>
      <c r="D192" s="38"/>
      <c r="E192" s="38">
        <f t="shared" si="67"/>
        <v>1000</v>
      </c>
      <c r="F192" s="58">
        <f t="shared" si="5"/>
        <v>14.97450739</v>
      </c>
      <c r="G192" s="59">
        <f t="shared" si="11"/>
        <v>4246.120444</v>
      </c>
      <c r="H192" s="52">
        <f t="shared" si="6"/>
        <v>66.83555672</v>
      </c>
      <c r="I192" s="60">
        <f t="shared" si="7"/>
        <v>283791.8238</v>
      </c>
      <c r="J192" s="12"/>
      <c r="K192" s="2"/>
      <c r="L192" s="2"/>
      <c r="M192" s="2"/>
      <c r="N192" s="2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9.75" customHeight="1">
      <c r="A193" s="56">
        <f t="shared" si="8"/>
        <v>172</v>
      </c>
      <c r="B193" s="57">
        <f t="shared" si="9"/>
        <v>66.83555672</v>
      </c>
      <c r="C193" s="54"/>
      <c r="D193" s="38"/>
      <c r="E193" s="38">
        <f>G$10+G$11</f>
        <v>1000</v>
      </c>
      <c r="F193" s="58">
        <f t="shared" si="5"/>
        <v>14.96209576</v>
      </c>
      <c r="G193" s="59">
        <f t="shared" si="11"/>
        <v>4261.08254</v>
      </c>
      <c r="H193" s="52">
        <f t="shared" si="6"/>
        <v>66.89099936</v>
      </c>
      <c r="I193" s="60">
        <f t="shared" si="7"/>
        <v>285028.0695</v>
      </c>
      <c r="J193" s="12"/>
      <c r="K193" s="2"/>
      <c r="L193" s="2"/>
      <c r="M193" s="2"/>
      <c r="N193" s="2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9.75" customHeight="1">
      <c r="A194" s="56">
        <f t="shared" si="8"/>
        <v>173</v>
      </c>
      <c r="B194" s="57">
        <f t="shared" si="9"/>
        <v>66.89099936</v>
      </c>
      <c r="C194" s="54">
        <f>C191</f>
        <v>0.793367102</v>
      </c>
      <c r="D194" s="38">
        <f>G193*C194</f>
        <v>3380.602706</v>
      </c>
      <c r="E194" s="38">
        <f t="shared" ref="E194:E195" si="68">G$10</f>
        <v>1000</v>
      </c>
      <c r="F194" s="58">
        <f t="shared" si="5"/>
        <v>65.48867184</v>
      </c>
      <c r="G194" s="59">
        <f t="shared" si="11"/>
        <v>4326.571212</v>
      </c>
      <c r="H194" s="52">
        <f t="shared" si="6"/>
        <v>66.946488</v>
      </c>
      <c r="I194" s="60">
        <f t="shared" si="7"/>
        <v>289648.7477</v>
      </c>
      <c r="J194" s="12"/>
      <c r="K194" s="2"/>
      <c r="L194" s="2"/>
      <c r="M194" s="2"/>
      <c r="N194" s="2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9.75" customHeight="1">
      <c r="A195" s="56">
        <f t="shared" si="8"/>
        <v>174</v>
      </c>
      <c r="B195" s="57">
        <f t="shared" si="9"/>
        <v>66.946488</v>
      </c>
      <c r="C195" s="54"/>
      <c r="D195" s="38"/>
      <c r="E195" s="38">
        <f t="shared" si="68"/>
        <v>1000</v>
      </c>
      <c r="F195" s="58">
        <f t="shared" si="5"/>
        <v>14.93730336</v>
      </c>
      <c r="G195" s="59">
        <f t="shared" si="11"/>
        <v>4341.508515</v>
      </c>
      <c r="H195" s="52">
        <f t="shared" si="6"/>
        <v>67.00202266</v>
      </c>
      <c r="I195" s="60">
        <f t="shared" si="7"/>
        <v>290889.8519</v>
      </c>
      <c r="J195" s="12"/>
      <c r="K195" s="29"/>
      <c r="L195" s="29"/>
      <c r="M195" s="29"/>
      <c r="N195" s="29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9.75" customHeight="1">
      <c r="A196" s="56">
        <f t="shared" si="8"/>
        <v>175</v>
      </c>
      <c r="B196" s="57">
        <f t="shared" si="9"/>
        <v>67.00202266</v>
      </c>
      <c r="C196" s="54"/>
      <c r="D196" s="38"/>
      <c r="E196" s="38">
        <f>G$10+G$11</f>
        <v>1000</v>
      </c>
      <c r="F196" s="58">
        <f t="shared" si="5"/>
        <v>14.92492257</v>
      </c>
      <c r="G196" s="59">
        <f t="shared" si="11"/>
        <v>4356.433438</v>
      </c>
      <c r="H196" s="52">
        <f t="shared" si="6"/>
        <v>67.05760339</v>
      </c>
      <c r="I196" s="60">
        <f t="shared" si="7"/>
        <v>292131.9857</v>
      </c>
      <c r="J196" s="63"/>
      <c r="K196" s="64" t="s">
        <v>56</v>
      </c>
      <c r="L196" s="65"/>
      <c r="M196" s="66"/>
      <c r="N196" s="67"/>
      <c r="O196" s="68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9.75" customHeight="1">
      <c r="A197" s="56">
        <f t="shared" si="8"/>
        <v>176</v>
      </c>
      <c r="B197" s="57">
        <f t="shared" si="9"/>
        <v>67.05760339</v>
      </c>
      <c r="C197" s="54">
        <f>C194</f>
        <v>0.793367102</v>
      </c>
      <c r="D197" s="38">
        <f>G196*C197</f>
        <v>3456.250972</v>
      </c>
      <c r="E197" s="38">
        <f t="shared" ref="E197:E198" si="69">G$10</f>
        <v>1000</v>
      </c>
      <c r="F197" s="58">
        <f t="shared" si="5"/>
        <v>66.4540745</v>
      </c>
      <c r="G197" s="59">
        <f t="shared" si="11"/>
        <v>4422.887512</v>
      </c>
      <c r="H197" s="52">
        <f t="shared" si="6"/>
        <v>67.11323023</v>
      </c>
      <c r="I197" s="60">
        <f t="shared" si="7"/>
        <v>296834.2679</v>
      </c>
      <c r="J197" s="63"/>
      <c r="K197" s="69" t="s">
        <v>38</v>
      </c>
      <c r="N197" s="70">
        <f>SUM(E22:E201)</f>
        <v>189000</v>
      </c>
      <c r="O197" s="68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9.75" customHeight="1">
      <c r="A198" s="56">
        <f t="shared" si="8"/>
        <v>177</v>
      </c>
      <c r="B198" s="57">
        <f t="shared" si="9"/>
        <v>67.11323023</v>
      </c>
      <c r="C198" s="54"/>
      <c r="D198" s="38"/>
      <c r="E198" s="38">
        <f t="shared" si="69"/>
        <v>1000</v>
      </c>
      <c r="F198" s="58">
        <f t="shared" si="5"/>
        <v>14.90019176</v>
      </c>
      <c r="G198" s="59">
        <f t="shared" si="11"/>
        <v>4437.787704</v>
      </c>
      <c r="H198" s="52">
        <f t="shared" si="6"/>
        <v>67.16890321</v>
      </c>
      <c r="I198" s="60">
        <f t="shared" si="7"/>
        <v>298081.3328</v>
      </c>
      <c r="J198" s="63"/>
      <c r="K198" s="69" t="s">
        <v>39</v>
      </c>
      <c r="N198" s="71">
        <f>SUM(D22:D201)</f>
        <v>95907.83589</v>
      </c>
      <c r="O198" s="7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9.75" customHeight="1">
      <c r="A199" s="56">
        <f t="shared" si="8"/>
        <v>178</v>
      </c>
      <c r="B199" s="57">
        <f t="shared" si="9"/>
        <v>67.16890321</v>
      </c>
      <c r="C199" s="54"/>
      <c r="D199" s="38"/>
      <c r="E199" s="38">
        <f>G$10+G$11</f>
        <v>1000</v>
      </c>
      <c r="F199" s="58">
        <f t="shared" si="5"/>
        <v>14.88784173</v>
      </c>
      <c r="G199" s="59">
        <f t="shared" si="11"/>
        <v>4452.675546</v>
      </c>
      <c r="H199" s="52">
        <f t="shared" si="6"/>
        <v>67.22462238</v>
      </c>
      <c r="I199" s="60">
        <f t="shared" si="7"/>
        <v>299329.4321</v>
      </c>
      <c r="J199" s="63"/>
      <c r="K199" s="69" t="s">
        <v>40</v>
      </c>
      <c r="N199" s="70">
        <f>N197+N198</f>
        <v>284907.8359</v>
      </c>
      <c r="O199" s="68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9.75" customHeight="1">
      <c r="A200" s="56">
        <f t="shared" si="8"/>
        <v>179</v>
      </c>
      <c r="B200" s="57">
        <f t="shared" si="9"/>
        <v>67.22462238</v>
      </c>
      <c r="C200" s="54">
        <f>C197</f>
        <v>0.793367102</v>
      </c>
      <c r="D200" s="38">
        <f>G199*C200</f>
        <v>3532.606294</v>
      </c>
      <c r="E200" s="38">
        <f t="shared" ref="E200:E201" si="70">G$10</f>
        <v>1000</v>
      </c>
      <c r="F200" s="58">
        <f t="shared" si="5"/>
        <v>67.42479368</v>
      </c>
      <c r="G200" s="59">
        <f t="shared" si="11"/>
        <v>4520.10034</v>
      </c>
      <c r="H200" s="52">
        <f t="shared" si="6"/>
        <v>67.28038777</v>
      </c>
      <c r="I200" s="60">
        <f t="shared" si="7"/>
        <v>304114.1036</v>
      </c>
      <c r="J200" s="63"/>
      <c r="K200" s="69" t="s">
        <v>41</v>
      </c>
      <c r="N200" s="71">
        <f>N201-N199</f>
        <v>20459.37147</v>
      </c>
      <c r="O200" s="68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9.75" customHeight="1">
      <c r="A201" s="73">
        <f t="shared" si="8"/>
        <v>180</v>
      </c>
      <c r="B201" s="74">
        <f t="shared" si="9"/>
        <v>67.28038777</v>
      </c>
      <c r="C201" s="75"/>
      <c r="D201" s="76"/>
      <c r="E201" s="76">
        <f t="shared" si="70"/>
        <v>1000</v>
      </c>
      <c r="F201" s="77">
        <f t="shared" si="5"/>
        <v>14.86317236</v>
      </c>
      <c r="G201" s="78">
        <f t="shared" si="11"/>
        <v>4534.963512</v>
      </c>
      <c r="H201" s="52">
        <f t="shared" si="6"/>
        <v>67.33619941</v>
      </c>
      <c r="I201" s="79">
        <f t="shared" si="7"/>
        <v>305367.2074</v>
      </c>
      <c r="J201" s="63"/>
      <c r="K201" s="80" t="s">
        <v>42</v>
      </c>
      <c r="L201" s="8"/>
      <c r="M201" s="8"/>
      <c r="N201" s="81">
        <f>I201</f>
        <v>305367.2074</v>
      </c>
      <c r="O201" s="68"/>
      <c r="P201" s="55">
        <f>SUM(D190:D201)</f>
        <v>13675.11711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9.75" customHeight="1">
      <c r="A202" s="82">
        <f t="shared" si="8"/>
        <v>181</v>
      </c>
      <c r="B202" s="83">
        <f t="shared" si="9"/>
        <v>67.33619941</v>
      </c>
      <c r="C202" s="84"/>
      <c r="D202" s="48"/>
      <c r="E202" s="48">
        <f>G$10+G$11+G$12</f>
        <v>1000</v>
      </c>
      <c r="F202" s="50">
        <f t="shared" si="5"/>
        <v>14.85085301</v>
      </c>
      <c r="G202" s="51">
        <f t="shared" si="11"/>
        <v>4549.814365</v>
      </c>
      <c r="H202" s="52">
        <f t="shared" si="6"/>
        <v>67.39205736</v>
      </c>
      <c r="I202" s="85">
        <f t="shared" si="7"/>
        <v>306621.3506</v>
      </c>
      <c r="J202" s="12"/>
      <c r="K202" s="66"/>
      <c r="L202" s="66"/>
      <c r="M202" s="66"/>
      <c r="N202" s="66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9.75" customHeight="1">
      <c r="A203" s="56">
        <f t="shared" si="8"/>
        <v>182</v>
      </c>
      <c r="B203" s="57">
        <f t="shared" si="9"/>
        <v>67.39205736</v>
      </c>
      <c r="C203" s="54">
        <f>C200*(G$18/100+100/100)</f>
        <v>0.801300773</v>
      </c>
      <c r="D203" s="38">
        <f>G202*C203</f>
        <v>3645.769768</v>
      </c>
      <c r="E203" s="38">
        <f t="shared" ref="E203:E204" si="71">G$10</f>
        <v>1000</v>
      </c>
      <c r="F203" s="58">
        <f t="shared" si="5"/>
        <v>68.93645854</v>
      </c>
      <c r="G203" s="59">
        <f t="shared" si="11"/>
        <v>4618.750823</v>
      </c>
      <c r="H203" s="52">
        <f t="shared" si="6"/>
        <v>67.44796164</v>
      </c>
      <c r="I203" s="60">
        <f t="shared" si="7"/>
        <v>311525.3283</v>
      </c>
      <c r="J203" s="12"/>
      <c r="K203" s="2"/>
      <c r="L203" s="2"/>
      <c r="M203" s="2"/>
      <c r="N203" s="2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9.75" customHeight="1">
      <c r="A204" s="56">
        <f t="shared" si="8"/>
        <v>183</v>
      </c>
      <c r="B204" s="57">
        <f t="shared" si="9"/>
        <v>67.44796164</v>
      </c>
      <c r="C204" s="54"/>
      <c r="D204" s="38"/>
      <c r="E204" s="38">
        <f t="shared" si="71"/>
        <v>1000</v>
      </c>
      <c r="F204" s="58">
        <f t="shared" si="5"/>
        <v>14.82624494</v>
      </c>
      <c r="G204" s="59">
        <f t="shared" si="11"/>
        <v>4633.577068</v>
      </c>
      <c r="H204" s="52">
        <f t="shared" si="6"/>
        <v>67.50391229</v>
      </c>
      <c r="I204" s="60">
        <f t="shared" si="7"/>
        <v>312784.58</v>
      </c>
      <c r="J204" s="12"/>
      <c r="K204" s="2"/>
      <c r="L204" s="2"/>
      <c r="M204" s="2"/>
      <c r="N204" s="2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9.75" customHeight="1">
      <c r="A205" s="56">
        <f t="shared" si="8"/>
        <v>184</v>
      </c>
      <c r="B205" s="57">
        <f t="shared" si="9"/>
        <v>67.50391229</v>
      </c>
      <c r="C205" s="54"/>
      <c r="D205" s="38"/>
      <c r="E205" s="38">
        <f>G$10+G$11</f>
        <v>1000</v>
      </c>
      <c r="F205" s="58">
        <f t="shared" si="5"/>
        <v>14.8139562</v>
      </c>
      <c r="G205" s="59">
        <f t="shared" si="11"/>
        <v>4648.391025</v>
      </c>
      <c r="H205" s="52">
        <f t="shared" si="6"/>
        <v>67.55990936</v>
      </c>
      <c r="I205" s="60">
        <f t="shared" si="7"/>
        <v>314044.8763</v>
      </c>
      <c r="J205" s="12"/>
      <c r="K205" s="2"/>
      <c r="L205" s="2"/>
      <c r="M205" s="2"/>
      <c r="N205" s="2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9.75" customHeight="1">
      <c r="A206" s="56">
        <f t="shared" si="8"/>
        <v>185</v>
      </c>
      <c r="B206" s="57">
        <f t="shared" si="9"/>
        <v>67.55990936</v>
      </c>
      <c r="C206" s="54">
        <f>C203</f>
        <v>0.801300773</v>
      </c>
      <c r="D206" s="38">
        <f>G205*C206</f>
        <v>3724.759321</v>
      </c>
      <c r="E206" s="38">
        <f t="shared" ref="E206:E207" si="72">G$10</f>
        <v>1000</v>
      </c>
      <c r="F206" s="58">
        <f t="shared" si="5"/>
        <v>69.93436442</v>
      </c>
      <c r="G206" s="59">
        <f t="shared" si="11"/>
        <v>4718.325389</v>
      </c>
      <c r="H206" s="52">
        <f t="shared" si="6"/>
        <v>67.61595288</v>
      </c>
      <c r="I206" s="60">
        <f t="shared" si="7"/>
        <v>319034.0672</v>
      </c>
      <c r="J206" s="12"/>
      <c r="K206" s="2"/>
      <c r="L206" s="2"/>
      <c r="M206" s="2"/>
      <c r="N206" s="2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9.75" customHeight="1">
      <c r="A207" s="56">
        <f t="shared" si="8"/>
        <v>186</v>
      </c>
      <c r="B207" s="57">
        <f t="shared" si="9"/>
        <v>67.61595288</v>
      </c>
      <c r="C207" s="54"/>
      <c r="D207" s="38"/>
      <c r="E207" s="38">
        <f t="shared" si="72"/>
        <v>1000</v>
      </c>
      <c r="F207" s="58">
        <f t="shared" si="5"/>
        <v>14.78940927</v>
      </c>
      <c r="G207" s="59">
        <f t="shared" si="11"/>
        <v>4733.114798</v>
      </c>
      <c r="H207" s="52">
        <f t="shared" si="6"/>
        <v>67.67204289</v>
      </c>
      <c r="I207" s="60">
        <f t="shared" si="7"/>
        <v>320299.5476</v>
      </c>
      <c r="J207" s="12"/>
      <c r="K207" s="29"/>
      <c r="L207" s="29"/>
      <c r="M207" s="29"/>
      <c r="N207" s="29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9.75" customHeight="1">
      <c r="A208" s="56">
        <f t="shared" si="8"/>
        <v>187</v>
      </c>
      <c r="B208" s="57">
        <f t="shared" si="9"/>
        <v>67.67204289</v>
      </c>
      <c r="C208" s="54"/>
      <c r="D208" s="38"/>
      <c r="E208" s="38">
        <f>G$10+G$11</f>
        <v>1000</v>
      </c>
      <c r="F208" s="58">
        <f t="shared" si="5"/>
        <v>14.77715106</v>
      </c>
      <c r="G208" s="59">
        <f t="shared" si="11"/>
        <v>4747.891949</v>
      </c>
      <c r="H208" s="52">
        <f t="shared" si="6"/>
        <v>67.72817943</v>
      </c>
      <c r="I208" s="60">
        <f t="shared" si="7"/>
        <v>321566.0778</v>
      </c>
      <c r="J208" s="63"/>
      <c r="K208" s="64" t="s">
        <v>57</v>
      </c>
      <c r="L208" s="65"/>
      <c r="M208" s="66"/>
      <c r="N208" s="67"/>
      <c r="O208" s="68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9.75" customHeight="1">
      <c r="A209" s="56">
        <f t="shared" si="8"/>
        <v>188</v>
      </c>
      <c r="B209" s="57">
        <f t="shared" si="9"/>
        <v>67.72817943</v>
      </c>
      <c r="C209" s="54">
        <f>C206</f>
        <v>0.801300773</v>
      </c>
      <c r="D209" s="38">
        <f>G208*C209</f>
        <v>3804.489489</v>
      </c>
      <c r="E209" s="38">
        <f t="shared" ref="E209:E210" si="73">G$10</f>
        <v>1000</v>
      </c>
      <c r="F209" s="58">
        <f t="shared" si="5"/>
        <v>70.9378213</v>
      </c>
      <c r="G209" s="59">
        <f t="shared" si="11"/>
        <v>4818.829771</v>
      </c>
      <c r="H209" s="52">
        <f t="shared" si="6"/>
        <v>67.78436253</v>
      </c>
      <c r="I209" s="60">
        <f t="shared" si="7"/>
        <v>326641.3042</v>
      </c>
      <c r="J209" s="63"/>
      <c r="K209" s="69" t="s">
        <v>38</v>
      </c>
      <c r="N209" s="70">
        <f>SUM(E22:E213)</f>
        <v>201000</v>
      </c>
      <c r="O209" s="68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9.75" customHeight="1">
      <c r="A210" s="56">
        <f t="shared" si="8"/>
        <v>189</v>
      </c>
      <c r="B210" s="57">
        <f t="shared" si="9"/>
        <v>67.78436253</v>
      </c>
      <c r="C210" s="54"/>
      <c r="D210" s="38"/>
      <c r="E210" s="38">
        <f t="shared" si="73"/>
        <v>1000</v>
      </c>
      <c r="F210" s="58">
        <f t="shared" si="5"/>
        <v>14.75266511</v>
      </c>
      <c r="G210" s="59">
        <f t="shared" si="11"/>
        <v>4833.582436</v>
      </c>
      <c r="H210" s="52">
        <f t="shared" si="6"/>
        <v>67.84059225</v>
      </c>
      <c r="I210" s="60">
        <f t="shared" si="7"/>
        <v>327913.0951</v>
      </c>
      <c r="J210" s="63"/>
      <c r="K210" s="69" t="s">
        <v>39</v>
      </c>
      <c r="N210" s="71">
        <f>SUM(D22:D213)</f>
        <v>110967.8193</v>
      </c>
      <c r="O210" s="7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9.75" customHeight="1">
      <c r="A211" s="56">
        <f t="shared" si="8"/>
        <v>190</v>
      </c>
      <c r="B211" s="57">
        <f t="shared" si="9"/>
        <v>67.84059225</v>
      </c>
      <c r="C211" s="54"/>
      <c r="D211" s="38"/>
      <c r="E211" s="38">
        <f>G$10+G$11</f>
        <v>1000</v>
      </c>
      <c r="F211" s="58">
        <f t="shared" si="5"/>
        <v>14.74043735</v>
      </c>
      <c r="G211" s="59">
        <f t="shared" si="11"/>
        <v>4848.322873</v>
      </c>
      <c r="H211" s="52">
        <f t="shared" si="6"/>
        <v>67.8968686</v>
      </c>
      <c r="I211" s="60">
        <f t="shared" si="7"/>
        <v>329185.9411</v>
      </c>
      <c r="J211" s="63"/>
      <c r="K211" s="69" t="s">
        <v>40</v>
      </c>
      <c r="N211" s="70">
        <f>N209+N210</f>
        <v>311967.8193</v>
      </c>
      <c r="O211" s="68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9.75" customHeight="1">
      <c r="A212" s="56">
        <f t="shared" si="8"/>
        <v>191</v>
      </c>
      <c r="B212" s="57">
        <f t="shared" si="9"/>
        <v>67.8968686</v>
      </c>
      <c r="C212" s="54">
        <f>C209</f>
        <v>0.801300773</v>
      </c>
      <c r="D212" s="38">
        <f>G211*C212</f>
        <v>3884.964866</v>
      </c>
      <c r="E212" s="38">
        <f t="shared" ref="E212:E213" si="74">G$10</f>
        <v>1000</v>
      </c>
      <c r="F212" s="58">
        <f t="shared" si="5"/>
        <v>71.94683594</v>
      </c>
      <c r="G212" s="59">
        <f t="shared" si="11"/>
        <v>4920.269709</v>
      </c>
      <c r="H212" s="52">
        <f t="shared" si="6"/>
        <v>67.95319164</v>
      </c>
      <c r="I212" s="60">
        <f t="shared" si="7"/>
        <v>334348.0305</v>
      </c>
      <c r="J212" s="63"/>
      <c r="K212" s="69" t="s">
        <v>41</v>
      </c>
      <c r="N212" s="71">
        <f>N213-N211</f>
        <v>23658.39511</v>
      </c>
      <c r="O212" s="68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9.75" customHeight="1">
      <c r="A213" s="73">
        <f t="shared" si="8"/>
        <v>192</v>
      </c>
      <c r="B213" s="74">
        <f t="shared" si="9"/>
        <v>67.95319164</v>
      </c>
      <c r="C213" s="75"/>
      <c r="D213" s="76"/>
      <c r="E213" s="76">
        <f t="shared" si="74"/>
        <v>1000</v>
      </c>
      <c r="F213" s="77">
        <f t="shared" si="5"/>
        <v>14.71601224</v>
      </c>
      <c r="G213" s="78">
        <f t="shared" si="11"/>
        <v>4934.985721</v>
      </c>
      <c r="H213" s="52">
        <f t="shared" si="6"/>
        <v>68.00956141</v>
      </c>
      <c r="I213" s="79">
        <f t="shared" si="7"/>
        <v>335626.2144</v>
      </c>
      <c r="J213" s="63"/>
      <c r="K213" s="80" t="s">
        <v>42</v>
      </c>
      <c r="L213" s="8"/>
      <c r="M213" s="8"/>
      <c r="N213" s="81">
        <f>I213</f>
        <v>335626.2144</v>
      </c>
      <c r="O213" s="68"/>
      <c r="P213" s="55">
        <f>SUM(D202:D213)</f>
        <v>15059.98344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9.75" customHeight="1">
      <c r="A214" s="82">
        <f t="shared" si="8"/>
        <v>193</v>
      </c>
      <c r="B214" s="83">
        <f t="shared" si="9"/>
        <v>68.00956141</v>
      </c>
      <c r="C214" s="84"/>
      <c r="D214" s="48"/>
      <c r="E214" s="48">
        <f>G$10+G$11+G$12</f>
        <v>1000</v>
      </c>
      <c r="F214" s="50">
        <f t="shared" si="5"/>
        <v>14.70381487</v>
      </c>
      <c r="G214" s="51">
        <f t="shared" si="11"/>
        <v>4949.689536</v>
      </c>
      <c r="H214" s="52">
        <f t="shared" si="6"/>
        <v>68.06597793</v>
      </c>
      <c r="I214" s="85">
        <f t="shared" si="7"/>
        <v>336905.4587</v>
      </c>
      <c r="J214" s="12"/>
      <c r="K214" s="66"/>
      <c r="L214" s="66"/>
      <c r="M214" s="66"/>
      <c r="N214" s="66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9.75" customHeight="1">
      <c r="A215" s="56">
        <f t="shared" si="8"/>
        <v>194</v>
      </c>
      <c r="B215" s="57">
        <f t="shared" si="9"/>
        <v>68.06597793</v>
      </c>
      <c r="C215" s="54">
        <f>C212*(G$18/100+100/100)</f>
        <v>0.8093137807</v>
      </c>
      <c r="D215" s="38">
        <f>G214*C215</f>
        <v>4005.851952</v>
      </c>
      <c r="E215" s="38">
        <f t="shared" ref="E215:E216" si="75">G$10</f>
        <v>1000</v>
      </c>
      <c r="F215" s="58">
        <f t="shared" si="5"/>
        <v>73.5441127</v>
      </c>
      <c r="G215" s="59">
        <f t="shared" si="11"/>
        <v>5023.233649</v>
      </c>
      <c r="H215" s="52">
        <f t="shared" si="6"/>
        <v>68.12244125</v>
      </c>
      <c r="I215" s="60">
        <f t="shared" si="7"/>
        <v>342194.9391</v>
      </c>
      <c r="J215" s="12"/>
      <c r="K215" s="2"/>
      <c r="L215" s="2"/>
      <c r="M215" s="2"/>
      <c r="N215" s="2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9.75" customHeight="1">
      <c r="A216" s="56">
        <f t="shared" si="8"/>
        <v>195</v>
      </c>
      <c r="B216" s="57">
        <f t="shared" si="9"/>
        <v>68.12244125</v>
      </c>
      <c r="C216" s="54"/>
      <c r="D216" s="38"/>
      <c r="E216" s="38">
        <f t="shared" si="75"/>
        <v>1000</v>
      </c>
      <c r="F216" s="58">
        <f t="shared" si="5"/>
        <v>14.67945044</v>
      </c>
      <c r="G216" s="59">
        <f t="shared" si="11"/>
        <v>5037.913099</v>
      </c>
      <c r="H216" s="52">
        <f t="shared" si="6"/>
        <v>68.17895141</v>
      </c>
      <c r="I216" s="60">
        <f t="shared" si="7"/>
        <v>343479.6324</v>
      </c>
      <c r="J216" s="12"/>
      <c r="K216" s="2"/>
      <c r="L216" s="2"/>
      <c r="M216" s="2"/>
      <c r="N216" s="2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9.75" customHeight="1">
      <c r="A217" s="56">
        <f t="shared" si="8"/>
        <v>196</v>
      </c>
      <c r="B217" s="57">
        <f t="shared" si="9"/>
        <v>68.17895141</v>
      </c>
      <c r="C217" s="54"/>
      <c r="D217" s="38"/>
      <c r="E217" s="38">
        <f>G$10+G$11</f>
        <v>1000</v>
      </c>
      <c r="F217" s="58">
        <f t="shared" si="5"/>
        <v>14.66728337</v>
      </c>
      <c r="G217" s="59">
        <f t="shared" si="11"/>
        <v>5052.580383</v>
      </c>
      <c r="H217" s="52">
        <f t="shared" si="6"/>
        <v>68.23550845</v>
      </c>
      <c r="I217" s="60">
        <f t="shared" si="7"/>
        <v>344765.3914</v>
      </c>
      <c r="J217" s="12"/>
      <c r="K217" s="2"/>
      <c r="L217" s="2"/>
      <c r="M217" s="2"/>
      <c r="N217" s="2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9.75" customHeight="1">
      <c r="A218" s="56">
        <f t="shared" si="8"/>
        <v>197</v>
      </c>
      <c r="B218" s="57">
        <f t="shared" si="9"/>
        <v>68.23550845</v>
      </c>
      <c r="C218" s="54">
        <f>C215</f>
        <v>0.8093137807</v>
      </c>
      <c r="D218" s="38">
        <f>G217*C218</f>
        <v>4089.122932</v>
      </c>
      <c r="E218" s="38">
        <f t="shared" ref="E218:E219" si="76">G$10</f>
        <v>1000</v>
      </c>
      <c r="F218" s="58">
        <f t="shared" si="5"/>
        <v>74.58173973</v>
      </c>
      <c r="G218" s="59">
        <f t="shared" si="11"/>
        <v>5127.162122</v>
      </c>
      <c r="H218" s="52">
        <f t="shared" si="6"/>
        <v>68.29211241</v>
      </c>
      <c r="I218" s="60">
        <f t="shared" si="7"/>
        <v>350144.732</v>
      </c>
      <c r="J218" s="12"/>
      <c r="K218" s="2"/>
      <c r="L218" s="2"/>
      <c r="M218" s="2"/>
      <c r="N218" s="2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9.75" customHeight="1">
      <c r="A219" s="56">
        <f t="shared" si="8"/>
        <v>198</v>
      </c>
      <c r="B219" s="57">
        <f t="shared" si="9"/>
        <v>68.29211241</v>
      </c>
      <c r="C219" s="54"/>
      <c r="D219" s="38"/>
      <c r="E219" s="38">
        <f t="shared" si="76"/>
        <v>1000</v>
      </c>
      <c r="F219" s="58">
        <f t="shared" si="5"/>
        <v>14.64297947</v>
      </c>
      <c r="G219" s="59">
        <f t="shared" si="11"/>
        <v>5141.805102</v>
      </c>
      <c r="H219" s="52">
        <f t="shared" si="6"/>
        <v>68.34876332</v>
      </c>
      <c r="I219" s="60">
        <f t="shared" si="7"/>
        <v>351436.0199</v>
      </c>
      <c r="J219" s="12"/>
      <c r="K219" s="29"/>
      <c r="L219" s="29"/>
      <c r="M219" s="29"/>
      <c r="N219" s="29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9.75" customHeight="1">
      <c r="A220" s="56">
        <f t="shared" si="8"/>
        <v>199</v>
      </c>
      <c r="B220" s="57">
        <f t="shared" si="9"/>
        <v>68.34876332</v>
      </c>
      <c r="C220" s="54"/>
      <c r="D220" s="38"/>
      <c r="E220" s="38">
        <f>G$10+G$11</f>
        <v>1000</v>
      </c>
      <c r="F220" s="58">
        <f t="shared" si="5"/>
        <v>14.63084263</v>
      </c>
      <c r="G220" s="59">
        <f t="shared" si="11"/>
        <v>5156.435945</v>
      </c>
      <c r="H220" s="52">
        <f t="shared" si="6"/>
        <v>68.40546122</v>
      </c>
      <c r="I220" s="60">
        <f t="shared" si="7"/>
        <v>352728.379</v>
      </c>
      <c r="J220" s="63"/>
      <c r="K220" s="64" t="s">
        <v>58</v>
      </c>
      <c r="L220" s="65"/>
      <c r="M220" s="66"/>
      <c r="N220" s="67"/>
      <c r="O220" s="68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9.75" customHeight="1">
      <c r="A221" s="56">
        <f t="shared" si="8"/>
        <v>200</v>
      </c>
      <c r="B221" s="57">
        <f t="shared" si="9"/>
        <v>68.40546122</v>
      </c>
      <c r="C221" s="54">
        <f>C218</f>
        <v>0.8093137807</v>
      </c>
      <c r="D221" s="38">
        <f>G220*C221</f>
        <v>4173.174669</v>
      </c>
      <c r="E221" s="38">
        <f t="shared" ref="E221:E222" si="77">G$10</f>
        <v>1000</v>
      </c>
      <c r="F221" s="58">
        <f t="shared" si="5"/>
        <v>75.62517052</v>
      </c>
      <c r="G221" s="59">
        <f t="shared" si="11"/>
        <v>5232.061115</v>
      </c>
      <c r="H221" s="52">
        <f t="shared" si="6"/>
        <v>68.46220616</v>
      </c>
      <c r="I221" s="60">
        <f t="shared" si="7"/>
        <v>358198.4467</v>
      </c>
      <c r="J221" s="63"/>
      <c r="K221" s="69" t="s">
        <v>38</v>
      </c>
      <c r="N221" s="70">
        <f>SUM(E22:E225)</f>
        <v>213000</v>
      </c>
      <c r="O221" s="68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9.75" customHeight="1">
      <c r="A222" s="56">
        <f t="shared" si="8"/>
        <v>201</v>
      </c>
      <c r="B222" s="57">
        <f t="shared" si="9"/>
        <v>68.46220616</v>
      </c>
      <c r="C222" s="54"/>
      <c r="D222" s="38"/>
      <c r="E222" s="38">
        <f t="shared" si="77"/>
        <v>1000</v>
      </c>
      <c r="F222" s="58">
        <f t="shared" si="5"/>
        <v>14.60659912</v>
      </c>
      <c r="G222" s="59">
        <f t="shared" si="11"/>
        <v>5246.667714</v>
      </c>
      <c r="H222" s="52">
        <f t="shared" si="6"/>
        <v>68.51899817</v>
      </c>
      <c r="I222" s="60">
        <f t="shared" si="7"/>
        <v>359496.4155</v>
      </c>
      <c r="J222" s="63"/>
      <c r="K222" s="69" t="s">
        <v>39</v>
      </c>
      <c r="N222" s="71">
        <f>SUM(D22:D225)</f>
        <v>127493.9809</v>
      </c>
      <c r="O222" s="7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9.75" customHeight="1">
      <c r="A223" s="56">
        <f t="shared" si="8"/>
        <v>202</v>
      </c>
      <c r="B223" s="57">
        <f t="shared" si="9"/>
        <v>68.51899817</v>
      </c>
      <c r="C223" s="54"/>
      <c r="D223" s="38"/>
      <c r="E223" s="38">
        <f>G$10+G$11</f>
        <v>1000</v>
      </c>
      <c r="F223" s="58">
        <f t="shared" si="5"/>
        <v>14.59449243</v>
      </c>
      <c r="G223" s="59">
        <f t="shared" si="11"/>
        <v>5261.262207</v>
      </c>
      <c r="H223" s="52">
        <f t="shared" si="6"/>
        <v>68.57583729</v>
      </c>
      <c r="I223" s="60">
        <f t="shared" si="7"/>
        <v>360795.461</v>
      </c>
      <c r="J223" s="63"/>
      <c r="K223" s="69" t="s">
        <v>40</v>
      </c>
      <c r="N223" s="70">
        <f>N221+N222</f>
        <v>340493.9809</v>
      </c>
      <c r="O223" s="68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9.75" customHeight="1">
      <c r="A224" s="56">
        <f t="shared" si="8"/>
        <v>203</v>
      </c>
      <c r="B224" s="57">
        <f t="shared" si="9"/>
        <v>68.57583729</v>
      </c>
      <c r="C224" s="54">
        <f>C221</f>
        <v>0.8093137807</v>
      </c>
      <c r="D224" s="38">
        <f>G223*C224</f>
        <v>4258.012008</v>
      </c>
      <c r="E224" s="38">
        <f t="shared" ref="E224:E225" si="78">G$10</f>
        <v>1000</v>
      </c>
      <c r="F224" s="58">
        <f t="shared" si="5"/>
        <v>76.67441209</v>
      </c>
      <c r="G224" s="59">
        <f t="shared" si="11"/>
        <v>5337.936619</v>
      </c>
      <c r="H224" s="52">
        <f t="shared" si="6"/>
        <v>68.63272356</v>
      </c>
      <c r="I224" s="60">
        <f t="shared" si="7"/>
        <v>366357.1283</v>
      </c>
      <c r="J224" s="63"/>
      <c r="K224" s="69" t="s">
        <v>41</v>
      </c>
      <c r="N224" s="71">
        <f>N225-N223</f>
        <v>27167.88417</v>
      </c>
      <c r="O224" s="68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9.75" customHeight="1">
      <c r="A225" s="73">
        <f t="shared" si="8"/>
        <v>204</v>
      </c>
      <c r="B225" s="74">
        <f t="shared" si="9"/>
        <v>68.63272356</v>
      </c>
      <c r="C225" s="75"/>
      <c r="D225" s="76"/>
      <c r="E225" s="76">
        <f t="shared" si="78"/>
        <v>1000</v>
      </c>
      <c r="F225" s="77">
        <f t="shared" si="5"/>
        <v>14.57030915</v>
      </c>
      <c r="G225" s="78">
        <f t="shared" si="11"/>
        <v>5352.506928</v>
      </c>
      <c r="H225" s="52">
        <f t="shared" si="6"/>
        <v>68.68965702</v>
      </c>
      <c r="I225" s="79">
        <f t="shared" si="7"/>
        <v>367661.8651</v>
      </c>
      <c r="J225" s="63"/>
      <c r="K225" s="80" t="s">
        <v>42</v>
      </c>
      <c r="L225" s="8"/>
      <c r="M225" s="8"/>
      <c r="N225" s="81">
        <f>I225</f>
        <v>367661.8651</v>
      </c>
      <c r="O225" s="68"/>
      <c r="P225" s="55">
        <f>SUM(D214:D225)</f>
        <v>16526.16156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9.75" customHeight="1">
      <c r="A226" s="82">
        <f t="shared" si="8"/>
        <v>205</v>
      </c>
      <c r="B226" s="83">
        <f t="shared" si="9"/>
        <v>68.68965702</v>
      </c>
      <c r="C226" s="84"/>
      <c r="D226" s="48"/>
      <c r="E226" s="48">
        <f>G$10+G$11+G$12</f>
        <v>1000</v>
      </c>
      <c r="F226" s="50">
        <f t="shared" si="5"/>
        <v>14.55823254</v>
      </c>
      <c r="G226" s="51">
        <f t="shared" si="11"/>
        <v>5367.06516</v>
      </c>
      <c r="H226" s="52">
        <f t="shared" si="6"/>
        <v>68.74663771</v>
      </c>
      <c r="I226" s="85">
        <f t="shared" si="7"/>
        <v>368967.6841</v>
      </c>
      <c r="J226" s="12"/>
      <c r="K226" s="66"/>
      <c r="L226" s="66"/>
      <c r="M226" s="66"/>
      <c r="N226" s="66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9.75" customHeight="1">
      <c r="A227" s="56">
        <f t="shared" si="8"/>
        <v>206</v>
      </c>
      <c r="B227" s="57">
        <f t="shared" si="9"/>
        <v>68.74663771</v>
      </c>
      <c r="C227" s="54">
        <f>C224*(G$18/100+100/100)</f>
        <v>0.8174069185</v>
      </c>
      <c r="D227" s="38">
        <f>G226*C227</f>
        <v>4387.076194</v>
      </c>
      <c r="E227" s="38">
        <f t="shared" ref="E227:E228" si="79">G$10</f>
        <v>1000</v>
      </c>
      <c r="F227" s="58">
        <f t="shared" si="5"/>
        <v>78.36130426</v>
      </c>
      <c r="G227" s="59">
        <f t="shared" si="11"/>
        <v>5445.426465</v>
      </c>
      <c r="H227" s="52">
        <f t="shared" si="6"/>
        <v>68.80366566</v>
      </c>
      <c r="I227" s="60">
        <f t="shared" si="7"/>
        <v>374665.3019</v>
      </c>
      <c r="J227" s="12"/>
      <c r="K227" s="2"/>
      <c r="L227" s="2"/>
      <c r="M227" s="2"/>
      <c r="N227" s="2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9.75" customHeight="1">
      <c r="A228" s="56">
        <f t="shared" si="8"/>
        <v>207</v>
      </c>
      <c r="B228" s="57">
        <f t="shared" si="9"/>
        <v>68.80366566</v>
      </c>
      <c r="C228" s="54"/>
      <c r="D228" s="38"/>
      <c r="E228" s="38">
        <f t="shared" si="79"/>
        <v>1000</v>
      </c>
      <c r="F228" s="58">
        <f t="shared" si="5"/>
        <v>14.53410934</v>
      </c>
      <c r="G228" s="59">
        <f t="shared" si="11"/>
        <v>5459.960574</v>
      </c>
      <c r="H228" s="52">
        <f t="shared" si="6"/>
        <v>68.86074093</v>
      </c>
      <c r="I228" s="60">
        <f t="shared" si="7"/>
        <v>375976.9306</v>
      </c>
      <c r="J228" s="12"/>
      <c r="K228" s="2"/>
      <c r="L228" s="2"/>
      <c r="M228" s="2"/>
      <c r="N228" s="2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9.75" customHeight="1">
      <c r="A229" s="56">
        <f t="shared" si="8"/>
        <v>208</v>
      </c>
      <c r="B229" s="57">
        <f t="shared" si="9"/>
        <v>68.86074093</v>
      </c>
      <c r="C229" s="54"/>
      <c r="D229" s="38"/>
      <c r="E229" s="38">
        <f>G$10+G$11</f>
        <v>1000</v>
      </c>
      <c r="F229" s="58">
        <f t="shared" si="5"/>
        <v>14.52206274</v>
      </c>
      <c r="G229" s="59">
        <f t="shared" si="11"/>
        <v>5474.482637</v>
      </c>
      <c r="H229" s="52">
        <f t="shared" si="6"/>
        <v>68.91786354</v>
      </c>
      <c r="I229" s="60">
        <f t="shared" si="7"/>
        <v>377289.6473</v>
      </c>
      <c r="J229" s="12"/>
      <c r="K229" s="2"/>
      <c r="L229" s="2"/>
      <c r="M229" s="2"/>
      <c r="N229" s="2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9.75" customHeight="1">
      <c r="A230" s="56">
        <f t="shared" si="8"/>
        <v>209</v>
      </c>
      <c r="B230" s="57">
        <f t="shared" si="9"/>
        <v>68.91786354</v>
      </c>
      <c r="C230" s="54">
        <f>C227</f>
        <v>0.8174069185</v>
      </c>
      <c r="D230" s="38">
        <f>G229*C230</f>
        <v>4474.879983</v>
      </c>
      <c r="E230" s="38">
        <f t="shared" ref="E230:E231" si="80">G$10</f>
        <v>1000</v>
      </c>
      <c r="F230" s="58">
        <f t="shared" si="5"/>
        <v>79.44065155</v>
      </c>
      <c r="G230" s="59">
        <f t="shared" si="11"/>
        <v>5553.923288</v>
      </c>
      <c r="H230" s="52">
        <f t="shared" si="6"/>
        <v>68.97503353</v>
      </c>
      <c r="I230" s="60">
        <f t="shared" si="7"/>
        <v>383082.045</v>
      </c>
      <c r="J230" s="12"/>
      <c r="K230" s="2"/>
      <c r="L230" s="2"/>
      <c r="M230" s="2"/>
      <c r="N230" s="2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9.75" customHeight="1">
      <c r="A231" s="56">
        <f t="shared" si="8"/>
        <v>210</v>
      </c>
      <c r="B231" s="57">
        <f t="shared" si="9"/>
        <v>68.97503353</v>
      </c>
      <c r="C231" s="54"/>
      <c r="D231" s="38"/>
      <c r="E231" s="38">
        <f t="shared" si="80"/>
        <v>1000</v>
      </c>
      <c r="F231" s="58">
        <f t="shared" si="5"/>
        <v>14.49799948</v>
      </c>
      <c r="G231" s="59">
        <f t="shared" si="11"/>
        <v>5568.421288</v>
      </c>
      <c r="H231" s="52">
        <f t="shared" si="6"/>
        <v>69.03225095</v>
      </c>
      <c r="I231" s="60">
        <f t="shared" si="7"/>
        <v>384400.6557</v>
      </c>
      <c r="J231" s="12"/>
      <c r="K231" s="29"/>
      <c r="L231" s="29"/>
      <c r="M231" s="29"/>
      <c r="N231" s="29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9.75" customHeight="1">
      <c r="A232" s="56">
        <f t="shared" si="8"/>
        <v>211</v>
      </c>
      <c r="B232" s="57">
        <f t="shared" si="9"/>
        <v>69.03225095</v>
      </c>
      <c r="C232" s="54"/>
      <c r="D232" s="38"/>
      <c r="E232" s="38">
        <f>G$10+G$11</f>
        <v>1000</v>
      </c>
      <c r="F232" s="58">
        <f t="shared" si="5"/>
        <v>14.4859828</v>
      </c>
      <c r="G232" s="59">
        <f t="shared" si="11"/>
        <v>5582.907271</v>
      </c>
      <c r="H232" s="52">
        <f t="shared" si="6"/>
        <v>69.08951583</v>
      </c>
      <c r="I232" s="60">
        <f t="shared" si="7"/>
        <v>385720.3603</v>
      </c>
      <c r="J232" s="63"/>
      <c r="K232" s="64" t="s">
        <v>59</v>
      </c>
      <c r="L232" s="65"/>
      <c r="M232" s="66"/>
      <c r="N232" s="67"/>
      <c r="O232" s="68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9.75" customHeight="1">
      <c r="A233" s="56">
        <f t="shared" si="8"/>
        <v>212</v>
      </c>
      <c r="B233" s="57">
        <f t="shared" si="9"/>
        <v>69.08951583</v>
      </c>
      <c r="C233" s="54">
        <f>C230</f>
        <v>0.8174069185</v>
      </c>
      <c r="D233" s="38">
        <f>G232*C233</f>
        <v>4563.507028</v>
      </c>
      <c r="E233" s="38">
        <f t="shared" ref="E233:E234" si="81">G$10</f>
        <v>1000</v>
      </c>
      <c r="F233" s="58">
        <f t="shared" si="5"/>
        <v>80.52606769</v>
      </c>
      <c r="G233" s="59">
        <f t="shared" si="11"/>
        <v>5663.433338</v>
      </c>
      <c r="H233" s="52">
        <f t="shared" si="6"/>
        <v>69.14682822</v>
      </c>
      <c r="I233" s="60">
        <f t="shared" si="7"/>
        <v>391608.4522</v>
      </c>
      <c r="J233" s="63"/>
      <c r="K233" s="69" t="s">
        <v>38</v>
      </c>
      <c r="N233" s="70">
        <f>SUM(E22:E237)</f>
        <v>225000</v>
      </c>
      <c r="O233" s="68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9.75" customHeight="1">
      <c r="A234" s="56">
        <f t="shared" si="8"/>
        <v>213</v>
      </c>
      <c r="B234" s="57">
        <f t="shared" si="9"/>
        <v>69.14682822</v>
      </c>
      <c r="C234" s="54"/>
      <c r="D234" s="38"/>
      <c r="E234" s="38">
        <f t="shared" si="81"/>
        <v>1000</v>
      </c>
      <c r="F234" s="58">
        <f t="shared" si="5"/>
        <v>14.46197932</v>
      </c>
      <c r="G234" s="59">
        <f t="shared" si="11"/>
        <v>5677.895318</v>
      </c>
      <c r="H234" s="52">
        <f t="shared" si="6"/>
        <v>69.20418815</v>
      </c>
      <c r="I234" s="60">
        <f t="shared" si="7"/>
        <v>392934.1359</v>
      </c>
      <c r="J234" s="63"/>
      <c r="K234" s="69" t="s">
        <v>39</v>
      </c>
      <c r="N234" s="71">
        <f>SUM(D22:D237)</f>
        <v>145572.4065</v>
      </c>
      <c r="O234" s="7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9.75" customHeight="1">
      <c r="A235" s="56">
        <f t="shared" si="8"/>
        <v>214</v>
      </c>
      <c r="B235" s="57">
        <f t="shared" si="9"/>
        <v>69.20418815</v>
      </c>
      <c r="C235" s="54"/>
      <c r="D235" s="38"/>
      <c r="E235" s="38">
        <f>G$10+G$11</f>
        <v>1000</v>
      </c>
      <c r="F235" s="58">
        <f t="shared" si="5"/>
        <v>14.4499925</v>
      </c>
      <c r="G235" s="59">
        <f t="shared" si="11"/>
        <v>5692.34531</v>
      </c>
      <c r="H235" s="52">
        <f t="shared" si="6"/>
        <v>69.26159566</v>
      </c>
      <c r="I235" s="60">
        <f t="shared" si="7"/>
        <v>394260.9192</v>
      </c>
      <c r="J235" s="63"/>
      <c r="K235" s="69" t="s">
        <v>40</v>
      </c>
      <c r="N235" s="70">
        <f>N233+N234</f>
        <v>370572.4065</v>
      </c>
      <c r="O235" s="68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9.75" customHeight="1">
      <c r="A236" s="56">
        <f t="shared" si="8"/>
        <v>215</v>
      </c>
      <c r="B236" s="57">
        <f t="shared" si="9"/>
        <v>69.26159566</v>
      </c>
      <c r="C236" s="54">
        <f>C233</f>
        <v>0.8174069185</v>
      </c>
      <c r="D236" s="38">
        <f>G235*C236</f>
        <v>4652.962439</v>
      </c>
      <c r="E236" s="38">
        <f t="shared" ref="E236:E237" si="82">G$10</f>
        <v>1000</v>
      </c>
      <c r="F236" s="58">
        <f t="shared" si="5"/>
        <v>81.61755999</v>
      </c>
      <c r="G236" s="59">
        <f t="shared" si="11"/>
        <v>5773.96287</v>
      </c>
      <c r="H236" s="52">
        <f t="shared" si="6"/>
        <v>69.3190508</v>
      </c>
      <c r="I236" s="60">
        <f t="shared" si="7"/>
        <v>400245.6255</v>
      </c>
      <c r="J236" s="63"/>
      <c r="K236" s="69" t="s">
        <v>41</v>
      </c>
      <c r="N236" s="71">
        <f>N237-N235</f>
        <v>31006.06748</v>
      </c>
      <c r="O236" s="68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9.75" customHeight="1">
      <c r="A237" s="73">
        <f t="shared" si="8"/>
        <v>216</v>
      </c>
      <c r="B237" s="74">
        <f t="shared" si="9"/>
        <v>69.3190508</v>
      </c>
      <c r="C237" s="75"/>
      <c r="D237" s="76"/>
      <c r="E237" s="76">
        <f t="shared" si="82"/>
        <v>1000</v>
      </c>
      <c r="F237" s="77">
        <f t="shared" si="5"/>
        <v>14.42604866</v>
      </c>
      <c r="G237" s="78">
        <f t="shared" si="11"/>
        <v>5788.388919</v>
      </c>
      <c r="H237" s="52">
        <f t="shared" si="6"/>
        <v>69.37655359</v>
      </c>
      <c r="I237" s="79">
        <f t="shared" si="7"/>
        <v>401578.474</v>
      </c>
      <c r="J237" s="63"/>
      <c r="K237" s="80" t="s">
        <v>42</v>
      </c>
      <c r="L237" s="8"/>
      <c r="M237" s="8"/>
      <c r="N237" s="81">
        <f>I237</f>
        <v>401578.474</v>
      </c>
      <c r="O237" s="68"/>
      <c r="P237" s="55">
        <f>SUM(D226:D237)</f>
        <v>18078.42564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9.75" customHeight="1">
      <c r="A238" s="82">
        <f t="shared" si="8"/>
        <v>217</v>
      </c>
      <c r="B238" s="83">
        <f t="shared" si="9"/>
        <v>69.37655359</v>
      </c>
      <c r="C238" s="84"/>
      <c r="D238" s="48"/>
      <c r="E238" s="48">
        <f>G$10+G$11+G$12</f>
        <v>1000</v>
      </c>
      <c r="F238" s="50">
        <f t="shared" si="5"/>
        <v>14.41409162</v>
      </c>
      <c r="G238" s="51">
        <f t="shared" si="11"/>
        <v>5802.80301</v>
      </c>
      <c r="H238" s="52">
        <f t="shared" si="6"/>
        <v>69.43410409</v>
      </c>
      <c r="I238" s="85">
        <f t="shared" si="7"/>
        <v>402912.4282</v>
      </c>
      <c r="J238" s="12"/>
      <c r="K238" s="66"/>
      <c r="L238" s="66"/>
      <c r="M238" s="66"/>
      <c r="N238" s="66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9.75" customHeight="1">
      <c r="A239" s="56">
        <f t="shared" si="8"/>
        <v>218</v>
      </c>
      <c r="B239" s="57">
        <f t="shared" si="9"/>
        <v>69.43410409</v>
      </c>
      <c r="C239" s="54">
        <f>C236*(G$18/100+100/100)</f>
        <v>0.8255809877</v>
      </c>
      <c r="D239" s="38">
        <f>G238*C239</f>
        <v>4790.683841</v>
      </c>
      <c r="E239" s="38">
        <f t="shared" ref="E239:E240" si="83">G$10</f>
        <v>1000</v>
      </c>
      <c r="F239" s="58">
        <f t="shared" si="5"/>
        <v>83.39826541</v>
      </c>
      <c r="G239" s="59">
        <f t="shared" si="11"/>
        <v>5886.201276</v>
      </c>
      <c r="H239" s="52">
        <f t="shared" si="6"/>
        <v>69.49170232</v>
      </c>
      <c r="I239" s="60">
        <f t="shared" si="7"/>
        <v>409042.1469</v>
      </c>
      <c r="J239" s="12"/>
      <c r="K239" s="2"/>
      <c r="L239" s="2"/>
      <c r="M239" s="2"/>
      <c r="N239" s="2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9.75" customHeight="1">
      <c r="A240" s="56">
        <f t="shared" si="8"/>
        <v>219</v>
      </c>
      <c r="B240" s="57">
        <f t="shared" si="9"/>
        <v>69.49170232</v>
      </c>
      <c r="C240" s="54"/>
      <c r="D240" s="38"/>
      <c r="E240" s="38">
        <f t="shared" si="83"/>
        <v>1000</v>
      </c>
      <c r="F240" s="58">
        <f t="shared" si="5"/>
        <v>14.39020727</v>
      </c>
      <c r="G240" s="59">
        <f t="shared" si="11"/>
        <v>5900.591483</v>
      </c>
      <c r="H240" s="52">
        <f t="shared" si="6"/>
        <v>69.54934834</v>
      </c>
      <c r="I240" s="60">
        <f t="shared" si="7"/>
        <v>410382.2924</v>
      </c>
      <c r="J240" s="12"/>
      <c r="K240" s="2"/>
      <c r="L240" s="2"/>
      <c r="M240" s="2"/>
      <c r="N240" s="2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9.75" customHeight="1">
      <c r="A241" s="56">
        <f t="shared" si="8"/>
        <v>220</v>
      </c>
      <c r="B241" s="57">
        <f t="shared" si="9"/>
        <v>69.54934834</v>
      </c>
      <c r="C241" s="54"/>
      <c r="D241" s="38"/>
      <c r="E241" s="38">
        <f>G$10+G$11</f>
        <v>1000</v>
      </c>
      <c r="F241" s="58">
        <f t="shared" si="5"/>
        <v>14.37827994</v>
      </c>
      <c r="G241" s="59">
        <f t="shared" si="11"/>
        <v>5914.969763</v>
      </c>
      <c r="H241" s="52">
        <f t="shared" si="6"/>
        <v>69.60704217</v>
      </c>
      <c r="I241" s="60">
        <f t="shared" si="7"/>
        <v>411723.5497</v>
      </c>
      <c r="J241" s="12"/>
      <c r="K241" s="2"/>
      <c r="L241" s="2"/>
      <c r="M241" s="2"/>
      <c r="N241" s="2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9.75" customHeight="1">
      <c r="A242" s="56">
        <f t="shared" si="8"/>
        <v>221</v>
      </c>
      <c r="B242" s="57">
        <f t="shared" si="9"/>
        <v>69.60704217</v>
      </c>
      <c r="C242" s="54">
        <f>C239</f>
        <v>0.8255809877</v>
      </c>
      <c r="D242" s="38">
        <f>G241*C242</f>
        <v>4883.286579</v>
      </c>
      <c r="E242" s="38">
        <f t="shared" ref="E242:E243" si="84">G$10</f>
        <v>1000</v>
      </c>
      <c r="F242" s="58">
        <f t="shared" si="5"/>
        <v>84.52142765</v>
      </c>
      <c r="G242" s="59">
        <f t="shared" si="11"/>
        <v>5999.491191</v>
      </c>
      <c r="H242" s="52">
        <f t="shared" si="6"/>
        <v>69.66478387</v>
      </c>
      <c r="I242" s="60">
        <f t="shared" si="7"/>
        <v>417953.2571</v>
      </c>
      <c r="J242" s="12"/>
      <c r="K242" s="2"/>
      <c r="L242" s="2"/>
      <c r="M242" s="2"/>
      <c r="N242" s="2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9.75" customHeight="1">
      <c r="A243" s="56">
        <f t="shared" si="8"/>
        <v>222</v>
      </c>
      <c r="B243" s="57">
        <f t="shared" si="9"/>
        <v>69.66478387</v>
      </c>
      <c r="C243" s="54"/>
      <c r="D243" s="38"/>
      <c r="E243" s="38">
        <f t="shared" si="84"/>
        <v>1000</v>
      </c>
      <c r="F243" s="58">
        <f t="shared" si="5"/>
        <v>14.35445493</v>
      </c>
      <c r="G243" s="59">
        <f t="shared" si="11"/>
        <v>6013.845646</v>
      </c>
      <c r="H243" s="52">
        <f t="shared" si="6"/>
        <v>69.72257346</v>
      </c>
      <c r="I243" s="60">
        <f t="shared" si="7"/>
        <v>419300.7948</v>
      </c>
      <c r="J243" s="12"/>
      <c r="K243" s="29"/>
      <c r="L243" s="29"/>
      <c r="M243" s="29"/>
      <c r="N243" s="29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9.75" customHeight="1">
      <c r="A244" s="56">
        <f t="shared" si="8"/>
        <v>223</v>
      </c>
      <c r="B244" s="57">
        <f t="shared" si="9"/>
        <v>69.72257346</v>
      </c>
      <c r="C244" s="54"/>
      <c r="D244" s="38"/>
      <c r="E244" s="38">
        <f>G$10+G$11</f>
        <v>1000</v>
      </c>
      <c r="F244" s="58">
        <f t="shared" si="5"/>
        <v>14.34255723</v>
      </c>
      <c r="G244" s="59">
        <f t="shared" si="11"/>
        <v>6028.188203</v>
      </c>
      <c r="H244" s="52">
        <f t="shared" si="6"/>
        <v>69.78041099</v>
      </c>
      <c r="I244" s="60">
        <f t="shared" si="7"/>
        <v>420649.4503</v>
      </c>
      <c r="J244" s="63"/>
      <c r="K244" s="64" t="s">
        <v>60</v>
      </c>
      <c r="L244" s="65"/>
      <c r="M244" s="66"/>
      <c r="N244" s="67"/>
      <c r="O244" s="68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9.75" customHeight="1">
      <c r="A245" s="56">
        <f t="shared" si="8"/>
        <v>224</v>
      </c>
      <c r="B245" s="57">
        <f t="shared" si="9"/>
        <v>69.78041099</v>
      </c>
      <c r="C245" s="54">
        <f>C242</f>
        <v>0.8255809877</v>
      </c>
      <c r="D245" s="38">
        <f>G244*C245</f>
        <v>4976.757571</v>
      </c>
      <c r="E245" s="38">
        <f t="shared" ref="E245:E246" si="85">G$10</f>
        <v>1000</v>
      </c>
      <c r="F245" s="58">
        <f t="shared" si="5"/>
        <v>85.65093678</v>
      </c>
      <c r="G245" s="59">
        <f t="shared" si="11"/>
        <v>6113.83914</v>
      </c>
      <c r="H245" s="52">
        <f t="shared" si="6"/>
        <v>69.8382965</v>
      </c>
      <c r="I245" s="60">
        <f t="shared" si="7"/>
        <v>426980.1106</v>
      </c>
      <c r="J245" s="63"/>
      <c r="K245" s="69" t="s">
        <v>38</v>
      </c>
      <c r="N245" s="70">
        <f>SUM(E22:E249)</f>
        <v>237000</v>
      </c>
      <c r="O245" s="68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9.75" customHeight="1">
      <c r="A246" s="56">
        <f t="shared" si="8"/>
        <v>225</v>
      </c>
      <c r="B246" s="57">
        <f t="shared" si="9"/>
        <v>69.8382965</v>
      </c>
      <c r="C246" s="54"/>
      <c r="D246" s="38"/>
      <c r="E246" s="38">
        <f t="shared" si="85"/>
        <v>1000</v>
      </c>
      <c r="F246" s="58">
        <f t="shared" si="5"/>
        <v>14.31879141</v>
      </c>
      <c r="G246" s="59">
        <f t="shared" si="11"/>
        <v>6128.157931</v>
      </c>
      <c r="H246" s="52">
        <f t="shared" si="6"/>
        <v>69.89623003</v>
      </c>
      <c r="I246" s="60">
        <f t="shared" si="7"/>
        <v>428335.1364</v>
      </c>
      <c r="J246" s="63"/>
      <c r="K246" s="69" t="s">
        <v>39</v>
      </c>
      <c r="N246" s="71">
        <f>SUM(D22:D249)</f>
        <v>165294.2367</v>
      </c>
      <c r="O246" s="7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9.75" customHeight="1">
      <c r="A247" s="56">
        <f t="shared" si="8"/>
        <v>226</v>
      </c>
      <c r="B247" s="57">
        <f t="shared" si="9"/>
        <v>69.89623003</v>
      </c>
      <c r="C247" s="54"/>
      <c r="D247" s="38"/>
      <c r="E247" s="38">
        <f>G$10+G$11</f>
        <v>1000</v>
      </c>
      <c r="F247" s="58">
        <f t="shared" si="5"/>
        <v>14.30692327</v>
      </c>
      <c r="G247" s="59">
        <f t="shared" si="11"/>
        <v>6142.464854</v>
      </c>
      <c r="H247" s="52">
        <f t="shared" si="6"/>
        <v>69.95421162</v>
      </c>
      <c r="I247" s="60">
        <f t="shared" si="7"/>
        <v>429691.2863</v>
      </c>
      <c r="J247" s="63"/>
      <c r="K247" s="69" t="s">
        <v>40</v>
      </c>
      <c r="N247" s="70">
        <f>N245+N246</f>
        <v>402294.2367</v>
      </c>
      <c r="O247" s="68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9.75" customHeight="1">
      <c r="A248" s="56">
        <f t="shared" si="8"/>
        <v>227</v>
      </c>
      <c r="B248" s="57">
        <f t="shared" si="9"/>
        <v>69.95421162</v>
      </c>
      <c r="C248" s="54">
        <f>C245</f>
        <v>0.8255809877</v>
      </c>
      <c r="D248" s="38">
        <f>G247*C248</f>
        <v>5071.102201</v>
      </c>
      <c r="E248" s="38">
        <f t="shared" ref="E248:E249" si="86">G$10</f>
        <v>1000</v>
      </c>
      <c r="F248" s="58">
        <f t="shared" si="5"/>
        <v>86.78680041</v>
      </c>
      <c r="G248" s="59">
        <f t="shared" si="11"/>
        <v>6229.251655</v>
      </c>
      <c r="H248" s="52">
        <f t="shared" si="6"/>
        <v>70.0122413</v>
      </c>
      <c r="I248" s="60">
        <f t="shared" si="7"/>
        <v>436123.87</v>
      </c>
      <c r="J248" s="63"/>
      <c r="K248" s="69" t="s">
        <v>41</v>
      </c>
      <c r="N248" s="71">
        <f>N249-N247</f>
        <v>35192.24416</v>
      </c>
      <c r="O248" s="68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9.75" customHeight="1">
      <c r="A249" s="73">
        <f t="shared" si="8"/>
        <v>228</v>
      </c>
      <c r="B249" s="74">
        <f t="shared" si="9"/>
        <v>70.0122413</v>
      </c>
      <c r="C249" s="75"/>
      <c r="D249" s="76"/>
      <c r="E249" s="76">
        <f t="shared" si="86"/>
        <v>1000</v>
      </c>
      <c r="F249" s="77">
        <f t="shared" si="5"/>
        <v>14.2832165</v>
      </c>
      <c r="G249" s="78">
        <f t="shared" si="11"/>
        <v>6243.534871</v>
      </c>
      <c r="H249" s="52">
        <f t="shared" si="6"/>
        <v>70.07031913</v>
      </c>
      <c r="I249" s="79">
        <f t="shared" si="7"/>
        <v>437486.4809</v>
      </c>
      <c r="J249" s="63"/>
      <c r="K249" s="80" t="s">
        <v>42</v>
      </c>
      <c r="L249" s="8"/>
      <c r="M249" s="8"/>
      <c r="N249" s="81">
        <f>I249</f>
        <v>437486.4809</v>
      </c>
      <c r="O249" s="68"/>
      <c r="P249" s="55">
        <f>SUM(D238:D249)</f>
        <v>19721.83019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9.75" customHeight="1">
      <c r="A250" s="82">
        <f t="shared" si="8"/>
        <v>229</v>
      </c>
      <c r="B250" s="83">
        <f t="shared" si="9"/>
        <v>70.07031913</v>
      </c>
      <c r="C250" s="84"/>
      <c r="D250" s="48"/>
      <c r="E250" s="48">
        <f>G$10+G$11+G$12</f>
        <v>1000</v>
      </c>
      <c r="F250" s="50">
        <f t="shared" si="5"/>
        <v>14.27137785</v>
      </c>
      <c r="G250" s="51">
        <f t="shared" si="11"/>
        <v>6257.806249</v>
      </c>
      <c r="H250" s="52">
        <f t="shared" si="6"/>
        <v>70.12844513</v>
      </c>
      <c r="I250" s="85">
        <f t="shared" si="7"/>
        <v>438850.2221</v>
      </c>
      <c r="J250" s="12"/>
      <c r="K250" s="66"/>
      <c r="L250" s="66"/>
      <c r="M250" s="66"/>
      <c r="N250" s="66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9.75" customHeight="1">
      <c r="A251" s="56">
        <f t="shared" si="8"/>
        <v>230</v>
      </c>
      <c r="B251" s="57">
        <f t="shared" si="9"/>
        <v>70.12844513</v>
      </c>
      <c r="C251" s="54">
        <f>C248*(G$18/100+100/100)</f>
        <v>0.8338367976</v>
      </c>
      <c r="D251" s="38">
        <f>G250*C251</f>
        <v>5217.989123</v>
      </c>
      <c r="E251" s="38">
        <f t="shared" ref="E251:E252" si="87">G$10</f>
        <v>1000</v>
      </c>
      <c r="F251" s="58">
        <f t="shared" si="5"/>
        <v>88.66572061</v>
      </c>
      <c r="G251" s="59">
        <f t="shared" si="11"/>
        <v>6346.47197</v>
      </c>
      <c r="H251" s="52">
        <f t="shared" si="6"/>
        <v>70.18661934</v>
      </c>
      <c r="I251" s="60">
        <f t="shared" si="7"/>
        <v>445437.4123</v>
      </c>
      <c r="J251" s="12"/>
      <c r="K251" s="2"/>
      <c r="L251" s="2"/>
      <c r="M251" s="2"/>
      <c r="N251" s="2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9.75" customHeight="1">
      <c r="A252" s="56">
        <f t="shared" si="8"/>
        <v>231</v>
      </c>
      <c r="B252" s="57">
        <f t="shared" si="9"/>
        <v>70.18661934</v>
      </c>
      <c r="C252" s="54"/>
      <c r="D252" s="38"/>
      <c r="E252" s="38">
        <f t="shared" si="87"/>
        <v>1000</v>
      </c>
      <c r="F252" s="58">
        <f t="shared" si="5"/>
        <v>14.24772997</v>
      </c>
      <c r="G252" s="59">
        <f t="shared" si="11"/>
        <v>6360.7197</v>
      </c>
      <c r="H252" s="52">
        <f t="shared" si="6"/>
        <v>70.24484182</v>
      </c>
      <c r="I252" s="60">
        <f t="shared" si="7"/>
        <v>446807.7492</v>
      </c>
      <c r="J252" s="12"/>
      <c r="K252" s="2"/>
      <c r="L252" s="2"/>
      <c r="M252" s="2"/>
      <c r="N252" s="2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9.75" customHeight="1">
      <c r="A253" s="56">
        <f t="shared" si="8"/>
        <v>232</v>
      </c>
      <c r="B253" s="57">
        <f t="shared" si="9"/>
        <v>70.24484182</v>
      </c>
      <c r="C253" s="54"/>
      <c r="D253" s="38"/>
      <c r="E253" s="38">
        <f>G$10+G$11</f>
        <v>1000</v>
      </c>
      <c r="F253" s="58">
        <f t="shared" si="5"/>
        <v>14.23592073</v>
      </c>
      <c r="G253" s="59">
        <f t="shared" si="11"/>
        <v>6374.95562</v>
      </c>
      <c r="H253" s="52">
        <f t="shared" si="6"/>
        <v>70.30311259</v>
      </c>
      <c r="I253" s="60">
        <f t="shared" si="7"/>
        <v>448179.2228</v>
      </c>
      <c r="J253" s="12"/>
      <c r="K253" s="2"/>
      <c r="L253" s="2"/>
      <c r="M253" s="2"/>
      <c r="N253" s="2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9.75" customHeight="1">
      <c r="A254" s="56">
        <f t="shared" si="8"/>
        <v>233</v>
      </c>
      <c r="B254" s="57">
        <f t="shared" si="9"/>
        <v>70.30311259</v>
      </c>
      <c r="C254" s="54">
        <f>C251</f>
        <v>0.8338367976</v>
      </c>
      <c r="D254" s="38">
        <f>G253*C254</f>
        <v>5315.672579</v>
      </c>
      <c r="E254" s="38">
        <f t="shared" ref="E254:E255" si="88">G$10</f>
        <v>1000</v>
      </c>
      <c r="F254" s="58">
        <f t="shared" si="5"/>
        <v>89.83489274</v>
      </c>
      <c r="G254" s="59">
        <f t="shared" si="11"/>
        <v>6464.790513</v>
      </c>
      <c r="H254" s="52">
        <f t="shared" si="6"/>
        <v>70.36143171</v>
      </c>
      <c r="I254" s="60">
        <f t="shared" si="7"/>
        <v>454871.9162</v>
      </c>
      <c r="J254" s="12"/>
      <c r="K254" s="2"/>
      <c r="L254" s="2"/>
      <c r="M254" s="2"/>
      <c r="N254" s="2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9.75" customHeight="1">
      <c r="A255" s="56">
        <f t="shared" si="8"/>
        <v>234</v>
      </c>
      <c r="B255" s="57">
        <f t="shared" si="9"/>
        <v>70.36143171</v>
      </c>
      <c r="C255" s="54"/>
      <c r="D255" s="38"/>
      <c r="E255" s="38">
        <f t="shared" si="88"/>
        <v>1000</v>
      </c>
      <c r="F255" s="58">
        <f t="shared" si="5"/>
        <v>14.21233161</v>
      </c>
      <c r="G255" s="59">
        <f t="shared" si="11"/>
        <v>6479.002845</v>
      </c>
      <c r="H255" s="52">
        <f t="shared" si="6"/>
        <v>70.41979919</v>
      </c>
      <c r="I255" s="60">
        <f t="shared" si="7"/>
        <v>456250.0793</v>
      </c>
      <c r="J255" s="12"/>
      <c r="K255" s="29"/>
      <c r="L255" s="29"/>
      <c r="M255" s="29"/>
      <c r="N255" s="29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9.75" customHeight="1">
      <c r="A256" s="56">
        <f t="shared" si="8"/>
        <v>235</v>
      </c>
      <c r="B256" s="57">
        <f t="shared" si="9"/>
        <v>70.41979919</v>
      </c>
      <c r="C256" s="54"/>
      <c r="D256" s="38"/>
      <c r="E256" s="38">
        <f>G$10+G$11</f>
        <v>1000</v>
      </c>
      <c r="F256" s="58">
        <f t="shared" si="5"/>
        <v>14.20055171</v>
      </c>
      <c r="G256" s="59">
        <f t="shared" si="11"/>
        <v>6493.203396</v>
      </c>
      <c r="H256" s="52">
        <f t="shared" si="6"/>
        <v>70.4782151</v>
      </c>
      <c r="I256" s="60">
        <f t="shared" si="7"/>
        <v>457629.3857</v>
      </c>
      <c r="J256" s="63"/>
      <c r="K256" s="64" t="s">
        <v>61</v>
      </c>
      <c r="L256" s="65"/>
      <c r="M256" s="66"/>
      <c r="N256" s="67"/>
      <c r="O256" s="68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9.75" customHeight="1">
      <c r="A257" s="56">
        <f t="shared" si="8"/>
        <v>236</v>
      </c>
      <c r="B257" s="57">
        <f t="shared" si="9"/>
        <v>70.4782151</v>
      </c>
      <c r="C257" s="54">
        <f>C254</f>
        <v>0.8338367976</v>
      </c>
      <c r="D257" s="38">
        <f>G256*C257</f>
        <v>5414.271926</v>
      </c>
      <c r="E257" s="38">
        <f t="shared" ref="E257:E258" si="89">G$10</f>
        <v>1000</v>
      </c>
      <c r="F257" s="58">
        <f t="shared" si="5"/>
        <v>91.01070333</v>
      </c>
      <c r="G257" s="59">
        <f t="shared" si="11"/>
        <v>6584.2141</v>
      </c>
      <c r="H257" s="52">
        <f t="shared" si="6"/>
        <v>70.53667947</v>
      </c>
      <c r="I257" s="60">
        <f t="shared" si="7"/>
        <v>464428.5995</v>
      </c>
      <c r="J257" s="63"/>
      <c r="K257" s="69" t="s">
        <v>38</v>
      </c>
      <c r="N257" s="70">
        <f>SUM(E22:E261)</f>
        <v>249000</v>
      </c>
      <c r="O257" s="68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9.75" customHeight="1">
      <c r="A258" s="56">
        <f t="shared" si="8"/>
        <v>237</v>
      </c>
      <c r="B258" s="57">
        <f t="shared" si="9"/>
        <v>70.53667947</v>
      </c>
      <c r="C258" s="54"/>
      <c r="D258" s="38"/>
      <c r="E258" s="38">
        <f t="shared" si="89"/>
        <v>1000</v>
      </c>
      <c r="F258" s="58">
        <f t="shared" si="5"/>
        <v>14.1770212</v>
      </c>
      <c r="G258" s="59">
        <f t="shared" si="11"/>
        <v>6598.391121</v>
      </c>
      <c r="H258" s="52">
        <f t="shared" si="6"/>
        <v>70.59519233</v>
      </c>
      <c r="I258" s="60">
        <f t="shared" si="7"/>
        <v>465814.6903</v>
      </c>
      <c r="J258" s="63"/>
      <c r="K258" s="69" t="s">
        <v>39</v>
      </c>
      <c r="N258" s="71">
        <f>SUM(D22:D261)</f>
        <v>186755.9632</v>
      </c>
      <c r="O258" s="7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9.75" customHeight="1">
      <c r="A259" s="56">
        <f t="shared" si="8"/>
        <v>238</v>
      </c>
      <c r="B259" s="57">
        <f t="shared" si="9"/>
        <v>70.59519233</v>
      </c>
      <c r="C259" s="54"/>
      <c r="D259" s="38"/>
      <c r="E259" s="38">
        <f>G$10+G$11</f>
        <v>1000</v>
      </c>
      <c r="F259" s="58">
        <f t="shared" si="5"/>
        <v>14.16527057</v>
      </c>
      <c r="G259" s="59">
        <f t="shared" si="11"/>
        <v>6612.556391</v>
      </c>
      <c r="H259" s="52">
        <f t="shared" si="6"/>
        <v>70.65375373</v>
      </c>
      <c r="I259" s="60">
        <f t="shared" si="7"/>
        <v>467201.9308</v>
      </c>
      <c r="J259" s="63"/>
      <c r="K259" s="69" t="s">
        <v>40</v>
      </c>
      <c r="N259" s="70">
        <f>N257+N258</f>
        <v>435755.9632</v>
      </c>
      <c r="O259" s="68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9.75" customHeight="1">
      <c r="A260" s="56">
        <f t="shared" si="8"/>
        <v>239</v>
      </c>
      <c r="B260" s="57">
        <f t="shared" si="9"/>
        <v>70.65375373</v>
      </c>
      <c r="C260" s="54">
        <f>C257</f>
        <v>0.8338367976</v>
      </c>
      <c r="D260" s="38">
        <f>G259*C260</f>
        <v>5513.792845</v>
      </c>
      <c r="E260" s="38">
        <f t="shared" ref="E260:E261" si="90">G$10</f>
        <v>1000</v>
      </c>
      <c r="F260" s="58">
        <f t="shared" si="5"/>
        <v>92.19316032</v>
      </c>
      <c r="G260" s="59">
        <f t="shared" si="11"/>
        <v>6704.749552</v>
      </c>
      <c r="H260" s="52">
        <f t="shared" si="6"/>
        <v>70.71236372</v>
      </c>
      <c r="I260" s="60">
        <f t="shared" si="7"/>
        <v>474108.6889</v>
      </c>
      <c r="J260" s="63"/>
      <c r="K260" s="69" t="s">
        <v>41</v>
      </c>
      <c r="N260" s="71">
        <f>N261-N259</f>
        <v>39746.84649</v>
      </c>
      <c r="O260" s="68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9.75" customHeight="1">
      <c r="A261" s="73">
        <f t="shared" si="8"/>
        <v>240</v>
      </c>
      <c r="B261" s="74">
        <f t="shared" si="9"/>
        <v>70.71236372</v>
      </c>
      <c r="C261" s="75"/>
      <c r="D261" s="76"/>
      <c r="E261" s="76">
        <f t="shared" si="90"/>
        <v>1000</v>
      </c>
      <c r="F261" s="77">
        <f t="shared" si="5"/>
        <v>14.14179851</v>
      </c>
      <c r="G261" s="78">
        <f t="shared" si="11"/>
        <v>6718.89135</v>
      </c>
      <c r="H261" s="52">
        <f t="shared" si="6"/>
        <v>70.77102232</v>
      </c>
      <c r="I261" s="79">
        <f t="shared" si="7"/>
        <v>475502.8097</v>
      </c>
      <c r="J261" s="63"/>
      <c r="K261" s="80" t="s">
        <v>42</v>
      </c>
      <c r="L261" s="8"/>
      <c r="M261" s="8"/>
      <c r="N261" s="81">
        <f>I261</f>
        <v>475502.8097</v>
      </c>
      <c r="O261" s="68"/>
      <c r="P261" s="55">
        <f>SUM(D250:D261)</f>
        <v>21461.72647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9.75" customHeight="1">
      <c r="A262" s="82">
        <f t="shared" si="8"/>
        <v>241</v>
      </c>
      <c r="B262" s="83">
        <f t="shared" si="9"/>
        <v>70.77102232</v>
      </c>
      <c r="C262" s="84"/>
      <c r="D262" s="48"/>
      <c r="E262" s="48">
        <f>G$10+G$11+G$12</f>
        <v>1000</v>
      </c>
      <c r="F262" s="50">
        <f t="shared" si="5"/>
        <v>14.13007707</v>
      </c>
      <c r="G262" s="51">
        <f t="shared" si="11"/>
        <v>6733.021427</v>
      </c>
      <c r="H262" s="52">
        <f t="shared" si="6"/>
        <v>70.82972958</v>
      </c>
      <c r="I262" s="85">
        <f t="shared" si="7"/>
        <v>476898.0869</v>
      </c>
      <c r="J262" s="12"/>
      <c r="K262" s="66"/>
      <c r="L262" s="66"/>
      <c r="M262" s="66"/>
      <c r="N262" s="66"/>
      <c r="O262" s="3"/>
      <c r="P262" s="55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9.75" customHeight="1">
      <c r="A263" s="56">
        <f t="shared" si="8"/>
        <v>242</v>
      </c>
      <c r="B263" s="57">
        <f t="shared" si="9"/>
        <v>70.82972958</v>
      </c>
      <c r="C263" s="54">
        <f>C260*(G$18/100+100/100)</f>
        <v>0.8421751656</v>
      </c>
      <c r="D263" s="38">
        <f>G262*C263</f>
        <v>5670.383435</v>
      </c>
      <c r="E263" s="38">
        <f t="shared" ref="E263:E264" si="91">G$10</f>
        <v>1000</v>
      </c>
      <c r="F263" s="58">
        <f t="shared" si="5"/>
        <v>94.17491038</v>
      </c>
      <c r="G263" s="59">
        <f t="shared" si="11"/>
        <v>6827.196338</v>
      </c>
      <c r="H263" s="52">
        <f t="shared" si="6"/>
        <v>70.88848554</v>
      </c>
      <c r="I263" s="60">
        <f t="shared" si="7"/>
        <v>483969.6089</v>
      </c>
      <c r="J263" s="12"/>
      <c r="K263" s="2"/>
      <c r="L263" s="2"/>
      <c r="M263" s="2"/>
      <c r="N263" s="2"/>
      <c r="O263" s="3"/>
      <c r="P263" s="55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9.75" customHeight="1">
      <c r="A264" s="56">
        <f t="shared" si="8"/>
        <v>243</v>
      </c>
      <c r="B264" s="57">
        <f t="shared" si="9"/>
        <v>70.88848554</v>
      </c>
      <c r="C264" s="54"/>
      <c r="D264" s="38"/>
      <c r="E264" s="38">
        <f t="shared" si="91"/>
        <v>1000</v>
      </c>
      <c r="F264" s="58">
        <f t="shared" si="5"/>
        <v>14.10666334</v>
      </c>
      <c r="G264" s="59">
        <f t="shared" si="11"/>
        <v>6841.303001</v>
      </c>
      <c r="H264" s="52">
        <f t="shared" si="6"/>
        <v>70.94729024</v>
      </c>
      <c r="I264" s="60">
        <f t="shared" si="7"/>
        <v>485371.9096</v>
      </c>
      <c r="J264" s="12"/>
      <c r="K264" s="2"/>
      <c r="L264" s="2"/>
      <c r="M264" s="2"/>
      <c r="N264" s="2"/>
      <c r="O264" s="3"/>
      <c r="P264" s="55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9.75" customHeight="1">
      <c r="A265" s="56">
        <f t="shared" si="8"/>
        <v>244</v>
      </c>
      <c r="B265" s="57">
        <f t="shared" si="9"/>
        <v>70.94729024</v>
      </c>
      <c r="C265" s="54"/>
      <c r="D265" s="38"/>
      <c r="E265" s="38">
        <f>G$10+G$11</f>
        <v>1000</v>
      </c>
      <c r="F265" s="58">
        <f t="shared" si="5"/>
        <v>14.09497102</v>
      </c>
      <c r="G265" s="59">
        <f t="shared" si="11"/>
        <v>6855.397972</v>
      </c>
      <c r="H265" s="52">
        <f t="shared" si="6"/>
        <v>71.00614372</v>
      </c>
      <c r="I265" s="60">
        <f t="shared" si="7"/>
        <v>486775.3737</v>
      </c>
      <c r="J265" s="12"/>
      <c r="K265" s="2"/>
      <c r="L265" s="2"/>
      <c r="M265" s="2"/>
      <c r="N265" s="2"/>
      <c r="O265" s="3"/>
      <c r="P265" s="55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9.75" customHeight="1">
      <c r="A266" s="56">
        <f t="shared" si="8"/>
        <v>245</v>
      </c>
      <c r="B266" s="57">
        <f t="shared" si="9"/>
        <v>71.00614372</v>
      </c>
      <c r="C266" s="54">
        <f>C263</f>
        <v>0.8421751656</v>
      </c>
      <c r="D266" s="38">
        <f>G265*C266</f>
        <v>5773.445922</v>
      </c>
      <c r="E266" s="38">
        <f t="shared" ref="E266:E267" si="92">G$10</f>
        <v>1000</v>
      </c>
      <c r="F266" s="58">
        <f t="shared" si="5"/>
        <v>95.39239237</v>
      </c>
      <c r="G266" s="59">
        <f t="shared" si="11"/>
        <v>6950.790364</v>
      </c>
      <c r="H266" s="52">
        <f t="shared" si="6"/>
        <v>71.06504602</v>
      </c>
      <c r="I266" s="60">
        <f t="shared" si="7"/>
        <v>493958.2371</v>
      </c>
      <c r="J266" s="12"/>
      <c r="K266" s="2"/>
      <c r="L266" s="2"/>
      <c r="M266" s="2"/>
      <c r="N266" s="2"/>
      <c r="O266" s="3"/>
      <c r="P266" s="55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9.75" customHeight="1">
      <c r="A267" s="56">
        <f t="shared" si="8"/>
        <v>246</v>
      </c>
      <c r="B267" s="57">
        <f t="shared" si="9"/>
        <v>71.06504602</v>
      </c>
      <c r="C267" s="54"/>
      <c r="D267" s="38"/>
      <c r="E267" s="38">
        <f t="shared" si="92"/>
        <v>1000</v>
      </c>
      <c r="F267" s="58">
        <f t="shared" si="5"/>
        <v>14.07161546</v>
      </c>
      <c r="G267" s="59">
        <f t="shared" si="11"/>
        <v>6964.86198</v>
      </c>
      <c r="H267" s="52">
        <f t="shared" si="6"/>
        <v>71.12399719</v>
      </c>
      <c r="I267" s="60">
        <f t="shared" si="7"/>
        <v>495368.8239</v>
      </c>
      <c r="J267" s="12"/>
      <c r="K267" s="29"/>
      <c r="L267" s="29"/>
      <c r="M267" s="29"/>
      <c r="N267" s="29"/>
      <c r="O267" s="3"/>
      <c r="P267" s="55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9.75" customHeight="1">
      <c r="A268" s="56">
        <f t="shared" si="8"/>
        <v>247</v>
      </c>
      <c r="B268" s="57">
        <f t="shared" si="9"/>
        <v>71.12399719</v>
      </c>
      <c r="C268" s="54"/>
      <c r="D268" s="38"/>
      <c r="E268" s="38">
        <f>G$10+G$11</f>
        <v>1000</v>
      </c>
      <c r="F268" s="58">
        <f t="shared" si="5"/>
        <v>14.05995219</v>
      </c>
      <c r="G268" s="59">
        <f t="shared" si="11"/>
        <v>6978.921932</v>
      </c>
      <c r="H268" s="52">
        <f t="shared" si="6"/>
        <v>71.18299725</v>
      </c>
      <c r="I268" s="60">
        <f t="shared" si="7"/>
        <v>496780.5807</v>
      </c>
      <c r="J268" s="63"/>
      <c r="K268" s="64" t="s">
        <v>62</v>
      </c>
      <c r="L268" s="65"/>
      <c r="M268" s="66"/>
      <c r="N268" s="67"/>
      <c r="O268" s="68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9.75" customHeight="1">
      <c r="A269" s="56">
        <f t="shared" si="8"/>
        <v>248</v>
      </c>
      <c r="B269" s="57">
        <f t="shared" si="9"/>
        <v>71.18299725</v>
      </c>
      <c r="C269" s="54">
        <f>C266</f>
        <v>0.8421751656</v>
      </c>
      <c r="D269" s="38">
        <f>G268*C269</f>
        <v>5877.474734</v>
      </c>
      <c r="E269" s="38">
        <f t="shared" ref="E269:E270" si="93">G$10</f>
        <v>1000</v>
      </c>
      <c r="F269" s="58">
        <f t="shared" si="5"/>
        <v>96.61681861</v>
      </c>
      <c r="G269" s="59">
        <f t="shared" si="11"/>
        <v>7075.538751</v>
      </c>
      <c r="H269" s="52">
        <f t="shared" si="6"/>
        <v>71.24204626</v>
      </c>
      <c r="I269" s="60">
        <f t="shared" si="7"/>
        <v>504075.859</v>
      </c>
      <c r="J269" s="63"/>
      <c r="K269" s="69" t="s">
        <v>38</v>
      </c>
      <c r="N269" s="70">
        <f>SUM(E22:E273)</f>
        <v>261000</v>
      </c>
      <c r="O269" s="68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9.75" customHeight="1">
      <c r="A270" s="56">
        <f t="shared" si="8"/>
        <v>249</v>
      </c>
      <c r="B270" s="57">
        <f t="shared" si="9"/>
        <v>71.24204626</v>
      </c>
      <c r="C270" s="54"/>
      <c r="D270" s="38"/>
      <c r="E270" s="38">
        <f t="shared" si="93"/>
        <v>1000</v>
      </c>
      <c r="F270" s="58">
        <f t="shared" si="5"/>
        <v>14.03665465</v>
      </c>
      <c r="G270" s="59">
        <f t="shared" si="11"/>
        <v>7089.575405</v>
      </c>
      <c r="H270" s="52">
        <f t="shared" si="6"/>
        <v>71.30114426</v>
      </c>
      <c r="I270" s="60">
        <f t="shared" si="7"/>
        <v>505494.8387</v>
      </c>
      <c r="J270" s="63"/>
      <c r="K270" s="69" t="s">
        <v>39</v>
      </c>
      <c r="N270" s="71">
        <f>SUM(D22:D273)</f>
        <v>210059.7432</v>
      </c>
      <c r="O270" s="7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9.75" customHeight="1">
      <c r="A271" s="56">
        <f t="shared" si="8"/>
        <v>250</v>
      </c>
      <c r="B271" s="57">
        <f t="shared" si="9"/>
        <v>71.30114426</v>
      </c>
      <c r="C271" s="54"/>
      <c r="D271" s="38"/>
      <c r="E271" s="38">
        <f>G$10+G$11</f>
        <v>1000</v>
      </c>
      <c r="F271" s="58">
        <f t="shared" si="5"/>
        <v>14.02502036</v>
      </c>
      <c r="G271" s="59">
        <f t="shared" si="11"/>
        <v>7103.600426</v>
      </c>
      <c r="H271" s="52">
        <f t="shared" si="6"/>
        <v>71.36029127</v>
      </c>
      <c r="I271" s="60">
        <f t="shared" si="7"/>
        <v>506914.9955</v>
      </c>
      <c r="J271" s="63"/>
      <c r="K271" s="69" t="s">
        <v>40</v>
      </c>
      <c r="N271" s="70">
        <f>N269+N270</f>
        <v>471059.7432</v>
      </c>
      <c r="O271" s="68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9.75" customHeight="1">
      <c r="A272" s="56">
        <f t="shared" si="8"/>
        <v>251</v>
      </c>
      <c r="B272" s="57">
        <f t="shared" si="9"/>
        <v>71.36029127</v>
      </c>
      <c r="C272" s="54">
        <f>C269</f>
        <v>0.8421751656</v>
      </c>
      <c r="D272" s="38">
        <f>G271*C272</f>
        <v>5982.475865</v>
      </c>
      <c r="E272" s="38">
        <f t="shared" ref="E272:E273" si="94">G$10</f>
        <v>1000</v>
      </c>
      <c r="F272" s="58">
        <f t="shared" si="5"/>
        <v>97.84819737</v>
      </c>
      <c r="G272" s="59">
        <f t="shared" si="11"/>
        <v>7201.448623</v>
      </c>
      <c r="H272" s="52">
        <f t="shared" si="6"/>
        <v>71.41948735</v>
      </c>
      <c r="I272" s="60">
        <f t="shared" si="7"/>
        <v>514323.7689</v>
      </c>
      <c r="J272" s="63"/>
      <c r="K272" s="69" t="s">
        <v>41</v>
      </c>
      <c r="N272" s="71">
        <f>N273-N271</f>
        <v>44691.50641</v>
      </c>
      <c r="O272" s="68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9.75" customHeight="1">
      <c r="A273" s="73">
        <f t="shared" si="8"/>
        <v>252</v>
      </c>
      <c r="B273" s="74">
        <f t="shared" si="9"/>
        <v>71.41948735</v>
      </c>
      <c r="C273" s="75"/>
      <c r="D273" s="76"/>
      <c r="E273" s="76">
        <f t="shared" si="94"/>
        <v>1000</v>
      </c>
      <c r="F273" s="77">
        <f t="shared" si="5"/>
        <v>14.00178071</v>
      </c>
      <c r="G273" s="78">
        <f t="shared" si="11"/>
        <v>7215.450404</v>
      </c>
      <c r="H273" s="52">
        <f t="shared" si="6"/>
        <v>71.47873254</v>
      </c>
      <c r="I273" s="79">
        <f t="shared" si="7"/>
        <v>515751.2496</v>
      </c>
      <c r="J273" s="63"/>
      <c r="K273" s="80" t="s">
        <v>42</v>
      </c>
      <c r="L273" s="8"/>
      <c r="M273" s="8"/>
      <c r="N273" s="81">
        <f>I273</f>
        <v>515751.2496</v>
      </c>
      <c r="O273" s="68"/>
      <c r="P273" s="55">
        <f>SUM(D262:D273)</f>
        <v>23303.77996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9.75" customHeight="1">
      <c r="A274" s="82">
        <f t="shared" si="8"/>
        <v>253</v>
      </c>
      <c r="B274" s="83">
        <f t="shared" si="9"/>
        <v>71.47873254</v>
      </c>
      <c r="C274" s="84"/>
      <c r="D274" s="48"/>
      <c r="E274" s="48">
        <f>G$10+G$11+G$12</f>
        <v>1000</v>
      </c>
      <c r="F274" s="50">
        <f t="shared" si="5"/>
        <v>13.99017532</v>
      </c>
      <c r="G274" s="51">
        <f t="shared" si="11"/>
        <v>7229.440579</v>
      </c>
      <c r="H274" s="52">
        <f t="shared" si="6"/>
        <v>71.53802687</v>
      </c>
      <c r="I274" s="85">
        <f t="shared" si="7"/>
        <v>517179.9144</v>
      </c>
      <c r="J274" s="12"/>
      <c r="K274" s="66"/>
      <c r="L274" s="66"/>
      <c r="M274" s="66"/>
      <c r="N274" s="66"/>
      <c r="O274" s="3"/>
      <c r="P274" s="55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9.75" customHeight="1">
      <c r="A275" s="56">
        <f t="shared" si="8"/>
        <v>254</v>
      </c>
      <c r="B275" s="57">
        <f t="shared" si="9"/>
        <v>71.53802687</v>
      </c>
      <c r="C275" s="54">
        <f>C272*(G$18/100+100/100)</f>
        <v>0.8505969172</v>
      </c>
      <c r="D275" s="38">
        <f>G274*C275</f>
        <v>6149.33987</v>
      </c>
      <c r="E275" s="38">
        <f t="shared" ref="E275:E276" si="95">G$10</f>
        <v>1000</v>
      </c>
      <c r="F275" s="58">
        <f t="shared" si="5"/>
        <v>99.93761615</v>
      </c>
      <c r="G275" s="59">
        <f t="shared" si="11"/>
        <v>7329.378195</v>
      </c>
      <c r="H275" s="52">
        <f t="shared" si="6"/>
        <v>71.59737039</v>
      </c>
      <c r="I275" s="60">
        <f t="shared" si="7"/>
        <v>524764.2054</v>
      </c>
      <c r="J275" s="12"/>
      <c r="K275" s="2"/>
      <c r="L275" s="2"/>
      <c r="M275" s="2"/>
      <c r="N275" s="2"/>
      <c r="O275" s="3"/>
      <c r="P275" s="55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9.75" customHeight="1">
      <c r="A276" s="56">
        <f t="shared" si="8"/>
        <v>255</v>
      </c>
      <c r="B276" s="57">
        <f t="shared" si="9"/>
        <v>71.59737039</v>
      </c>
      <c r="C276" s="54"/>
      <c r="D276" s="38"/>
      <c r="E276" s="38">
        <f t="shared" si="95"/>
        <v>1000</v>
      </c>
      <c r="F276" s="58">
        <f t="shared" si="5"/>
        <v>13.9669934</v>
      </c>
      <c r="G276" s="59">
        <f t="shared" si="11"/>
        <v>7343.345189</v>
      </c>
      <c r="H276" s="52">
        <f t="shared" si="6"/>
        <v>71.65676314</v>
      </c>
      <c r="I276" s="60">
        <f t="shared" si="7"/>
        <v>526200.3468</v>
      </c>
      <c r="J276" s="12"/>
      <c r="K276" s="2"/>
      <c r="L276" s="2"/>
      <c r="M276" s="2"/>
      <c r="N276" s="2"/>
      <c r="O276" s="3"/>
      <c r="P276" s="55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9.75" customHeight="1">
      <c r="A277" s="56">
        <f t="shared" si="8"/>
        <v>256</v>
      </c>
      <c r="B277" s="57">
        <f t="shared" si="9"/>
        <v>71.65676314</v>
      </c>
      <c r="C277" s="54"/>
      <c r="D277" s="38"/>
      <c r="E277" s="38">
        <f>G$10+G$11</f>
        <v>1000</v>
      </c>
      <c r="F277" s="58">
        <f t="shared" si="5"/>
        <v>13.95541685</v>
      </c>
      <c r="G277" s="59">
        <f t="shared" si="11"/>
        <v>7357.300606</v>
      </c>
      <c r="H277" s="52">
        <f t="shared" si="6"/>
        <v>71.71620516</v>
      </c>
      <c r="I277" s="60">
        <f t="shared" si="7"/>
        <v>527637.6796</v>
      </c>
      <c r="J277" s="12"/>
      <c r="K277" s="2"/>
      <c r="L277" s="2"/>
      <c r="M277" s="2"/>
      <c r="N277" s="2"/>
      <c r="O277" s="3"/>
      <c r="P277" s="55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9.75" customHeight="1">
      <c r="A278" s="56">
        <f t="shared" si="8"/>
        <v>257</v>
      </c>
      <c r="B278" s="57">
        <f t="shared" si="9"/>
        <v>71.71620516</v>
      </c>
      <c r="C278" s="54">
        <f>C275</f>
        <v>0.8505969172</v>
      </c>
      <c r="D278" s="38">
        <f>G277*C278</f>
        <v>6258.097214</v>
      </c>
      <c r="E278" s="38">
        <f t="shared" ref="E278:E279" si="96">G$10</f>
        <v>1000</v>
      </c>
      <c r="F278" s="58">
        <f t="shared" si="5"/>
        <v>101.2058181</v>
      </c>
      <c r="G278" s="59">
        <f t="shared" si="11"/>
        <v>7458.506424</v>
      </c>
      <c r="H278" s="52">
        <f t="shared" si="6"/>
        <v>71.77569648</v>
      </c>
      <c r="I278" s="60">
        <f t="shared" si="7"/>
        <v>535339.4933</v>
      </c>
      <c r="J278" s="12"/>
      <c r="K278" s="2"/>
      <c r="L278" s="2"/>
      <c r="M278" s="2"/>
      <c r="N278" s="2"/>
      <c r="O278" s="3"/>
      <c r="P278" s="55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9.75" customHeight="1">
      <c r="A279" s="56">
        <f t="shared" si="8"/>
        <v>258</v>
      </c>
      <c r="B279" s="57">
        <f t="shared" si="9"/>
        <v>71.77569648</v>
      </c>
      <c r="C279" s="54"/>
      <c r="D279" s="38"/>
      <c r="E279" s="38">
        <f t="shared" si="96"/>
        <v>1000</v>
      </c>
      <c r="F279" s="58">
        <f t="shared" si="5"/>
        <v>13.93229253</v>
      </c>
      <c r="G279" s="59">
        <f t="shared" si="11"/>
        <v>7472.438716</v>
      </c>
      <c r="H279" s="52">
        <f t="shared" si="6"/>
        <v>71.83523716</v>
      </c>
      <c r="I279" s="60">
        <f t="shared" si="7"/>
        <v>536784.4073</v>
      </c>
      <c r="J279" s="12"/>
      <c r="K279" s="29"/>
      <c r="L279" s="29"/>
      <c r="M279" s="29"/>
      <c r="N279" s="29"/>
      <c r="O279" s="3"/>
      <c r="P279" s="55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9.75" customHeight="1">
      <c r="A280" s="56">
        <f t="shared" si="8"/>
        <v>259</v>
      </c>
      <c r="B280" s="57">
        <f t="shared" si="9"/>
        <v>71.83523716</v>
      </c>
      <c r="C280" s="54"/>
      <c r="D280" s="38"/>
      <c r="E280" s="38">
        <f>G$10+G$11</f>
        <v>1000</v>
      </c>
      <c r="F280" s="58">
        <f t="shared" si="5"/>
        <v>13.92074474</v>
      </c>
      <c r="G280" s="59">
        <f t="shared" si="11"/>
        <v>7486.359461</v>
      </c>
      <c r="H280" s="52">
        <f t="shared" si="6"/>
        <v>71.89482723</v>
      </c>
      <c r="I280" s="60">
        <f t="shared" si="7"/>
        <v>538230.52</v>
      </c>
      <c r="J280" s="63"/>
      <c r="K280" s="64" t="s">
        <v>63</v>
      </c>
      <c r="L280" s="65"/>
      <c r="M280" s="66"/>
      <c r="N280" s="67"/>
      <c r="O280" s="68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9.75" customHeight="1">
      <c r="A281" s="56">
        <f t="shared" si="8"/>
        <v>260</v>
      </c>
      <c r="B281" s="57">
        <f t="shared" si="9"/>
        <v>71.89482723</v>
      </c>
      <c r="C281" s="54">
        <f>C278</f>
        <v>0.8505969172</v>
      </c>
      <c r="D281" s="38">
        <f>G280*C281</f>
        <v>6367.874279</v>
      </c>
      <c r="E281" s="38">
        <f t="shared" ref="E281:E282" si="97">G$10</f>
        <v>1000</v>
      </c>
      <c r="F281" s="58">
        <f t="shared" si="5"/>
        <v>102.481285</v>
      </c>
      <c r="G281" s="59">
        <f t="shared" si="11"/>
        <v>7588.840746</v>
      </c>
      <c r="H281" s="52">
        <f t="shared" si="6"/>
        <v>71.95446672</v>
      </c>
      <c r="I281" s="60">
        <f t="shared" si="7"/>
        <v>546050.9889</v>
      </c>
      <c r="J281" s="63"/>
      <c r="K281" s="69" t="s">
        <v>38</v>
      </c>
      <c r="N281" s="70">
        <f>SUM(E22:E285)</f>
        <v>273000</v>
      </c>
      <c r="O281" s="68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9.75" customHeight="1">
      <c r="A282" s="56">
        <f t="shared" si="8"/>
        <v>261</v>
      </c>
      <c r="B282" s="57">
        <f t="shared" si="9"/>
        <v>71.95446672</v>
      </c>
      <c r="C282" s="54"/>
      <c r="D282" s="38"/>
      <c r="E282" s="38">
        <f t="shared" si="97"/>
        <v>1000</v>
      </c>
      <c r="F282" s="58">
        <f t="shared" si="5"/>
        <v>13.89767787</v>
      </c>
      <c r="G282" s="59">
        <f t="shared" si="11"/>
        <v>7602.738424</v>
      </c>
      <c r="H282" s="52">
        <f t="shared" si="6"/>
        <v>72.0141557</v>
      </c>
      <c r="I282" s="60">
        <f t="shared" si="7"/>
        <v>547504.7886</v>
      </c>
      <c r="J282" s="63"/>
      <c r="K282" s="69" t="s">
        <v>39</v>
      </c>
      <c r="N282" s="71">
        <f>SUM(D22:D285)</f>
        <v>235313.7319</v>
      </c>
      <c r="O282" s="7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9.75" customHeight="1">
      <c r="A283" s="56">
        <f t="shared" si="8"/>
        <v>262</v>
      </c>
      <c r="B283" s="57">
        <f t="shared" si="9"/>
        <v>72.0141557</v>
      </c>
      <c r="C283" s="54"/>
      <c r="D283" s="38"/>
      <c r="E283" s="38">
        <f>G$10+G$11</f>
        <v>1000</v>
      </c>
      <c r="F283" s="58">
        <f t="shared" si="5"/>
        <v>13.88615877</v>
      </c>
      <c r="G283" s="59">
        <f t="shared" si="11"/>
        <v>7616.624583</v>
      </c>
      <c r="H283" s="52">
        <f t="shared" si="6"/>
        <v>72.07389418</v>
      </c>
      <c r="I283" s="60">
        <f t="shared" si="7"/>
        <v>548959.7942</v>
      </c>
      <c r="J283" s="63"/>
      <c r="K283" s="69" t="s">
        <v>40</v>
      </c>
      <c r="N283" s="70">
        <f>N281+N282</f>
        <v>508313.7319</v>
      </c>
      <c r="O283" s="68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9.75" customHeight="1">
      <c r="A284" s="56">
        <f t="shared" si="8"/>
        <v>263</v>
      </c>
      <c r="B284" s="57">
        <f t="shared" si="9"/>
        <v>72.07389418</v>
      </c>
      <c r="C284" s="54">
        <f>C281</f>
        <v>0.8505969172</v>
      </c>
      <c r="D284" s="38">
        <f>G283*C284</f>
        <v>6478.67739</v>
      </c>
      <c r="E284" s="38">
        <f t="shared" ref="E284:E285" si="98">G$10</f>
        <v>1000</v>
      </c>
      <c r="F284" s="58">
        <f t="shared" si="5"/>
        <v>103.7640254</v>
      </c>
      <c r="G284" s="59">
        <f t="shared" si="11"/>
        <v>7720.388608</v>
      </c>
      <c r="H284" s="52">
        <f t="shared" si="6"/>
        <v>72.13368223</v>
      </c>
      <c r="I284" s="60">
        <f t="shared" si="7"/>
        <v>556900.0585</v>
      </c>
      <c r="J284" s="63"/>
      <c r="K284" s="69" t="s">
        <v>41</v>
      </c>
      <c r="N284" s="71">
        <f>N285-N283</f>
        <v>50049.12596</v>
      </c>
      <c r="O284" s="68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9.75" customHeight="1">
      <c r="A285" s="73">
        <f t="shared" si="8"/>
        <v>264</v>
      </c>
      <c r="B285" s="74">
        <f t="shared" si="9"/>
        <v>72.13368223</v>
      </c>
      <c r="C285" s="75"/>
      <c r="D285" s="76"/>
      <c r="E285" s="76">
        <f t="shared" si="98"/>
        <v>1000</v>
      </c>
      <c r="F285" s="77">
        <f t="shared" si="5"/>
        <v>13.86314921</v>
      </c>
      <c r="G285" s="78">
        <f t="shared" si="11"/>
        <v>7734.251757</v>
      </c>
      <c r="H285" s="52">
        <f t="shared" si="6"/>
        <v>72.19351987</v>
      </c>
      <c r="I285" s="79">
        <f t="shared" si="7"/>
        <v>558362.8579</v>
      </c>
      <c r="J285" s="63"/>
      <c r="K285" s="80" t="s">
        <v>42</v>
      </c>
      <c r="L285" s="8"/>
      <c r="M285" s="8"/>
      <c r="N285" s="81">
        <f>I285</f>
        <v>558362.8579</v>
      </c>
      <c r="O285" s="68"/>
      <c r="P285" s="55">
        <f>SUM(D274:D285)</f>
        <v>25253.98875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9.75" customHeight="1">
      <c r="A286" s="82">
        <f t="shared" si="8"/>
        <v>265</v>
      </c>
      <c r="B286" s="83">
        <f t="shared" si="9"/>
        <v>72.19351987</v>
      </c>
      <c r="C286" s="84"/>
      <c r="D286" s="48"/>
      <c r="E286" s="48">
        <f>G$10+G$11+G$12</f>
        <v>1000</v>
      </c>
      <c r="F286" s="50">
        <f t="shared" si="5"/>
        <v>13.85165873</v>
      </c>
      <c r="G286" s="51">
        <f t="shared" si="11"/>
        <v>7748.103416</v>
      </c>
      <c r="H286" s="52">
        <f t="shared" si="6"/>
        <v>72.25340714</v>
      </c>
      <c r="I286" s="85">
        <f t="shared" si="7"/>
        <v>559826.8707</v>
      </c>
      <c r="J286" s="12"/>
      <c r="K286" s="66"/>
      <c r="L286" s="66"/>
      <c r="M286" s="66"/>
      <c r="N286" s="66"/>
      <c r="O286" s="3"/>
      <c r="P286" s="55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9.75" customHeight="1">
      <c r="A287" s="56">
        <f t="shared" si="8"/>
        <v>266</v>
      </c>
      <c r="B287" s="57">
        <f t="shared" si="9"/>
        <v>72.25340714</v>
      </c>
      <c r="C287" s="54">
        <f>C284*(G$18/100+100/100)</f>
        <v>0.8591028864</v>
      </c>
      <c r="D287" s="38">
        <f>G286*C287</f>
        <v>6656.418009</v>
      </c>
      <c r="E287" s="38">
        <f t="shared" ref="E287:E288" si="99">G$10</f>
        <v>1000</v>
      </c>
      <c r="F287" s="58">
        <f t="shared" si="5"/>
        <v>105.9661864</v>
      </c>
      <c r="G287" s="59">
        <f t="shared" si="11"/>
        <v>7854.069602</v>
      </c>
      <c r="H287" s="52">
        <f t="shared" si="6"/>
        <v>72.3133441</v>
      </c>
      <c r="I287" s="60">
        <f t="shared" si="7"/>
        <v>567954.0377</v>
      </c>
      <c r="J287" s="12"/>
      <c r="K287" s="2"/>
      <c r="L287" s="2"/>
      <c r="M287" s="2"/>
      <c r="N287" s="2"/>
      <c r="O287" s="3"/>
      <c r="P287" s="55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9.75" customHeight="1">
      <c r="A288" s="56">
        <f t="shared" si="8"/>
        <v>267</v>
      </c>
      <c r="B288" s="57">
        <f t="shared" si="9"/>
        <v>72.3133441</v>
      </c>
      <c r="C288" s="54"/>
      <c r="D288" s="38"/>
      <c r="E288" s="38">
        <f t="shared" si="99"/>
        <v>1000</v>
      </c>
      <c r="F288" s="58">
        <f t="shared" si="5"/>
        <v>13.82870634</v>
      </c>
      <c r="G288" s="59">
        <f t="shared" si="11"/>
        <v>7867.898309</v>
      </c>
      <c r="H288" s="52">
        <f t="shared" si="6"/>
        <v>72.37333077</v>
      </c>
      <c r="I288" s="60">
        <f t="shared" si="7"/>
        <v>569426.0068</v>
      </c>
      <c r="J288" s="12"/>
      <c r="K288" s="2"/>
      <c r="L288" s="2"/>
      <c r="M288" s="2"/>
      <c r="N288" s="2"/>
      <c r="O288" s="3"/>
      <c r="P288" s="55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9.75" customHeight="1">
      <c r="A289" s="56">
        <f t="shared" si="8"/>
        <v>268</v>
      </c>
      <c r="B289" s="57">
        <f t="shared" si="9"/>
        <v>72.37333077</v>
      </c>
      <c r="C289" s="54"/>
      <c r="D289" s="38"/>
      <c r="E289" s="38">
        <f>G$10+G$11</f>
        <v>1000</v>
      </c>
      <c r="F289" s="58">
        <f t="shared" si="5"/>
        <v>13.81724441</v>
      </c>
      <c r="G289" s="59">
        <f t="shared" si="11"/>
        <v>7881.715553</v>
      </c>
      <c r="H289" s="52">
        <f t="shared" si="6"/>
        <v>72.43336721</v>
      </c>
      <c r="I289" s="60">
        <f t="shared" si="7"/>
        <v>570899.1969</v>
      </c>
      <c r="J289" s="12"/>
      <c r="K289" s="2"/>
      <c r="L289" s="2"/>
      <c r="M289" s="2"/>
      <c r="N289" s="2"/>
      <c r="O289" s="3"/>
      <c r="P289" s="55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9.75" customHeight="1">
      <c r="A290" s="56">
        <f t="shared" si="8"/>
        <v>269</v>
      </c>
      <c r="B290" s="57">
        <f t="shared" si="9"/>
        <v>72.43336721</v>
      </c>
      <c r="C290" s="54">
        <f>C287</f>
        <v>0.8591028864</v>
      </c>
      <c r="D290" s="38">
        <f>G289*C290</f>
        <v>6771.204581</v>
      </c>
      <c r="E290" s="38">
        <f t="shared" ref="E290:E291" si="100">G$10</f>
        <v>1000</v>
      </c>
      <c r="F290" s="58">
        <f t="shared" si="5"/>
        <v>107.2876339</v>
      </c>
      <c r="G290" s="59">
        <f t="shared" si="11"/>
        <v>7989.003187</v>
      </c>
      <c r="H290" s="52">
        <f t="shared" si="6"/>
        <v>72.49345345</v>
      </c>
      <c r="I290" s="60">
        <f t="shared" si="7"/>
        <v>579150.4306</v>
      </c>
      <c r="J290" s="12"/>
      <c r="K290" s="2"/>
      <c r="L290" s="2"/>
      <c r="M290" s="2"/>
      <c r="N290" s="2"/>
      <c r="O290" s="3"/>
      <c r="P290" s="55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9.75" customHeight="1">
      <c r="A291" s="56">
        <f t="shared" si="8"/>
        <v>270</v>
      </c>
      <c r="B291" s="57">
        <f t="shared" si="9"/>
        <v>72.49345345</v>
      </c>
      <c r="C291" s="54"/>
      <c r="D291" s="38"/>
      <c r="E291" s="38">
        <f t="shared" si="100"/>
        <v>1000</v>
      </c>
      <c r="F291" s="58">
        <f t="shared" si="5"/>
        <v>13.79434904</v>
      </c>
      <c r="G291" s="59">
        <f t="shared" si="11"/>
        <v>8002.797536</v>
      </c>
      <c r="H291" s="52">
        <f t="shared" si="6"/>
        <v>72.55358953</v>
      </c>
      <c r="I291" s="60">
        <f t="shared" si="7"/>
        <v>580631.6875</v>
      </c>
      <c r="J291" s="12"/>
      <c r="K291" s="29"/>
      <c r="L291" s="29"/>
      <c r="M291" s="29"/>
      <c r="N291" s="29"/>
      <c r="O291" s="3"/>
      <c r="P291" s="55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9.75" customHeight="1">
      <c r="A292" s="56">
        <f t="shared" si="8"/>
        <v>271</v>
      </c>
      <c r="B292" s="57">
        <f t="shared" si="9"/>
        <v>72.55358953</v>
      </c>
      <c r="C292" s="54"/>
      <c r="D292" s="38"/>
      <c r="E292" s="38">
        <f>G$10+G$11</f>
        <v>1000</v>
      </c>
      <c r="F292" s="58">
        <f t="shared" si="5"/>
        <v>13.78291559</v>
      </c>
      <c r="G292" s="59">
        <f t="shared" si="11"/>
        <v>8016.580452</v>
      </c>
      <c r="H292" s="52">
        <f t="shared" si="6"/>
        <v>72.6137755</v>
      </c>
      <c r="I292" s="60">
        <f t="shared" si="7"/>
        <v>582114.1732</v>
      </c>
      <c r="J292" s="63"/>
      <c r="K292" s="64" t="s">
        <v>64</v>
      </c>
      <c r="L292" s="65"/>
      <c r="M292" s="66"/>
      <c r="N292" s="67"/>
      <c r="O292" s="68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9.75" customHeight="1">
      <c r="A293" s="56">
        <f t="shared" si="8"/>
        <v>272</v>
      </c>
      <c r="B293" s="57">
        <f t="shared" si="9"/>
        <v>72.6137755</v>
      </c>
      <c r="C293" s="54">
        <f>C290</f>
        <v>0.8591028864</v>
      </c>
      <c r="D293" s="38">
        <f>G292*C293</f>
        <v>6887.067405</v>
      </c>
      <c r="E293" s="38">
        <f t="shared" ref="E293:E294" si="101">G$10</f>
        <v>1000</v>
      </c>
      <c r="F293" s="58">
        <f t="shared" si="5"/>
        <v>108.6166826</v>
      </c>
      <c r="G293" s="59">
        <f t="shared" si="11"/>
        <v>8125.197134</v>
      </c>
      <c r="H293" s="52">
        <f t="shared" si="6"/>
        <v>72.67401139</v>
      </c>
      <c r="I293" s="60">
        <f t="shared" si="7"/>
        <v>590490.6691</v>
      </c>
      <c r="J293" s="63"/>
      <c r="K293" s="69" t="s">
        <v>38</v>
      </c>
      <c r="N293" s="70">
        <f>SUM(E22:E297)</f>
        <v>285000</v>
      </c>
      <c r="O293" s="68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9.75" customHeight="1">
      <c r="A294" s="56">
        <f t="shared" si="8"/>
        <v>273</v>
      </c>
      <c r="B294" s="57">
        <f t="shared" si="9"/>
        <v>72.67401139</v>
      </c>
      <c r="C294" s="54"/>
      <c r="D294" s="38"/>
      <c r="E294" s="38">
        <f t="shared" si="101"/>
        <v>1000</v>
      </c>
      <c r="F294" s="58">
        <f t="shared" si="5"/>
        <v>13.7600771</v>
      </c>
      <c r="G294" s="59">
        <f t="shared" si="11"/>
        <v>8138.957211</v>
      </c>
      <c r="H294" s="52">
        <f t="shared" si="6"/>
        <v>72.73429725</v>
      </c>
      <c r="I294" s="60">
        <f t="shared" si="7"/>
        <v>591981.3331</v>
      </c>
      <c r="J294" s="63"/>
      <c r="K294" s="69" t="s">
        <v>39</v>
      </c>
      <c r="N294" s="71">
        <f>SUM(D22:D297)</f>
        <v>262632.4351</v>
      </c>
      <c r="O294" s="7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9.75" customHeight="1">
      <c r="A295" s="56">
        <f t="shared" si="8"/>
        <v>274</v>
      </c>
      <c r="B295" s="57">
        <f t="shared" si="9"/>
        <v>72.73429725</v>
      </c>
      <c r="C295" s="54"/>
      <c r="D295" s="38"/>
      <c r="E295" s="38">
        <f>G$10+G$11</f>
        <v>1000</v>
      </c>
      <c r="F295" s="58">
        <f t="shared" si="5"/>
        <v>13.74867205</v>
      </c>
      <c r="G295" s="59">
        <f t="shared" si="11"/>
        <v>8152.705883</v>
      </c>
      <c r="H295" s="52">
        <f t="shared" si="6"/>
        <v>72.79463313</v>
      </c>
      <c r="I295" s="60">
        <f t="shared" si="7"/>
        <v>593473.2338</v>
      </c>
      <c r="J295" s="63"/>
      <c r="K295" s="69" t="s">
        <v>40</v>
      </c>
      <c r="N295" s="70">
        <f>N293+N294</f>
        <v>547632.4351</v>
      </c>
      <c r="O295" s="68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9.75" customHeight="1">
      <c r="A296" s="56">
        <f t="shared" si="8"/>
        <v>275</v>
      </c>
      <c r="B296" s="57">
        <f t="shared" si="9"/>
        <v>72.79463313</v>
      </c>
      <c r="C296" s="54">
        <f>C293</f>
        <v>0.8591028864</v>
      </c>
      <c r="D296" s="38">
        <f>G295*C296</f>
        <v>7004.013156</v>
      </c>
      <c r="E296" s="38">
        <f t="shared" ref="E296:E297" si="102">G$10</f>
        <v>1000</v>
      </c>
      <c r="F296" s="58">
        <f t="shared" si="5"/>
        <v>109.9533415</v>
      </c>
      <c r="G296" s="59">
        <f t="shared" si="11"/>
        <v>8262.659225</v>
      </c>
      <c r="H296" s="52">
        <f t="shared" si="6"/>
        <v>72.85501905</v>
      </c>
      <c r="I296" s="60">
        <f t="shared" si="7"/>
        <v>601976.1952</v>
      </c>
      <c r="J296" s="63"/>
      <c r="K296" s="69" t="s">
        <v>41</v>
      </c>
      <c r="N296" s="71">
        <f>N297-N295</f>
        <v>55843.95189</v>
      </c>
      <c r="O296" s="68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9.75" customHeight="1">
      <c r="A297" s="73">
        <f t="shared" si="8"/>
        <v>276</v>
      </c>
      <c r="B297" s="74">
        <f t="shared" si="9"/>
        <v>72.85501905</v>
      </c>
      <c r="C297" s="75"/>
      <c r="D297" s="76"/>
      <c r="E297" s="76">
        <f t="shared" si="102"/>
        <v>1000</v>
      </c>
      <c r="F297" s="77">
        <f t="shared" si="5"/>
        <v>13.72589031</v>
      </c>
      <c r="G297" s="78">
        <f t="shared" si="11"/>
        <v>8276.385115</v>
      </c>
      <c r="H297" s="52">
        <f t="shared" si="6"/>
        <v>72.91545506</v>
      </c>
      <c r="I297" s="79">
        <f t="shared" si="7"/>
        <v>603476.387</v>
      </c>
      <c r="J297" s="63"/>
      <c r="K297" s="80" t="s">
        <v>42</v>
      </c>
      <c r="L297" s="8"/>
      <c r="M297" s="8"/>
      <c r="N297" s="81">
        <f>I297</f>
        <v>603476.387</v>
      </c>
      <c r="O297" s="68"/>
      <c r="P297" s="55">
        <f>SUM(D286:D297)</f>
        <v>27318.70315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9.75" customHeight="1">
      <c r="A298" s="82">
        <f t="shared" si="8"/>
        <v>277</v>
      </c>
      <c r="B298" s="83">
        <f t="shared" si="9"/>
        <v>72.91545506</v>
      </c>
      <c r="C298" s="84"/>
      <c r="D298" s="48"/>
      <c r="E298" s="48">
        <f>G$10+G$11+G$12</f>
        <v>1000</v>
      </c>
      <c r="F298" s="50">
        <f t="shared" si="5"/>
        <v>13.7145136</v>
      </c>
      <c r="G298" s="51">
        <f t="shared" si="11"/>
        <v>8290.099629</v>
      </c>
      <c r="H298" s="52">
        <f t="shared" si="6"/>
        <v>72.97594121</v>
      </c>
      <c r="I298" s="85">
        <f t="shared" si="7"/>
        <v>604977.8232</v>
      </c>
      <c r="J298" s="12"/>
      <c r="K298" s="66"/>
      <c r="L298" s="66"/>
      <c r="M298" s="66"/>
      <c r="N298" s="66"/>
      <c r="O298" s="3"/>
      <c r="P298" s="55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9.75" customHeight="1">
      <c r="A299" s="56">
        <f t="shared" si="8"/>
        <v>278</v>
      </c>
      <c r="B299" s="57">
        <f t="shared" si="9"/>
        <v>72.97594121</v>
      </c>
      <c r="C299" s="54">
        <f>C296*(G$18/100+100/100)</f>
        <v>0.8676939153</v>
      </c>
      <c r="D299" s="38">
        <f>G298*C299</f>
        <v>7193.269005</v>
      </c>
      <c r="E299" s="38">
        <f t="shared" ref="E299:E300" si="103">G$10</f>
        <v>1000</v>
      </c>
      <c r="F299" s="58">
        <f t="shared" si="5"/>
        <v>112.273564</v>
      </c>
      <c r="G299" s="59">
        <f t="shared" si="11"/>
        <v>8402.373193</v>
      </c>
      <c r="H299" s="52">
        <f t="shared" si="6"/>
        <v>73.03647754</v>
      </c>
      <c r="I299" s="60">
        <f t="shared" si="7"/>
        <v>613679.741</v>
      </c>
      <c r="J299" s="12"/>
      <c r="K299" s="2"/>
      <c r="L299" s="2"/>
      <c r="M299" s="2"/>
      <c r="N299" s="2"/>
      <c r="O299" s="3"/>
      <c r="P299" s="55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9.75" customHeight="1">
      <c r="A300" s="56">
        <f t="shared" si="8"/>
        <v>279</v>
      </c>
      <c r="B300" s="57">
        <f t="shared" si="9"/>
        <v>73.03647754</v>
      </c>
      <c r="C300" s="54"/>
      <c r="D300" s="38"/>
      <c r="E300" s="38">
        <f t="shared" si="103"/>
        <v>1000</v>
      </c>
      <c r="F300" s="58">
        <f t="shared" si="5"/>
        <v>13.69178846</v>
      </c>
      <c r="G300" s="59">
        <f t="shared" si="11"/>
        <v>8416.064981</v>
      </c>
      <c r="H300" s="52">
        <f t="shared" si="6"/>
        <v>73.09706408</v>
      </c>
      <c r="I300" s="60">
        <f t="shared" si="7"/>
        <v>615189.6412</v>
      </c>
      <c r="J300" s="12"/>
      <c r="K300" s="2"/>
      <c r="L300" s="2"/>
      <c r="M300" s="2"/>
      <c r="N300" s="2"/>
      <c r="O300" s="3"/>
      <c r="P300" s="55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9.75" customHeight="1">
      <c r="A301" s="56">
        <f t="shared" si="8"/>
        <v>280</v>
      </c>
      <c r="B301" s="57">
        <f t="shared" si="9"/>
        <v>73.09706408</v>
      </c>
      <c r="C301" s="54"/>
      <c r="D301" s="38"/>
      <c r="E301" s="38">
        <f>G$10+G$11</f>
        <v>1000</v>
      </c>
      <c r="F301" s="58">
        <f t="shared" si="5"/>
        <v>13.68044001</v>
      </c>
      <c r="G301" s="59">
        <f t="shared" si="11"/>
        <v>8429.745421</v>
      </c>
      <c r="H301" s="52">
        <f t="shared" si="6"/>
        <v>73.15770088</v>
      </c>
      <c r="I301" s="60">
        <f t="shared" si="7"/>
        <v>616700.794</v>
      </c>
      <c r="J301" s="12"/>
      <c r="K301" s="2"/>
      <c r="L301" s="2"/>
      <c r="M301" s="2"/>
      <c r="N301" s="2"/>
      <c r="O301" s="3"/>
      <c r="P301" s="55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9.75" customHeight="1">
      <c r="A302" s="56">
        <f t="shared" si="8"/>
        <v>281</v>
      </c>
      <c r="B302" s="57">
        <f t="shared" si="9"/>
        <v>73.15770088</v>
      </c>
      <c r="C302" s="54">
        <f>C299</f>
        <v>0.8676939153</v>
      </c>
      <c r="D302" s="38">
        <f>G301*C302</f>
        <v>7314.438809</v>
      </c>
      <c r="E302" s="38">
        <f t="shared" ref="E302:E303" si="104">G$10</f>
        <v>1000</v>
      </c>
      <c r="F302" s="58">
        <f t="shared" si="5"/>
        <v>113.6509036</v>
      </c>
      <c r="G302" s="59">
        <f t="shared" si="11"/>
        <v>8543.396325</v>
      </c>
      <c r="H302" s="52">
        <f t="shared" si="6"/>
        <v>73.21838798</v>
      </c>
      <c r="I302" s="60">
        <f t="shared" si="7"/>
        <v>625533.7068</v>
      </c>
      <c r="J302" s="12"/>
      <c r="K302" s="2"/>
      <c r="L302" s="2"/>
      <c r="M302" s="2"/>
      <c r="N302" s="2"/>
      <c r="O302" s="3"/>
      <c r="P302" s="55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9.75" customHeight="1">
      <c r="A303" s="56">
        <f t="shared" si="8"/>
        <v>282</v>
      </c>
      <c r="B303" s="57">
        <f t="shared" si="9"/>
        <v>73.21838798</v>
      </c>
      <c r="C303" s="54"/>
      <c r="D303" s="38"/>
      <c r="E303" s="38">
        <f t="shared" si="104"/>
        <v>1000</v>
      </c>
      <c r="F303" s="58">
        <f t="shared" si="5"/>
        <v>13.65777133</v>
      </c>
      <c r="G303" s="59">
        <f t="shared" si="11"/>
        <v>8557.054096</v>
      </c>
      <c r="H303" s="52">
        <f t="shared" si="6"/>
        <v>73.27912543</v>
      </c>
      <c r="I303" s="60">
        <f t="shared" si="7"/>
        <v>627053.4404</v>
      </c>
      <c r="J303" s="12"/>
      <c r="K303" s="29"/>
      <c r="L303" s="29"/>
      <c r="M303" s="29"/>
      <c r="N303" s="29"/>
      <c r="O303" s="3"/>
      <c r="P303" s="55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9.75" customHeight="1">
      <c r="A304" s="56">
        <f t="shared" si="8"/>
        <v>283</v>
      </c>
      <c r="B304" s="57">
        <f t="shared" si="9"/>
        <v>73.27912543</v>
      </c>
      <c r="C304" s="54"/>
      <c r="D304" s="38"/>
      <c r="E304" s="38">
        <f>G$10+G$11</f>
        <v>1000</v>
      </c>
      <c r="F304" s="58">
        <f t="shared" si="5"/>
        <v>13.64645108</v>
      </c>
      <c r="G304" s="59">
        <f t="shared" si="11"/>
        <v>8570.700547</v>
      </c>
      <c r="H304" s="52">
        <f t="shared" si="6"/>
        <v>73.33991325</v>
      </c>
      <c r="I304" s="60">
        <f t="shared" si="7"/>
        <v>628574.4346</v>
      </c>
      <c r="J304" s="63"/>
      <c r="K304" s="64" t="s">
        <v>65</v>
      </c>
      <c r="L304" s="65"/>
      <c r="M304" s="66"/>
      <c r="N304" s="67"/>
      <c r="O304" s="68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9.75" customHeight="1">
      <c r="A305" s="56">
        <f t="shared" si="8"/>
        <v>284</v>
      </c>
      <c r="B305" s="57">
        <f t="shared" si="9"/>
        <v>73.33991325</v>
      </c>
      <c r="C305" s="54">
        <f>C302</f>
        <v>0.8676939153</v>
      </c>
      <c r="D305" s="38">
        <f>G304*C305</f>
        <v>7436.744714</v>
      </c>
      <c r="E305" s="38">
        <f t="shared" ref="E305:E306" si="105">G$10</f>
        <v>1000</v>
      </c>
      <c r="F305" s="58">
        <f t="shared" si="5"/>
        <v>115.0361971</v>
      </c>
      <c r="G305" s="59">
        <f t="shared" si="11"/>
        <v>8685.736744</v>
      </c>
      <c r="H305" s="52">
        <f t="shared" si="6"/>
        <v>73.40075151</v>
      </c>
      <c r="I305" s="60">
        <f t="shared" si="7"/>
        <v>637539.6044</v>
      </c>
      <c r="J305" s="63"/>
      <c r="K305" s="69" t="s">
        <v>38</v>
      </c>
      <c r="N305" s="70">
        <f>SUM($E$22:E309)</f>
        <v>297000</v>
      </c>
      <c r="O305" s="68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9.75" customHeight="1">
      <c r="A306" s="56">
        <f t="shared" si="8"/>
        <v>285</v>
      </c>
      <c r="B306" s="57">
        <f t="shared" si="9"/>
        <v>73.40075151</v>
      </c>
      <c r="C306" s="54"/>
      <c r="D306" s="38"/>
      <c r="E306" s="38">
        <f t="shared" si="105"/>
        <v>1000</v>
      </c>
      <c r="F306" s="58">
        <f t="shared" si="5"/>
        <v>13.62383871</v>
      </c>
      <c r="G306" s="59">
        <f t="shared" si="11"/>
        <v>8699.360583</v>
      </c>
      <c r="H306" s="52">
        <f t="shared" si="6"/>
        <v>73.46164023</v>
      </c>
      <c r="I306" s="60">
        <f t="shared" si="7"/>
        <v>639069.2974</v>
      </c>
      <c r="J306" s="63"/>
      <c r="K306" s="69" t="s">
        <v>39</v>
      </c>
      <c r="N306" s="71">
        <f>SUM($D$22:D309)</f>
        <v>292137.0814</v>
      </c>
      <c r="O306" s="7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9.75" customHeight="1">
      <c r="A307" s="56">
        <f t="shared" si="8"/>
        <v>286</v>
      </c>
      <c r="B307" s="57">
        <f t="shared" si="9"/>
        <v>73.46164023</v>
      </c>
      <c r="C307" s="54"/>
      <c r="D307" s="38"/>
      <c r="E307" s="38">
        <f>G$10+G$11</f>
        <v>1000</v>
      </c>
      <c r="F307" s="58">
        <f t="shared" si="5"/>
        <v>13.61254659</v>
      </c>
      <c r="G307" s="59">
        <f t="shared" si="11"/>
        <v>8712.97313</v>
      </c>
      <c r="H307" s="52">
        <f t="shared" si="6"/>
        <v>73.52257946</v>
      </c>
      <c r="I307" s="60">
        <f t="shared" si="7"/>
        <v>640600.2592</v>
      </c>
      <c r="J307" s="63"/>
      <c r="K307" s="69" t="s">
        <v>40</v>
      </c>
      <c r="N307" s="70">
        <f>N305+N306</f>
        <v>589137.0814</v>
      </c>
      <c r="O307" s="68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9.75" customHeight="1">
      <c r="A308" s="56">
        <f t="shared" si="8"/>
        <v>287</v>
      </c>
      <c r="B308" s="57">
        <f t="shared" si="9"/>
        <v>73.52257946</v>
      </c>
      <c r="C308" s="54">
        <f>C305</f>
        <v>0.8676939153</v>
      </c>
      <c r="D308" s="38">
        <f>G307*C308</f>
        <v>7560.193768</v>
      </c>
      <c r="E308" s="38">
        <f t="shared" ref="E308:E309" si="106">G$10</f>
        <v>1000</v>
      </c>
      <c r="F308" s="58">
        <f t="shared" si="5"/>
        <v>116.4294538</v>
      </c>
      <c r="G308" s="59">
        <f t="shared" si="11"/>
        <v>8829.402583</v>
      </c>
      <c r="H308" s="52">
        <f t="shared" si="6"/>
        <v>73.58356924</v>
      </c>
      <c r="I308" s="60">
        <f t="shared" si="7"/>
        <v>649698.9563</v>
      </c>
      <c r="J308" s="63"/>
      <c r="K308" s="69" t="s">
        <v>41</v>
      </c>
      <c r="N308" s="71">
        <f>N309-N307</f>
        <v>62101.65456</v>
      </c>
      <c r="O308" s="68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9.75" customHeight="1">
      <c r="A309" s="73">
        <f t="shared" si="8"/>
        <v>288</v>
      </c>
      <c r="B309" s="74">
        <f t="shared" si="9"/>
        <v>73.58356924</v>
      </c>
      <c r="C309" s="75"/>
      <c r="D309" s="76"/>
      <c r="E309" s="76">
        <f t="shared" si="106"/>
        <v>1000</v>
      </c>
      <c r="F309" s="77">
        <f t="shared" si="5"/>
        <v>13.58999041</v>
      </c>
      <c r="G309" s="78">
        <f t="shared" si="11"/>
        <v>8842.992574</v>
      </c>
      <c r="H309" s="52">
        <f t="shared" si="6"/>
        <v>73.64460961</v>
      </c>
      <c r="I309" s="79">
        <f t="shared" si="7"/>
        <v>651238.7359</v>
      </c>
      <c r="J309" s="63"/>
      <c r="K309" s="80" t="s">
        <v>42</v>
      </c>
      <c r="L309" s="8"/>
      <c r="M309" s="8"/>
      <c r="N309" s="81">
        <f>I309</f>
        <v>651238.7359</v>
      </c>
      <c r="O309" s="68"/>
      <c r="P309" s="55">
        <f>SUM(D298:D309)</f>
        <v>29504.6463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9.75" customHeight="1">
      <c r="A310" s="82">
        <f t="shared" si="8"/>
        <v>289</v>
      </c>
      <c r="B310" s="83">
        <f t="shared" si="9"/>
        <v>73.64460961</v>
      </c>
      <c r="C310" s="84"/>
      <c r="D310" s="48"/>
      <c r="E310" s="48">
        <f>G$10+G$11+G$12</f>
        <v>1000</v>
      </c>
      <c r="F310" s="50">
        <f t="shared" si="5"/>
        <v>13.57872633</v>
      </c>
      <c r="G310" s="51">
        <f t="shared" si="11"/>
        <v>8856.5713</v>
      </c>
      <c r="H310" s="52">
        <f t="shared" si="6"/>
        <v>73.70570063</v>
      </c>
      <c r="I310" s="85">
        <f t="shared" si="7"/>
        <v>652779.7928</v>
      </c>
      <c r="J310" s="12"/>
      <c r="K310" s="66"/>
      <c r="L310" s="66"/>
      <c r="M310" s="66"/>
      <c r="N310" s="66"/>
      <c r="O310" s="3"/>
      <c r="P310" s="55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9.75" customHeight="1">
      <c r="A311" s="56">
        <f t="shared" si="8"/>
        <v>290</v>
      </c>
      <c r="B311" s="57">
        <f t="shared" si="9"/>
        <v>73.70570063</v>
      </c>
      <c r="C311" s="54">
        <f>C308*(G$18/100+100/100)</f>
        <v>0.8763708544</v>
      </c>
      <c r="D311" s="38">
        <f>G310*C311</f>
        <v>7761.640957</v>
      </c>
      <c r="E311" s="38">
        <f t="shared" ref="E311:E312" si="107">G$10</f>
        <v>1000</v>
      </c>
      <c r="F311" s="58">
        <f t="shared" si="5"/>
        <v>118.8733149</v>
      </c>
      <c r="G311" s="59">
        <f t="shared" si="11"/>
        <v>8975.444615</v>
      </c>
      <c r="H311" s="52">
        <f t="shared" si="6"/>
        <v>73.76684231</v>
      </c>
      <c r="I311" s="60">
        <f t="shared" si="7"/>
        <v>662090.2076</v>
      </c>
      <c r="J311" s="12"/>
      <c r="K311" s="2"/>
      <c r="L311" s="2"/>
      <c r="M311" s="2"/>
      <c r="N311" s="2"/>
      <c r="O311" s="3"/>
      <c r="P311" s="55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9.75" customHeight="1">
      <c r="A312" s="56">
        <f t="shared" si="8"/>
        <v>291</v>
      </c>
      <c r="B312" s="57">
        <f t="shared" si="9"/>
        <v>73.76684231</v>
      </c>
      <c r="C312" s="54"/>
      <c r="D312" s="38"/>
      <c r="E312" s="38">
        <f t="shared" si="107"/>
        <v>1000</v>
      </c>
      <c r="F312" s="58">
        <f t="shared" si="5"/>
        <v>13.55622619</v>
      </c>
      <c r="G312" s="59">
        <f t="shared" si="11"/>
        <v>8989.000841</v>
      </c>
      <c r="H312" s="52">
        <f t="shared" si="6"/>
        <v>73.82803472</v>
      </c>
      <c r="I312" s="60">
        <f t="shared" si="7"/>
        <v>663640.2662</v>
      </c>
      <c r="J312" s="12"/>
      <c r="K312" s="2"/>
      <c r="L312" s="2"/>
      <c r="M312" s="2"/>
      <c r="N312" s="2"/>
      <c r="O312" s="3"/>
      <c r="P312" s="55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9.75" customHeight="1">
      <c r="A313" s="56">
        <f t="shared" si="8"/>
        <v>292</v>
      </c>
      <c r="B313" s="57">
        <f t="shared" si="9"/>
        <v>73.82803472</v>
      </c>
      <c r="C313" s="54"/>
      <c r="D313" s="38"/>
      <c r="E313" s="38">
        <f>G$10+G$11</f>
        <v>1000</v>
      </c>
      <c r="F313" s="58">
        <f t="shared" si="5"/>
        <v>13.54499011</v>
      </c>
      <c r="G313" s="59">
        <f t="shared" si="11"/>
        <v>9002.545831</v>
      </c>
      <c r="H313" s="52">
        <f t="shared" si="6"/>
        <v>73.88927789</v>
      </c>
      <c r="I313" s="60">
        <f t="shared" si="7"/>
        <v>665191.6106</v>
      </c>
      <c r="J313" s="12"/>
      <c r="K313" s="2"/>
      <c r="L313" s="2"/>
      <c r="M313" s="2"/>
      <c r="N313" s="2"/>
      <c r="O313" s="3"/>
      <c r="P313" s="55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9.75" customHeight="1">
      <c r="A314" s="56">
        <f t="shared" si="8"/>
        <v>293</v>
      </c>
      <c r="B314" s="57">
        <f t="shared" si="9"/>
        <v>73.88927789</v>
      </c>
      <c r="C314" s="54">
        <f>C311</f>
        <v>0.8763708544</v>
      </c>
      <c r="D314" s="38">
        <f>G313*C314</f>
        <v>7889.568782</v>
      </c>
      <c r="E314" s="38">
        <f t="shared" ref="E314:E315" si="108">G$10</f>
        <v>1000</v>
      </c>
      <c r="F314" s="58">
        <f t="shared" si="5"/>
        <v>120.3093201</v>
      </c>
      <c r="G314" s="59">
        <f t="shared" si="11"/>
        <v>9122.855151</v>
      </c>
      <c r="H314" s="52">
        <f t="shared" si="6"/>
        <v>73.95057186</v>
      </c>
      <c r="I314" s="60">
        <f t="shared" si="7"/>
        <v>674640.3555</v>
      </c>
      <c r="J314" s="12"/>
      <c r="K314" s="2"/>
      <c r="L314" s="2"/>
      <c r="M314" s="2"/>
      <c r="N314" s="2"/>
      <c r="O314" s="3"/>
      <c r="P314" s="55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9.75" customHeight="1">
      <c r="A315" s="56">
        <f t="shared" si="8"/>
        <v>294</v>
      </c>
      <c r="B315" s="57">
        <f t="shared" si="9"/>
        <v>73.95057186</v>
      </c>
      <c r="C315" s="54"/>
      <c r="D315" s="38"/>
      <c r="E315" s="38">
        <f t="shared" si="108"/>
        <v>1000</v>
      </c>
      <c r="F315" s="58">
        <f t="shared" si="5"/>
        <v>13.52254587</v>
      </c>
      <c r="G315" s="59">
        <f t="shared" si="11"/>
        <v>9136.377697</v>
      </c>
      <c r="H315" s="52">
        <f t="shared" si="6"/>
        <v>74.01191668</v>
      </c>
      <c r="I315" s="60">
        <f t="shared" si="7"/>
        <v>676200.8249</v>
      </c>
      <c r="J315" s="12"/>
      <c r="K315" s="29"/>
      <c r="L315" s="29"/>
      <c r="M315" s="29"/>
      <c r="N315" s="29"/>
      <c r="O315" s="3"/>
      <c r="P315" s="55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9.75" customHeight="1">
      <c r="A316" s="56">
        <f t="shared" si="8"/>
        <v>295</v>
      </c>
      <c r="B316" s="57">
        <f t="shared" si="9"/>
        <v>74.01191668</v>
      </c>
      <c r="C316" s="54"/>
      <c r="D316" s="38"/>
      <c r="E316" s="38">
        <f>G$10+G$11</f>
        <v>1000</v>
      </c>
      <c r="F316" s="58">
        <f t="shared" si="5"/>
        <v>13.5113377</v>
      </c>
      <c r="G316" s="59">
        <f t="shared" si="11"/>
        <v>9149.889035</v>
      </c>
      <c r="H316" s="52">
        <f t="shared" si="6"/>
        <v>74.07331239</v>
      </c>
      <c r="I316" s="60">
        <f t="shared" si="7"/>
        <v>677762.5888</v>
      </c>
      <c r="J316" s="63"/>
      <c r="K316" s="64" t="s">
        <v>66</v>
      </c>
      <c r="L316" s="65"/>
      <c r="M316" s="66"/>
      <c r="N316" s="67"/>
      <c r="O316" s="68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9.75" customHeight="1">
      <c r="A317" s="56">
        <f t="shared" si="8"/>
        <v>296</v>
      </c>
      <c r="B317" s="57">
        <f t="shared" si="9"/>
        <v>74.07331239</v>
      </c>
      <c r="C317" s="54">
        <f>C314</f>
        <v>0.8763708544</v>
      </c>
      <c r="D317" s="38">
        <f>G316*C317</f>
        <v>8018.696071</v>
      </c>
      <c r="E317" s="38">
        <f t="shared" ref="E317:E318" si="109">G$10</f>
        <v>1000</v>
      </c>
      <c r="F317" s="58">
        <f t="shared" si="5"/>
        <v>121.7536489</v>
      </c>
      <c r="G317" s="59">
        <f t="shared" si="11"/>
        <v>9271.642684</v>
      </c>
      <c r="H317" s="52">
        <f t="shared" si="6"/>
        <v>74.13475902</v>
      </c>
      <c r="I317" s="60">
        <f t="shared" si="7"/>
        <v>687350.9961</v>
      </c>
      <c r="J317" s="63"/>
      <c r="K317" s="69" t="s">
        <v>38</v>
      </c>
      <c r="N317" s="70">
        <f>SUM($E$22:E321)</f>
        <v>309000</v>
      </c>
      <c r="O317" s="68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9.75" customHeight="1">
      <c r="A318" s="56">
        <f t="shared" si="8"/>
        <v>297</v>
      </c>
      <c r="B318" s="57">
        <f t="shared" si="9"/>
        <v>74.13475902</v>
      </c>
      <c r="C318" s="54"/>
      <c r="D318" s="38"/>
      <c r="E318" s="38">
        <f t="shared" si="109"/>
        <v>1000</v>
      </c>
      <c r="F318" s="58">
        <f t="shared" si="5"/>
        <v>13.48894922</v>
      </c>
      <c r="G318" s="59">
        <f t="shared" si="11"/>
        <v>9285.131633</v>
      </c>
      <c r="H318" s="52">
        <f t="shared" si="6"/>
        <v>74.19625663</v>
      </c>
      <c r="I318" s="60">
        <f t="shared" si="7"/>
        <v>688922.0095</v>
      </c>
      <c r="J318" s="63"/>
      <c r="K318" s="69" t="s">
        <v>39</v>
      </c>
      <c r="N318" s="71">
        <f>SUM($D$22:D321)</f>
        <v>323956.0174</v>
      </c>
      <c r="O318" s="7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9.75" customHeight="1">
      <c r="A319" s="56">
        <f t="shared" si="8"/>
        <v>298</v>
      </c>
      <c r="B319" s="57">
        <f t="shared" si="9"/>
        <v>74.19625663</v>
      </c>
      <c r="C319" s="54"/>
      <c r="D319" s="38"/>
      <c r="E319" s="38">
        <f>G$10+G$11</f>
        <v>1000</v>
      </c>
      <c r="F319" s="58">
        <f t="shared" si="5"/>
        <v>13.4777689</v>
      </c>
      <c r="G319" s="59">
        <f t="shared" si="11"/>
        <v>9298.609402</v>
      </c>
      <c r="H319" s="52">
        <f t="shared" si="6"/>
        <v>74.25780525</v>
      </c>
      <c r="I319" s="60">
        <f t="shared" si="7"/>
        <v>690494.3261</v>
      </c>
      <c r="J319" s="63"/>
      <c r="K319" s="69" t="s">
        <v>40</v>
      </c>
      <c r="N319" s="70">
        <f>N317+N318</f>
        <v>632956.0174</v>
      </c>
      <c r="O319" s="68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9.75" customHeight="1">
      <c r="A320" s="56">
        <f t="shared" si="8"/>
        <v>299</v>
      </c>
      <c r="B320" s="57">
        <f t="shared" si="9"/>
        <v>74.25780525</v>
      </c>
      <c r="C320" s="54">
        <f>C317</f>
        <v>0.8763708544</v>
      </c>
      <c r="D320" s="38">
        <f>G319*C320</f>
        <v>8149.030266</v>
      </c>
      <c r="E320" s="38">
        <f t="shared" ref="E320:E321" si="110">G$10</f>
        <v>1000</v>
      </c>
      <c r="F320" s="58">
        <f t="shared" si="5"/>
        <v>123.2063112</v>
      </c>
      <c r="G320" s="59">
        <f t="shared" si="11"/>
        <v>9421.815713</v>
      </c>
      <c r="H320" s="52">
        <f t="shared" si="6"/>
        <v>74.31940493</v>
      </c>
      <c r="I320" s="60">
        <f t="shared" si="7"/>
        <v>700223.7372</v>
      </c>
      <c r="J320" s="63"/>
      <c r="K320" s="69" t="s">
        <v>41</v>
      </c>
      <c r="N320" s="71">
        <f>N321-N319</f>
        <v>68849.41156</v>
      </c>
      <c r="O320" s="68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9.75" customHeight="1">
      <c r="A321" s="73">
        <f t="shared" si="8"/>
        <v>300</v>
      </c>
      <c r="B321" s="74">
        <f t="shared" si="9"/>
        <v>74.31940493</v>
      </c>
      <c r="C321" s="75"/>
      <c r="D321" s="76"/>
      <c r="E321" s="76">
        <f t="shared" si="110"/>
        <v>1000</v>
      </c>
      <c r="F321" s="77">
        <f t="shared" si="5"/>
        <v>13.45543605</v>
      </c>
      <c r="G321" s="78">
        <f t="shared" si="11"/>
        <v>9435.271149</v>
      </c>
      <c r="H321" s="52">
        <f t="shared" si="6"/>
        <v>74.38105571</v>
      </c>
      <c r="I321" s="79">
        <f t="shared" si="7"/>
        <v>701805.429</v>
      </c>
      <c r="J321" s="63"/>
      <c r="K321" s="80" t="s">
        <v>42</v>
      </c>
      <c r="L321" s="8"/>
      <c r="M321" s="8"/>
      <c r="N321" s="81">
        <f>I321</f>
        <v>701805.429</v>
      </c>
      <c r="O321" s="68"/>
      <c r="P321" s="55">
        <f>SUM(D310:D321)</f>
        <v>31818.93608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9.75" customHeight="1">
      <c r="A322" s="82">
        <f t="shared" si="8"/>
        <v>301</v>
      </c>
      <c r="B322" s="83">
        <f t="shared" si="9"/>
        <v>74.38105571</v>
      </c>
      <c r="C322" s="84"/>
      <c r="D322" s="48"/>
      <c r="E322" s="48">
        <f>G$10+G$11+G$12</f>
        <v>1000</v>
      </c>
      <c r="F322" s="50">
        <f t="shared" si="5"/>
        <v>13.4442835</v>
      </c>
      <c r="G322" s="51">
        <f t="shared" si="11"/>
        <v>9448.715433</v>
      </c>
      <c r="H322" s="52">
        <f t="shared" si="6"/>
        <v>74.44275763</v>
      </c>
      <c r="I322" s="85">
        <f t="shared" si="7"/>
        <v>703388.4329</v>
      </c>
      <c r="J322" s="12"/>
      <c r="K322" s="66"/>
      <c r="L322" s="66"/>
      <c r="M322" s="66"/>
      <c r="N322" s="66"/>
      <c r="O322" s="3"/>
      <c r="P322" s="55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9.75" customHeight="1">
      <c r="A323" s="56">
        <f t="shared" si="8"/>
        <v>302</v>
      </c>
      <c r="B323" s="57">
        <f t="shared" si="9"/>
        <v>74.44275763</v>
      </c>
      <c r="C323" s="54">
        <f>C320*(G$18/100+100/100)</f>
        <v>0.885134563</v>
      </c>
      <c r="D323" s="38">
        <f>G322*C323</f>
        <v>8363.384605</v>
      </c>
      <c r="E323" s="38">
        <f t="shared" ref="E323:E324" si="111">G$10</f>
        <v>1000</v>
      </c>
      <c r="F323" s="58">
        <f t="shared" si="5"/>
        <v>125.7796581</v>
      </c>
      <c r="G323" s="59">
        <f t="shared" si="11"/>
        <v>9574.495091</v>
      </c>
      <c r="H323" s="52">
        <f t="shared" si="6"/>
        <v>74.50451074</v>
      </c>
      <c r="I323" s="60">
        <f t="shared" si="7"/>
        <v>713343.0723</v>
      </c>
      <c r="J323" s="12"/>
      <c r="K323" s="2"/>
      <c r="L323" s="2"/>
      <c r="M323" s="2"/>
      <c r="N323" s="2"/>
      <c r="O323" s="3"/>
      <c r="P323" s="55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9.75" customHeight="1">
      <c r="A324" s="56">
        <f t="shared" si="8"/>
        <v>303</v>
      </c>
      <c r="B324" s="57">
        <f t="shared" si="9"/>
        <v>74.50451074</v>
      </c>
      <c r="C324" s="54"/>
      <c r="D324" s="38"/>
      <c r="E324" s="38">
        <f t="shared" si="111"/>
        <v>1000</v>
      </c>
      <c r="F324" s="58">
        <f t="shared" si="5"/>
        <v>13.42200613</v>
      </c>
      <c r="G324" s="59">
        <f t="shared" si="11"/>
        <v>9587.917097</v>
      </c>
      <c r="H324" s="52">
        <f t="shared" si="6"/>
        <v>74.56631507</v>
      </c>
      <c r="I324" s="60">
        <f t="shared" si="7"/>
        <v>714935.6471</v>
      </c>
      <c r="J324" s="12"/>
      <c r="K324" s="2"/>
      <c r="L324" s="2"/>
      <c r="M324" s="2"/>
      <c r="N324" s="2"/>
      <c r="O324" s="3"/>
      <c r="P324" s="55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9.75" customHeight="1">
      <c r="A325" s="56">
        <f t="shared" si="8"/>
        <v>304</v>
      </c>
      <c r="B325" s="57">
        <f t="shared" si="9"/>
        <v>74.56631507</v>
      </c>
      <c r="C325" s="54"/>
      <c r="D325" s="38"/>
      <c r="E325" s="38">
        <f>G$10+G$11</f>
        <v>1000</v>
      </c>
      <c r="F325" s="58">
        <f t="shared" si="5"/>
        <v>13.4108813</v>
      </c>
      <c r="G325" s="59">
        <f t="shared" si="11"/>
        <v>9601.327978</v>
      </c>
      <c r="H325" s="52">
        <f t="shared" si="6"/>
        <v>74.62817067</v>
      </c>
      <c r="I325" s="60">
        <f t="shared" si="7"/>
        <v>716529.543</v>
      </c>
      <c r="J325" s="12"/>
      <c r="K325" s="2"/>
      <c r="L325" s="2"/>
      <c r="M325" s="2"/>
      <c r="N325" s="2"/>
      <c r="O325" s="3"/>
      <c r="P325" s="55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9.75" customHeight="1">
      <c r="A326" s="56">
        <f t="shared" si="8"/>
        <v>305</v>
      </c>
      <c r="B326" s="57">
        <f t="shared" si="9"/>
        <v>74.62817067</v>
      </c>
      <c r="C326" s="54">
        <f>C323</f>
        <v>0.885134563</v>
      </c>
      <c r="D326" s="38">
        <f>G325*C326</f>
        <v>8498.467244</v>
      </c>
      <c r="E326" s="38">
        <f t="shared" ref="E326:E327" si="112">G$10</f>
        <v>1000</v>
      </c>
      <c r="F326" s="58">
        <f t="shared" si="5"/>
        <v>127.2772354</v>
      </c>
      <c r="G326" s="59">
        <f t="shared" si="11"/>
        <v>9728.605214</v>
      </c>
      <c r="H326" s="52">
        <f t="shared" si="6"/>
        <v>74.69007758</v>
      </c>
      <c r="I326" s="60">
        <f t="shared" si="7"/>
        <v>726630.2782</v>
      </c>
      <c r="J326" s="12"/>
      <c r="K326" s="2"/>
      <c r="L326" s="2"/>
      <c r="M326" s="2"/>
      <c r="N326" s="2"/>
      <c r="O326" s="3"/>
      <c r="P326" s="55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9.75" customHeight="1">
      <c r="A327" s="56">
        <f t="shared" si="8"/>
        <v>306</v>
      </c>
      <c r="B327" s="57">
        <f t="shared" si="9"/>
        <v>74.69007758</v>
      </c>
      <c r="C327" s="54"/>
      <c r="D327" s="38"/>
      <c r="E327" s="38">
        <f t="shared" si="112"/>
        <v>1000</v>
      </c>
      <c r="F327" s="58">
        <f t="shared" si="5"/>
        <v>13.38865928</v>
      </c>
      <c r="G327" s="59">
        <f t="shared" si="11"/>
        <v>9741.993873</v>
      </c>
      <c r="H327" s="52">
        <f t="shared" si="6"/>
        <v>74.75203585</v>
      </c>
      <c r="I327" s="60">
        <f t="shared" si="7"/>
        <v>728233.8752</v>
      </c>
      <c r="J327" s="12"/>
      <c r="K327" s="29"/>
      <c r="L327" s="29"/>
      <c r="M327" s="29"/>
      <c r="N327" s="29"/>
      <c r="O327" s="3"/>
      <c r="P327" s="55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9.75" customHeight="1">
      <c r="A328" s="56">
        <f t="shared" si="8"/>
        <v>307</v>
      </c>
      <c r="B328" s="57">
        <f t="shared" si="9"/>
        <v>74.75203585</v>
      </c>
      <c r="C328" s="54"/>
      <c r="D328" s="38"/>
      <c r="E328" s="38">
        <f>G$10+G$11</f>
        <v>1000</v>
      </c>
      <c r="F328" s="58">
        <f t="shared" si="5"/>
        <v>13.37756208</v>
      </c>
      <c r="G328" s="59">
        <f t="shared" si="11"/>
        <v>9755.371435</v>
      </c>
      <c r="H328" s="52">
        <f t="shared" si="6"/>
        <v>74.81404551</v>
      </c>
      <c r="I328" s="60">
        <f t="shared" si="7"/>
        <v>729838.8025</v>
      </c>
      <c r="J328" s="63"/>
      <c r="K328" s="64" t="s">
        <v>67</v>
      </c>
      <c r="L328" s="65"/>
      <c r="M328" s="66"/>
      <c r="N328" s="67"/>
      <c r="O328" s="68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9.75" customHeight="1">
      <c r="A329" s="56">
        <f t="shared" si="8"/>
        <v>308</v>
      </c>
      <c r="B329" s="57">
        <f t="shared" si="9"/>
        <v>74.81404551</v>
      </c>
      <c r="C329" s="54">
        <f>C326</f>
        <v>0.885134563</v>
      </c>
      <c r="D329" s="38">
        <f>G328*C329</f>
        <v>8634.816432</v>
      </c>
      <c r="E329" s="38">
        <f t="shared" ref="E329:E330" si="113">G$10</f>
        <v>1000</v>
      </c>
      <c r="F329" s="58">
        <f t="shared" si="5"/>
        <v>128.7835241</v>
      </c>
      <c r="G329" s="59">
        <f t="shared" si="11"/>
        <v>9884.154959</v>
      </c>
      <c r="H329" s="52">
        <f t="shared" si="6"/>
        <v>74.87610661</v>
      </c>
      <c r="I329" s="60">
        <f t="shared" si="7"/>
        <v>740087.0405</v>
      </c>
      <c r="J329" s="63"/>
      <c r="K329" s="69" t="s">
        <v>38</v>
      </c>
      <c r="N329" s="70">
        <f>SUM($E$22:E333)</f>
        <v>321000</v>
      </c>
      <c r="O329" s="68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9.75" customHeight="1">
      <c r="A330" s="56">
        <f t="shared" si="8"/>
        <v>309</v>
      </c>
      <c r="B330" s="57">
        <f t="shared" si="9"/>
        <v>74.87610661</v>
      </c>
      <c r="C330" s="54"/>
      <c r="D330" s="38"/>
      <c r="E330" s="38">
        <f t="shared" si="113"/>
        <v>1000</v>
      </c>
      <c r="F330" s="58">
        <f t="shared" si="5"/>
        <v>13.35539527</v>
      </c>
      <c r="G330" s="59">
        <f t="shared" si="11"/>
        <v>9897.510354</v>
      </c>
      <c r="H330" s="52">
        <f t="shared" si="6"/>
        <v>74.9382192</v>
      </c>
      <c r="I330" s="60">
        <f t="shared" si="7"/>
        <v>741701.8004</v>
      </c>
      <c r="J330" s="63"/>
      <c r="K330" s="69" t="s">
        <v>39</v>
      </c>
      <c r="N330" s="71">
        <f>SUM($D$22:D333)</f>
        <v>358225.1257</v>
      </c>
      <c r="O330" s="7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9.75" customHeight="1">
      <c r="A331" s="56">
        <f t="shared" si="8"/>
        <v>310</v>
      </c>
      <c r="B331" s="57">
        <f t="shared" si="9"/>
        <v>74.9382192</v>
      </c>
      <c r="C331" s="54"/>
      <c r="D331" s="38"/>
      <c r="E331" s="38">
        <f>G$10+G$11</f>
        <v>1000</v>
      </c>
      <c r="F331" s="58">
        <f t="shared" si="5"/>
        <v>13.34432564</v>
      </c>
      <c r="G331" s="59">
        <f t="shared" si="11"/>
        <v>9910.85468</v>
      </c>
      <c r="H331" s="52">
        <f t="shared" si="6"/>
        <v>75.0003833</v>
      </c>
      <c r="I331" s="60">
        <f t="shared" si="7"/>
        <v>743317.8999</v>
      </c>
      <c r="J331" s="63"/>
      <c r="K331" s="69" t="s">
        <v>40</v>
      </c>
      <c r="N331" s="70">
        <f>N329+N330</f>
        <v>679225.1257</v>
      </c>
      <c r="O331" s="68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9.75" customHeight="1">
      <c r="A332" s="56">
        <f t="shared" si="8"/>
        <v>311</v>
      </c>
      <c r="B332" s="57">
        <f t="shared" si="9"/>
        <v>75.0003833</v>
      </c>
      <c r="C332" s="54">
        <f>C329</f>
        <v>0.885134563</v>
      </c>
      <c r="D332" s="38">
        <f>G331*C332</f>
        <v>8772.440026</v>
      </c>
      <c r="E332" s="38">
        <f t="shared" ref="E332:E333" si="114">G$10</f>
        <v>1000</v>
      </c>
      <c r="F332" s="58">
        <f t="shared" si="5"/>
        <v>130.2985344</v>
      </c>
      <c r="G332" s="59">
        <f t="shared" si="11"/>
        <v>10041.15321</v>
      </c>
      <c r="H332" s="52">
        <f t="shared" si="6"/>
        <v>75.06259898</v>
      </c>
      <c r="I332" s="60">
        <f t="shared" si="7"/>
        <v>753715.057</v>
      </c>
      <c r="J332" s="63"/>
      <c r="K332" s="69" t="s">
        <v>41</v>
      </c>
      <c r="N332" s="71">
        <f>N333-N331</f>
        <v>76115.9962</v>
      </c>
      <c r="O332" s="68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9.75" customHeight="1">
      <c r="A333" s="73">
        <f t="shared" si="8"/>
        <v>312</v>
      </c>
      <c r="B333" s="74">
        <f t="shared" si="9"/>
        <v>75.06259898</v>
      </c>
      <c r="C333" s="75"/>
      <c r="D333" s="76"/>
      <c r="E333" s="76">
        <f t="shared" si="114"/>
        <v>1000</v>
      </c>
      <c r="F333" s="77">
        <f t="shared" si="5"/>
        <v>13.32221391</v>
      </c>
      <c r="G333" s="78">
        <f t="shared" si="11"/>
        <v>10054.47543</v>
      </c>
      <c r="H333" s="52">
        <f t="shared" si="6"/>
        <v>75.12486627</v>
      </c>
      <c r="I333" s="79">
        <f t="shared" si="7"/>
        <v>755341.122</v>
      </c>
      <c r="J333" s="63"/>
      <c r="K333" s="80" t="s">
        <v>42</v>
      </c>
      <c r="L333" s="8"/>
      <c r="M333" s="8"/>
      <c r="N333" s="81">
        <f>I333</f>
        <v>755341.122</v>
      </c>
      <c r="O333" s="68"/>
      <c r="P333" s="55">
        <f>SUM(D322:D333)</f>
        <v>34269.10831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9.75" customHeight="1">
      <c r="A334" s="82">
        <f t="shared" si="8"/>
        <v>313</v>
      </c>
      <c r="B334" s="83">
        <f t="shared" si="9"/>
        <v>75.12486627</v>
      </c>
      <c r="C334" s="84"/>
      <c r="D334" s="48"/>
      <c r="E334" s="48">
        <f>G$10+G$11+G$12</f>
        <v>1000</v>
      </c>
      <c r="F334" s="50">
        <f t="shared" si="5"/>
        <v>13.31117178</v>
      </c>
      <c r="G334" s="51">
        <f t="shared" si="11"/>
        <v>10067.7866</v>
      </c>
      <c r="H334" s="52">
        <f t="shared" si="6"/>
        <v>75.18718521</v>
      </c>
      <c r="I334" s="85">
        <f t="shared" si="7"/>
        <v>756968.5357</v>
      </c>
      <c r="J334" s="12"/>
      <c r="K334" s="66"/>
      <c r="L334" s="66"/>
      <c r="M334" s="66"/>
      <c r="N334" s="66"/>
      <c r="O334" s="3"/>
      <c r="P334" s="55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9.75" customHeight="1">
      <c r="A335" s="56">
        <f t="shared" si="8"/>
        <v>314</v>
      </c>
      <c r="B335" s="57">
        <f t="shared" si="9"/>
        <v>75.18718521</v>
      </c>
      <c r="C335" s="54">
        <f>C332*(G$18/100+100/100)</f>
        <v>0.8939859086</v>
      </c>
      <c r="D335" s="38">
        <f>G334*C335</f>
        <v>9000.459351</v>
      </c>
      <c r="E335" s="38">
        <f t="shared" ref="E335:E336" si="115">G$10</f>
        <v>1000</v>
      </c>
      <c r="F335" s="58">
        <f t="shared" si="5"/>
        <v>133.0074975</v>
      </c>
      <c r="G335" s="59">
        <f t="shared" si="11"/>
        <v>10200.7941</v>
      </c>
      <c r="H335" s="52">
        <f t="shared" si="6"/>
        <v>75.24955584</v>
      </c>
      <c r="I335" s="60">
        <f t="shared" si="7"/>
        <v>767605.2251</v>
      </c>
      <c r="J335" s="12"/>
      <c r="K335" s="2"/>
      <c r="L335" s="2"/>
      <c r="M335" s="2"/>
      <c r="N335" s="2"/>
      <c r="O335" s="3"/>
      <c r="P335" s="55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9.75" customHeight="1">
      <c r="A336" s="56">
        <f t="shared" si="8"/>
        <v>315</v>
      </c>
      <c r="B336" s="57">
        <f t="shared" si="9"/>
        <v>75.24955584</v>
      </c>
      <c r="C336" s="54"/>
      <c r="D336" s="38"/>
      <c r="E336" s="38">
        <f t="shared" si="115"/>
        <v>1000</v>
      </c>
      <c r="F336" s="58">
        <f t="shared" si="5"/>
        <v>13.28911498</v>
      </c>
      <c r="G336" s="59">
        <f t="shared" si="11"/>
        <v>10214.08321</v>
      </c>
      <c r="H336" s="52">
        <f t="shared" si="6"/>
        <v>75.31197822</v>
      </c>
      <c r="I336" s="60">
        <f t="shared" si="7"/>
        <v>769242.8124</v>
      </c>
      <c r="J336" s="12"/>
      <c r="K336" s="2"/>
      <c r="L336" s="2"/>
      <c r="M336" s="2"/>
      <c r="N336" s="2"/>
      <c r="O336" s="3"/>
      <c r="P336" s="55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9.75" customHeight="1">
      <c r="A337" s="56">
        <f t="shared" si="8"/>
        <v>316</v>
      </c>
      <c r="B337" s="57">
        <f t="shared" si="9"/>
        <v>75.31197822</v>
      </c>
      <c r="C337" s="54"/>
      <c r="D337" s="38"/>
      <c r="E337" s="38">
        <f>G$10+G$11</f>
        <v>1000</v>
      </c>
      <c r="F337" s="58">
        <f t="shared" si="5"/>
        <v>13.27810029</v>
      </c>
      <c r="G337" s="59">
        <f t="shared" si="11"/>
        <v>10227.36131</v>
      </c>
      <c r="H337" s="52">
        <f t="shared" si="6"/>
        <v>75.37445237</v>
      </c>
      <c r="I337" s="60">
        <f t="shared" si="7"/>
        <v>770881.7582</v>
      </c>
      <c r="J337" s="12"/>
      <c r="K337" s="2"/>
      <c r="L337" s="2"/>
      <c r="M337" s="2"/>
      <c r="N337" s="2"/>
      <c r="O337" s="3"/>
      <c r="P337" s="55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9.75" customHeight="1">
      <c r="A338" s="56">
        <f t="shared" si="8"/>
        <v>317</v>
      </c>
      <c r="B338" s="57">
        <f t="shared" si="9"/>
        <v>75.37445237</v>
      </c>
      <c r="C338" s="54">
        <f>C335</f>
        <v>0.8939859086</v>
      </c>
      <c r="D338" s="38">
        <f>G337*C338</f>
        <v>9143.116896</v>
      </c>
      <c r="E338" s="38">
        <f t="shared" ref="E338:E339" si="116">G$10</f>
        <v>1000</v>
      </c>
      <c r="F338" s="58">
        <f t="shared" si="5"/>
        <v>134.5696927</v>
      </c>
      <c r="G338" s="59">
        <f t="shared" si="11"/>
        <v>10361.93101</v>
      </c>
      <c r="H338" s="52">
        <f t="shared" si="6"/>
        <v>75.43697836</v>
      </c>
      <c r="I338" s="60">
        <f t="shared" si="7"/>
        <v>781672.765</v>
      </c>
      <c r="J338" s="12"/>
      <c r="K338" s="2"/>
      <c r="L338" s="2"/>
      <c r="M338" s="2"/>
      <c r="N338" s="2"/>
      <c r="O338" s="3"/>
      <c r="P338" s="55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9.75" customHeight="1">
      <c r="A339" s="56">
        <f t="shared" si="8"/>
        <v>318</v>
      </c>
      <c r="B339" s="57">
        <f t="shared" si="9"/>
        <v>75.43697836</v>
      </c>
      <c r="C339" s="54"/>
      <c r="D339" s="38"/>
      <c r="E339" s="38">
        <f t="shared" si="116"/>
        <v>1000</v>
      </c>
      <c r="F339" s="58">
        <f t="shared" si="5"/>
        <v>13.25609829</v>
      </c>
      <c r="G339" s="59">
        <f t="shared" si="11"/>
        <v>10375.1871</v>
      </c>
      <c r="H339" s="52">
        <f t="shared" si="6"/>
        <v>75.4995562</v>
      </c>
      <c r="I339" s="60">
        <f t="shared" si="7"/>
        <v>783322.0219</v>
      </c>
      <c r="J339" s="12"/>
      <c r="K339" s="29"/>
      <c r="L339" s="29"/>
      <c r="M339" s="29"/>
      <c r="N339" s="29"/>
      <c r="O339" s="3"/>
      <c r="P339" s="55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9.75" customHeight="1">
      <c r="A340" s="56">
        <f t="shared" si="8"/>
        <v>319</v>
      </c>
      <c r="B340" s="57">
        <f t="shared" si="9"/>
        <v>75.4995562</v>
      </c>
      <c r="C340" s="54"/>
      <c r="D340" s="38"/>
      <c r="E340" s="38">
        <f>G$10+G$11</f>
        <v>1000</v>
      </c>
      <c r="F340" s="58">
        <f t="shared" si="5"/>
        <v>13.24511097</v>
      </c>
      <c r="G340" s="59">
        <f t="shared" si="11"/>
        <v>10388.43221</v>
      </c>
      <c r="H340" s="52">
        <f t="shared" si="6"/>
        <v>75.56218596</v>
      </c>
      <c r="I340" s="60">
        <f t="shared" si="7"/>
        <v>784972.6469</v>
      </c>
      <c r="J340" s="63"/>
      <c r="K340" s="64" t="s">
        <v>68</v>
      </c>
      <c r="L340" s="65"/>
      <c r="M340" s="66"/>
      <c r="N340" s="67"/>
      <c r="O340" s="68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9.75" customHeight="1">
      <c r="A341" s="56">
        <f t="shared" si="8"/>
        <v>320</v>
      </c>
      <c r="B341" s="57">
        <f t="shared" si="9"/>
        <v>75.56218596</v>
      </c>
      <c r="C341" s="54">
        <f>C338</f>
        <v>0.8939859086</v>
      </c>
      <c r="D341" s="38">
        <f>G340*C341</f>
        <v>9287.112012</v>
      </c>
      <c r="E341" s="38">
        <f t="shared" ref="E341:E342" si="117">G$10</f>
        <v>1000</v>
      </c>
      <c r="F341" s="58">
        <f t="shared" si="5"/>
        <v>136.141006</v>
      </c>
      <c r="G341" s="59">
        <f t="shared" si="11"/>
        <v>10524.57322</v>
      </c>
      <c r="H341" s="52">
        <f t="shared" si="6"/>
        <v>75.62486768</v>
      </c>
      <c r="I341" s="60">
        <f t="shared" si="7"/>
        <v>795919.4572</v>
      </c>
      <c r="J341" s="63"/>
      <c r="K341" s="69" t="s">
        <v>38</v>
      </c>
      <c r="N341" s="70">
        <f>SUM($E$22:E345)</f>
        <v>333000</v>
      </c>
      <c r="O341" s="68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9.75" customHeight="1">
      <c r="A342" s="56">
        <f t="shared" si="8"/>
        <v>321</v>
      </c>
      <c r="B342" s="57">
        <f t="shared" si="9"/>
        <v>75.62486768</v>
      </c>
      <c r="C342" s="54"/>
      <c r="D342" s="38"/>
      <c r="E342" s="38">
        <f t="shared" si="117"/>
        <v>1000</v>
      </c>
      <c r="F342" s="58">
        <f t="shared" si="5"/>
        <v>13.22316363</v>
      </c>
      <c r="G342" s="59">
        <f t="shared" si="11"/>
        <v>10537.79638</v>
      </c>
      <c r="H342" s="52">
        <f t="shared" si="6"/>
        <v>75.68760139</v>
      </c>
      <c r="I342" s="60">
        <f t="shared" si="7"/>
        <v>797580.5323</v>
      </c>
      <c r="J342" s="63"/>
      <c r="K342" s="69" t="s">
        <v>39</v>
      </c>
      <c r="N342" s="71">
        <f>SUM($D$22:D345)</f>
        <v>395088.267</v>
      </c>
      <c r="O342" s="72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9.75" customHeight="1">
      <c r="A343" s="56">
        <f t="shared" si="8"/>
        <v>322</v>
      </c>
      <c r="B343" s="57">
        <f t="shared" si="9"/>
        <v>75.68760139</v>
      </c>
      <c r="C343" s="54"/>
      <c r="D343" s="38"/>
      <c r="E343" s="38">
        <f>G$10+G$11</f>
        <v>1000</v>
      </c>
      <c r="F343" s="58">
        <f t="shared" si="5"/>
        <v>13.21220361</v>
      </c>
      <c r="G343" s="59">
        <f t="shared" si="11"/>
        <v>10551.00859</v>
      </c>
      <c r="H343" s="52">
        <f t="shared" si="6"/>
        <v>75.75038714</v>
      </c>
      <c r="I343" s="60">
        <f t="shared" si="7"/>
        <v>799242.9852</v>
      </c>
      <c r="J343" s="63"/>
      <c r="K343" s="69" t="s">
        <v>40</v>
      </c>
      <c r="N343" s="70">
        <f>N341+N342</f>
        <v>728088.267</v>
      </c>
      <c r="O343" s="68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9.75" customHeight="1">
      <c r="A344" s="56">
        <f t="shared" si="8"/>
        <v>323</v>
      </c>
      <c r="B344" s="57">
        <f t="shared" si="9"/>
        <v>75.75038714</v>
      </c>
      <c r="C344" s="54">
        <f>C341</f>
        <v>0.8939859086</v>
      </c>
      <c r="D344" s="38">
        <f>G343*C344</f>
        <v>9432.452999</v>
      </c>
      <c r="E344" s="38">
        <f t="shared" ref="E344:E345" si="118">G$10</f>
        <v>1000</v>
      </c>
      <c r="F344" s="58">
        <f t="shared" si="5"/>
        <v>137.7214479</v>
      </c>
      <c r="G344" s="59">
        <f t="shared" si="11"/>
        <v>10688.73004</v>
      </c>
      <c r="H344" s="52">
        <f t="shared" si="6"/>
        <v>75.81322497</v>
      </c>
      <c r="I344" s="60">
        <f t="shared" si="7"/>
        <v>810347.0949</v>
      </c>
      <c r="J344" s="63"/>
      <c r="K344" s="69" t="s">
        <v>41</v>
      </c>
      <c r="N344" s="71">
        <f>N345-N343</f>
        <v>83931.87122</v>
      </c>
      <c r="O344" s="68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9.75" customHeight="1">
      <c r="A345" s="73">
        <f t="shared" si="8"/>
        <v>324</v>
      </c>
      <c r="B345" s="74">
        <f t="shared" si="9"/>
        <v>75.81322497</v>
      </c>
      <c r="C345" s="75"/>
      <c r="D345" s="76"/>
      <c r="E345" s="76">
        <f t="shared" si="118"/>
        <v>1000</v>
      </c>
      <c r="F345" s="77">
        <f t="shared" si="5"/>
        <v>13.1903108</v>
      </c>
      <c r="G345" s="78">
        <f t="shared" si="11"/>
        <v>10701.92035</v>
      </c>
      <c r="H345" s="52">
        <f t="shared" si="6"/>
        <v>75.87611493</v>
      </c>
      <c r="I345" s="79">
        <f t="shared" si="7"/>
        <v>812020.1382</v>
      </c>
      <c r="J345" s="63"/>
      <c r="K345" s="80" t="s">
        <v>42</v>
      </c>
      <c r="L345" s="8"/>
      <c r="M345" s="8"/>
      <c r="N345" s="81">
        <f>I345</f>
        <v>812020.1382</v>
      </c>
      <c r="O345" s="68"/>
      <c r="P345" s="55">
        <f>SUM(D334:D345)</f>
        <v>36863.14126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9.75" customHeight="1">
      <c r="A346" s="82">
        <f t="shared" si="8"/>
        <v>325</v>
      </c>
      <c r="B346" s="83">
        <f t="shared" si="9"/>
        <v>75.87611493</v>
      </c>
      <c r="C346" s="84"/>
      <c r="D346" s="48"/>
      <c r="E346" s="48">
        <f>G$10+G$11+G$12</f>
        <v>1000</v>
      </c>
      <c r="F346" s="50">
        <f t="shared" si="5"/>
        <v>13.179378</v>
      </c>
      <c r="G346" s="51">
        <f t="shared" si="11"/>
        <v>10715.09972</v>
      </c>
      <c r="H346" s="52">
        <f t="shared" si="6"/>
        <v>75.93905706</v>
      </c>
      <c r="I346" s="85">
        <f t="shared" si="7"/>
        <v>813694.5694</v>
      </c>
      <c r="J346" s="12"/>
      <c r="K346" s="66"/>
      <c r="L346" s="66"/>
      <c r="M346" s="66"/>
      <c r="N346" s="66"/>
      <c r="O346" s="3"/>
      <c r="P346" s="55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9.75" customHeight="1">
      <c r="A347" s="56">
        <f t="shared" si="8"/>
        <v>326</v>
      </c>
      <c r="B347" s="57">
        <f t="shared" si="9"/>
        <v>75.93905706</v>
      </c>
      <c r="C347" s="54">
        <f>C344*(G$18/100+100/100)</f>
        <v>0.9029257677</v>
      </c>
      <c r="D347" s="38">
        <f>G346*C347</f>
        <v>9674.939645</v>
      </c>
      <c r="E347" s="38">
        <f t="shared" ref="E347:E348" si="119">G$10</f>
        <v>1000</v>
      </c>
      <c r="F347" s="58">
        <f t="shared" si="5"/>
        <v>140.5724545</v>
      </c>
      <c r="G347" s="59">
        <f t="shared" si="11"/>
        <v>10855.67218</v>
      </c>
      <c r="H347" s="52">
        <f t="shared" si="6"/>
        <v>76.0020514</v>
      </c>
      <c r="I347" s="60">
        <f t="shared" si="7"/>
        <v>825053.355</v>
      </c>
      <c r="J347" s="12"/>
      <c r="K347" s="2"/>
      <c r="L347" s="2"/>
      <c r="M347" s="2"/>
      <c r="N347" s="2"/>
      <c r="O347" s="3"/>
      <c r="P347" s="55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9.75" customHeight="1">
      <c r="A348" s="56">
        <f t="shared" si="8"/>
        <v>327</v>
      </c>
      <c r="B348" s="57">
        <f t="shared" si="9"/>
        <v>76.0020514</v>
      </c>
      <c r="C348" s="54"/>
      <c r="D348" s="38"/>
      <c r="E348" s="38">
        <f t="shared" si="119"/>
        <v>1000</v>
      </c>
      <c r="F348" s="58">
        <f t="shared" si="5"/>
        <v>13.15753959</v>
      </c>
      <c r="G348" s="59">
        <f t="shared" si="11"/>
        <v>10868.82972</v>
      </c>
      <c r="H348" s="52">
        <f t="shared" si="6"/>
        <v>76.065098</v>
      </c>
      <c r="I348" s="60">
        <f t="shared" si="7"/>
        <v>826738.5977</v>
      </c>
      <c r="J348" s="12"/>
      <c r="K348" s="2"/>
      <c r="L348" s="2"/>
      <c r="M348" s="2"/>
      <c r="N348" s="2"/>
      <c r="O348" s="3"/>
      <c r="P348" s="55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9.75" customHeight="1">
      <c r="A349" s="56">
        <f t="shared" si="8"/>
        <v>328</v>
      </c>
      <c r="B349" s="57">
        <f t="shared" si="9"/>
        <v>76.065098</v>
      </c>
      <c r="C349" s="54"/>
      <c r="D349" s="38"/>
      <c r="E349" s="38">
        <f>G$10+G$11</f>
        <v>1000</v>
      </c>
      <c r="F349" s="58">
        <f t="shared" si="5"/>
        <v>13.14663395</v>
      </c>
      <c r="G349" s="59">
        <f t="shared" si="11"/>
        <v>10881.97635</v>
      </c>
      <c r="H349" s="52">
        <f t="shared" si="6"/>
        <v>76.1281969</v>
      </c>
      <c r="I349" s="60">
        <f t="shared" si="7"/>
        <v>828425.2384</v>
      </c>
      <c r="J349" s="12"/>
      <c r="K349" s="2"/>
      <c r="L349" s="2"/>
      <c r="M349" s="2"/>
      <c r="N349" s="2"/>
      <c r="O349" s="3"/>
      <c r="P349" s="55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9.75" customHeight="1">
      <c r="A350" s="56">
        <f t="shared" si="8"/>
        <v>329</v>
      </c>
      <c r="B350" s="57">
        <f t="shared" si="9"/>
        <v>76.1281969</v>
      </c>
      <c r="C350" s="54">
        <f>C347</f>
        <v>0.9029257677</v>
      </c>
      <c r="D350" s="38">
        <f>G349*C350</f>
        <v>9825.616852</v>
      </c>
      <c r="E350" s="38">
        <f t="shared" ref="E350:E351" si="120">G$10</f>
        <v>1000</v>
      </c>
      <c r="F350" s="58">
        <f t="shared" si="5"/>
        <v>142.2024597</v>
      </c>
      <c r="G350" s="59">
        <f t="shared" si="11"/>
        <v>11024.17881</v>
      </c>
      <c r="H350" s="52">
        <f t="shared" si="6"/>
        <v>76.19134814</v>
      </c>
      <c r="I350" s="60">
        <f t="shared" si="7"/>
        <v>839947.0459</v>
      </c>
      <c r="J350" s="12"/>
      <c r="K350" s="2"/>
      <c r="L350" s="2"/>
      <c r="M350" s="2"/>
      <c r="N350" s="2"/>
      <c r="O350" s="3"/>
      <c r="P350" s="55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9.75" customHeight="1">
      <c r="A351" s="56">
        <f t="shared" si="8"/>
        <v>330</v>
      </c>
      <c r="B351" s="57">
        <f t="shared" si="9"/>
        <v>76.19134814</v>
      </c>
      <c r="C351" s="54"/>
      <c r="D351" s="38"/>
      <c r="E351" s="38">
        <f t="shared" si="120"/>
        <v>1000</v>
      </c>
      <c r="F351" s="58">
        <f t="shared" si="5"/>
        <v>13.12484979</v>
      </c>
      <c r="G351" s="59">
        <f t="shared" si="11"/>
        <v>11037.30366</v>
      </c>
      <c r="H351" s="52">
        <f t="shared" si="6"/>
        <v>76.25455177</v>
      </c>
      <c r="I351" s="60">
        <f t="shared" si="7"/>
        <v>841644.6435</v>
      </c>
      <c r="J351" s="12"/>
      <c r="K351" s="29"/>
      <c r="L351" s="29"/>
      <c r="M351" s="29"/>
      <c r="N351" s="29"/>
      <c r="O351" s="3"/>
      <c r="P351" s="55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9.75" customHeight="1">
      <c r="A352" s="56">
        <f t="shared" si="8"/>
        <v>331</v>
      </c>
      <c r="B352" s="57">
        <f t="shared" si="9"/>
        <v>76.25455177</v>
      </c>
      <c r="C352" s="54"/>
      <c r="D352" s="38"/>
      <c r="E352" s="38">
        <f>G$10+G$11</f>
        <v>1000</v>
      </c>
      <c r="F352" s="58">
        <f t="shared" si="5"/>
        <v>13.11397126</v>
      </c>
      <c r="G352" s="59">
        <f t="shared" si="11"/>
        <v>11050.41763</v>
      </c>
      <c r="H352" s="52">
        <f t="shared" si="6"/>
        <v>76.31780782</v>
      </c>
      <c r="I352" s="60">
        <f t="shared" si="7"/>
        <v>843343.6493</v>
      </c>
      <c r="J352" s="63"/>
      <c r="K352" s="64" t="s">
        <v>69</v>
      </c>
      <c r="L352" s="65"/>
      <c r="M352" s="66"/>
      <c r="N352" s="67"/>
      <c r="O352" s="68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9.75" customHeight="1">
      <c r="A353" s="56">
        <f t="shared" si="8"/>
        <v>332</v>
      </c>
      <c r="B353" s="57">
        <f t="shared" si="9"/>
        <v>76.31780782</v>
      </c>
      <c r="C353" s="54">
        <f>C350</f>
        <v>0.9029257677</v>
      </c>
      <c r="D353" s="38">
        <f>G352*C353</f>
        <v>9977.706825</v>
      </c>
      <c r="E353" s="38">
        <f t="shared" ref="E353:E354" si="121">G$10</f>
        <v>1000</v>
      </c>
      <c r="F353" s="58">
        <f t="shared" si="5"/>
        <v>143.8420093</v>
      </c>
      <c r="G353" s="59">
        <f t="shared" si="11"/>
        <v>11194.25964</v>
      </c>
      <c r="H353" s="52">
        <f t="shared" si="6"/>
        <v>76.38111635</v>
      </c>
      <c r="I353" s="60">
        <f t="shared" si="7"/>
        <v>855030.0483</v>
      </c>
      <c r="J353" s="63"/>
      <c r="K353" s="69" t="s">
        <v>38</v>
      </c>
      <c r="N353" s="70">
        <f>SUM($E$22:E357)</f>
        <v>345000</v>
      </c>
      <c r="O353" s="68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9.75" customHeight="1">
      <c r="A354" s="56">
        <f t="shared" si="8"/>
        <v>333</v>
      </c>
      <c r="B354" s="57">
        <f t="shared" si="9"/>
        <v>76.38111635</v>
      </c>
      <c r="C354" s="54"/>
      <c r="D354" s="38"/>
      <c r="E354" s="38">
        <f t="shared" si="121"/>
        <v>1000</v>
      </c>
      <c r="F354" s="58">
        <f t="shared" si="5"/>
        <v>13.09224122</v>
      </c>
      <c r="G354" s="59">
        <f t="shared" si="11"/>
        <v>11207.35188</v>
      </c>
      <c r="H354" s="52">
        <f t="shared" si="6"/>
        <v>76.4444774</v>
      </c>
      <c r="I354" s="60">
        <f t="shared" si="7"/>
        <v>856740.1578</v>
      </c>
      <c r="J354" s="63"/>
      <c r="K354" s="69" t="s">
        <v>39</v>
      </c>
      <c r="N354" s="71">
        <f>SUM($D$22:D357)</f>
        <v>434697.7487</v>
      </c>
      <c r="O354" s="72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9.75" customHeight="1">
      <c r="A355" s="56">
        <f t="shared" si="8"/>
        <v>334</v>
      </c>
      <c r="B355" s="57">
        <f t="shared" si="9"/>
        <v>76.4444774</v>
      </c>
      <c r="C355" s="54"/>
      <c r="D355" s="38"/>
      <c r="E355" s="38">
        <f>G$10+G$11</f>
        <v>1000</v>
      </c>
      <c r="F355" s="58">
        <f t="shared" si="5"/>
        <v>13.08138971</v>
      </c>
      <c r="G355" s="59">
        <f t="shared" si="11"/>
        <v>11220.43327</v>
      </c>
      <c r="H355" s="52">
        <f t="shared" si="6"/>
        <v>76.50789101</v>
      </c>
      <c r="I355" s="60">
        <f t="shared" si="7"/>
        <v>858451.686</v>
      </c>
      <c r="J355" s="63"/>
      <c r="K355" s="69" t="s">
        <v>40</v>
      </c>
      <c r="N355" s="70">
        <f>N353+N354</f>
        <v>779697.7487</v>
      </c>
      <c r="O355" s="68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9.75" customHeight="1">
      <c r="A356" s="56">
        <f t="shared" si="8"/>
        <v>335</v>
      </c>
      <c r="B356" s="57">
        <f t="shared" si="9"/>
        <v>76.50789101</v>
      </c>
      <c r="C356" s="54">
        <f>C353</f>
        <v>0.9029257677</v>
      </c>
      <c r="D356" s="38">
        <f>G355*C356</f>
        <v>10131.21833</v>
      </c>
      <c r="E356" s="38">
        <f t="shared" ref="E356:E357" si="122">G$10</f>
        <v>1000</v>
      </c>
      <c r="F356" s="58">
        <f t="shared" si="5"/>
        <v>145.4911145</v>
      </c>
      <c r="G356" s="59">
        <f t="shared" si="11"/>
        <v>11365.92439</v>
      </c>
      <c r="H356" s="52">
        <f t="shared" si="6"/>
        <v>76.57135722</v>
      </c>
      <c r="I356" s="60">
        <f t="shared" si="7"/>
        <v>870304.2565</v>
      </c>
      <c r="J356" s="63"/>
      <c r="K356" s="69" t="s">
        <v>41</v>
      </c>
      <c r="N356" s="71">
        <f>N357-N355</f>
        <v>92329.28793</v>
      </c>
      <c r="O356" s="68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9.75" customHeight="1">
      <c r="A357" s="73">
        <f t="shared" si="8"/>
        <v>336</v>
      </c>
      <c r="B357" s="74">
        <f t="shared" si="9"/>
        <v>76.57135722</v>
      </c>
      <c r="C357" s="75"/>
      <c r="D357" s="76"/>
      <c r="E357" s="76">
        <f t="shared" si="122"/>
        <v>1000</v>
      </c>
      <c r="F357" s="77">
        <f t="shared" si="5"/>
        <v>13.05971366</v>
      </c>
      <c r="G357" s="78">
        <f t="shared" si="11"/>
        <v>11378.9841</v>
      </c>
      <c r="H357" s="52">
        <f t="shared" si="6"/>
        <v>76.63487608</v>
      </c>
      <c r="I357" s="79">
        <f t="shared" si="7"/>
        <v>872027.0366</v>
      </c>
      <c r="J357" s="63"/>
      <c r="K357" s="80" t="s">
        <v>42</v>
      </c>
      <c r="L357" s="8"/>
      <c r="M357" s="8"/>
      <c r="N357" s="81">
        <f>I357</f>
        <v>872027.0366</v>
      </c>
      <c r="O357" s="68"/>
      <c r="P357" s="55">
        <f>SUM(D346:D357)</f>
        <v>39609.48165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9.75" customHeight="1">
      <c r="A358" s="82">
        <f t="shared" si="8"/>
        <v>337</v>
      </c>
      <c r="B358" s="83">
        <f t="shared" si="9"/>
        <v>76.63487608</v>
      </c>
      <c r="C358" s="84"/>
      <c r="D358" s="48"/>
      <c r="E358" s="48">
        <f>G$10+G$11+G$12</f>
        <v>1000</v>
      </c>
      <c r="F358" s="50">
        <f t="shared" si="5"/>
        <v>13.04888911</v>
      </c>
      <c r="G358" s="51">
        <f t="shared" si="11"/>
        <v>11392.03299</v>
      </c>
      <c r="H358" s="52">
        <f t="shared" si="6"/>
        <v>76.69844763</v>
      </c>
      <c r="I358" s="85">
        <f t="shared" si="7"/>
        <v>873751.2458</v>
      </c>
      <c r="J358" s="12"/>
      <c r="K358" s="66"/>
      <c r="L358" s="66"/>
      <c r="M358" s="66"/>
      <c r="N358" s="66"/>
      <c r="O358" s="3"/>
      <c r="P358" s="55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9.75" customHeight="1">
      <c r="A359" s="56">
        <f t="shared" si="8"/>
        <v>338</v>
      </c>
      <c r="B359" s="57">
        <f t="shared" si="9"/>
        <v>76.69844763</v>
      </c>
      <c r="C359" s="54">
        <f>C356*(G$18/100+100/100)</f>
        <v>0.9119550254</v>
      </c>
      <c r="D359" s="38">
        <f>G358*C359</f>
        <v>10389.02174</v>
      </c>
      <c r="E359" s="38">
        <f t="shared" ref="E359:E360" si="123">G$10</f>
        <v>1000</v>
      </c>
      <c r="F359" s="58">
        <f t="shared" si="5"/>
        <v>148.4909028</v>
      </c>
      <c r="G359" s="59">
        <f t="shared" si="11"/>
        <v>11540.52389</v>
      </c>
      <c r="H359" s="52">
        <f t="shared" si="6"/>
        <v>76.76207192</v>
      </c>
      <c r="I359" s="60">
        <f t="shared" si="7"/>
        <v>885874.5251</v>
      </c>
      <c r="J359" s="12"/>
      <c r="K359" s="2"/>
      <c r="L359" s="2"/>
      <c r="M359" s="2"/>
      <c r="N359" s="2"/>
      <c r="O359" s="3"/>
      <c r="P359" s="55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9.75" customHeight="1">
      <c r="A360" s="56">
        <f t="shared" si="8"/>
        <v>339</v>
      </c>
      <c r="B360" s="57">
        <f t="shared" si="9"/>
        <v>76.76207192</v>
      </c>
      <c r="C360" s="54"/>
      <c r="D360" s="38"/>
      <c r="E360" s="38">
        <f t="shared" si="123"/>
        <v>1000</v>
      </c>
      <c r="F360" s="58">
        <f t="shared" si="5"/>
        <v>13.02726692</v>
      </c>
      <c r="G360" s="59">
        <f t="shared" si="11"/>
        <v>11553.55116</v>
      </c>
      <c r="H360" s="52">
        <f t="shared" si="6"/>
        <v>76.82574898</v>
      </c>
      <c r="I360" s="60">
        <f t="shared" si="7"/>
        <v>887610.2213</v>
      </c>
      <c r="J360" s="12"/>
      <c r="K360" s="2"/>
      <c r="L360" s="2"/>
      <c r="M360" s="2"/>
      <c r="N360" s="2"/>
      <c r="O360" s="3"/>
      <c r="P360" s="55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9.75" customHeight="1">
      <c r="A361" s="56">
        <f t="shared" si="8"/>
        <v>340</v>
      </c>
      <c r="B361" s="57">
        <f t="shared" si="9"/>
        <v>76.82574898</v>
      </c>
      <c r="C361" s="54"/>
      <c r="D361" s="38"/>
      <c r="E361" s="38">
        <f>G$10+G$11</f>
        <v>1000</v>
      </c>
      <c r="F361" s="58">
        <f t="shared" si="5"/>
        <v>13.01646926</v>
      </c>
      <c r="G361" s="59">
        <f t="shared" si="11"/>
        <v>11566.56763</v>
      </c>
      <c r="H361" s="52">
        <f t="shared" si="6"/>
        <v>76.88947887</v>
      </c>
      <c r="I361" s="60">
        <f t="shared" si="7"/>
        <v>889347.3574</v>
      </c>
      <c r="J361" s="12"/>
      <c r="K361" s="2"/>
      <c r="L361" s="2"/>
      <c r="M361" s="2"/>
      <c r="N361" s="2"/>
      <c r="O361" s="3"/>
      <c r="P361" s="55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9.75" customHeight="1">
      <c r="A362" s="56">
        <f t="shared" si="8"/>
        <v>341</v>
      </c>
      <c r="B362" s="57">
        <f t="shared" si="9"/>
        <v>76.88947887</v>
      </c>
      <c r="C362" s="54">
        <f>C359</f>
        <v>0.9119550254</v>
      </c>
      <c r="D362" s="38">
        <f>G361*C362</f>
        <v>10548.18948</v>
      </c>
      <c r="E362" s="38">
        <f t="shared" ref="E362:E363" si="124">G$10</f>
        <v>1000</v>
      </c>
      <c r="F362" s="58">
        <f t="shared" si="5"/>
        <v>150.1920633</v>
      </c>
      <c r="G362" s="59">
        <f t="shared" si="11"/>
        <v>11716.75969</v>
      </c>
      <c r="H362" s="52">
        <f t="shared" si="6"/>
        <v>76.95326162</v>
      </c>
      <c r="I362" s="60">
        <f t="shared" si="7"/>
        <v>901642.874</v>
      </c>
      <c r="J362" s="12"/>
      <c r="K362" s="2"/>
      <c r="L362" s="2"/>
      <c r="M362" s="2"/>
      <c r="N362" s="2"/>
      <c r="O362" s="3"/>
      <c r="P362" s="55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9.75" customHeight="1">
      <c r="A363" s="56">
        <f t="shared" si="8"/>
        <v>342</v>
      </c>
      <c r="B363" s="57">
        <f t="shared" si="9"/>
        <v>76.95326162</v>
      </c>
      <c r="C363" s="54"/>
      <c r="D363" s="38"/>
      <c r="E363" s="38">
        <f t="shared" si="124"/>
        <v>1000</v>
      </c>
      <c r="F363" s="58">
        <f t="shared" si="5"/>
        <v>12.99490079</v>
      </c>
      <c r="G363" s="59">
        <f t="shared" si="11"/>
        <v>11729.75459</v>
      </c>
      <c r="H363" s="52">
        <f t="shared" si="6"/>
        <v>77.01709728</v>
      </c>
      <c r="I363" s="60">
        <f t="shared" si="7"/>
        <v>903391.6507</v>
      </c>
      <c r="J363" s="12"/>
      <c r="K363" s="29"/>
      <c r="L363" s="29"/>
      <c r="M363" s="29"/>
      <c r="N363" s="29"/>
      <c r="O363" s="3"/>
      <c r="P363" s="55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9.75" customHeight="1">
      <c r="A364" s="56">
        <f t="shared" si="8"/>
        <v>343</v>
      </c>
      <c r="B364" s="57">
        <f t="shared" si="9"/>
        <v>77.01709728</v>
      </c>
      <c r="C364" s="54"/>
      <c r="D364" s="38"/>
      <c r="E364" s="38">
        <f>G$10+G$11</f>
        <v>1000</v>
      </c>
      <c r="F364" s="58">
        <f t="shared" si="5"/>
        <v>12.98412996</v>
      </c>
      <c r="G364" s="59">
        <f t="shared" si="11"/>
        <v>11742.73872</v>
      </c>
      <c r="H364" s="52">
        <f t="shared" si="6"/>
        <v>77.0809859</v>
      </c>
      <c r="I364" s="60">
        <f t="shared" si="7"/>
        <v>905141.8781</v>
      </c>
      <c r="J364" s="63"/>
      <c r="K364" s="64" t="s">
        <v>70</v>
      </c>
      <c r="L364" s="65"/>
      <c r="M364" s="66"/>
      <c r="N364" s="67"/>
      <c r="O364" s="68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9.75" customHeight="1">
      <c r="A365" s="56">
        <f t="shared" si="8"/>
        <v>344</v>
      </c>
      <c r="B365" s="57">
        <f t="shared" si="9"/>
        <v>77.0809859</v>
      </c>
      <c r="C365" s="54">
        <f>C362</f>
        <v>0.9119550254</v>
      </c>
      <c r="D365" s="38">
        <f>G364*C365</f>
        <v>10708.84959</v>
      </c>
      <c r="E365" s="38">
        <f t="shared" ref="E365:E366" si="125">G$10</f>
        <v>1000</v>
      </c>
      <c r="F365" s="58">
        <f t="shared" si="5"/>
        <v>151.9032152</v>
      </c>
      <c r="G365" s="59">
        <f t="shared" si="11"/>
        <v>11894.64194</v>
      </c>
      <c r="H365" s="52">
        <f t="shared" si="6"/>
        <v>77.14492752</v>
      </c>
      <c r="I365" s="60">
        <f t="shared" si="7"/>
        <v>917611.2903</v>
      </c>
      <c r="J365" s="63"/>
      <c r="K365" s="69" t="s">
        <v>38</v>
      </c>
      <c r="N365" s="70">
        <f>SUM($E$22:E369)</f>
        <v>357000</v>
      </c>
      <c r="O365" s="68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9.75" customHeight="1">
      <c r="A366" s="56">
        <f t="shared" si="8"/>
        <v>345</v>
      </c>
      <c r="B366" s="57">
        <f t="shared" si="9"/>
        <v>77.14492752</v>
      </c>
      <c r="C366" s="54"/>
      <c r="D366" s="38"/>
      <c r="E366" s="38">
        <f t="shared" si="125"/>
        <v>1000</v>
      </c>
      <c r="F366" s="58">
        <f t="shared" si="5"/>
        <v>12.96261507</v>
      </c>
      <c r="G366" s="59">
        <f t="shared" si="11"/>
        <v>11907.60455</v>
      </c>
      <c r="H366" s="52">
        <f t="shared" si="6"/>
        <v>77.20892218</v>
      </c>
      <c r="I366" s="60">
        <f t="shared" si="7"/>
        <v>919373.3134</v>
      </c>
      <c r="J366" s="63"/>
      <c r="K366" s="69" t="s">
        <v>39</v>
      </c>
      <c r="N366" s="71">
        <f>SUM($D$22:D369)</f>
        <v>477214.8208</v>
      </c>
      <c r="O366" s="72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9.75" customHeight="1">
      <c r="A367" s="56">
        <f t="shared" si="8"/>
        <v>346</v>
      </c>
      <c r="B367" s="57">
        <f t="shared" si="9"/>
        <v>77.20892218</v>
      </c>
      <c r="C367" s="54"/>
      <c r="D367" s="38"/>
      <c r="E367" s="38">
        <f>G$10+G$11</f>
        <v>1000</v>
      </c>
      <c r="F367" s="58">
        <f t="shared" si="5"/>
        <v>12.951871</v>
      </c>
      <c r="G367" s="59">
        <f t="shared" si="11"/>
        <v>11920.55643</v>
      </c>
      <c r="H367" s="52">
        <f t="shared" si="6"/>
        <v>77.27296992</v>
      </c>
      <c r="I367" s="60">
        <f t="shared" si="7"/>
        <v>921136.7981</v>
      </c>
      <c r="J367" s="63"/>
      <c r="K367" s="69" t="s">
        <v>40</v>
      </c>
      <c r="N367" s="70">
        <f>N365+N366</f>
        <v>834214.8208</v>
      </c>
      <c r="O367" s="68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9.75" customHeight="1">
      <c r="A368" s="56">
        <f t="shared" si="8"/>
        <v>347</v>
      </c>
      <c r="B368" s="57">
        <f t="shared" si="9"/>
        <v>77.27296992</v>
      </c>
      <c r="C368" s="54">
        <f>C365</f>
        <v>0.9119550254</v>
      </c>
      <c r="D368" s="38">
        <f>G367*C368</f>
        <v>10871.01134</v>
      </c>
      <c r="E368" s="38">
        <f t="shared" ref="E368:E369" si="126">G$10</f>
        <v>1000</v>
      </c>
      <c r="F368" s="58">
        <f t="shared" si="5"/>
        <v>153.6243702</v>
      </c>
      <c r="G368" s="59">
        <f t="shared" si="11"/>
        <v>12074.1808</v>
      </c>
      <c r="H368" s="52">
        <f t="shared" si="6"/>
        <v>77.33707079</v>
      </c>
      <c r="I368" s="60">
        <f t="shared" si="7"/>
        <v>933781.775</v>
      </c>
      <c r="J368" s="63"/>
      <c r="K368" s="69" t="s">
        <v>41</v>
      </c>
      <c r="N368" s="71">
        <f>N369-N367</f>
        <v>101342.3913</v>
      </c>
      <c r="O368" s="68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9.75" customHeight="1">
      <c r="A369" s="73">
        <f t="shared" si="8"/>
        <v>348</v>
      </c>
      <c r="B369" s="74">
        <f t="shared" si="9"/>
        <v>77.33707079</v>
      </c>
      <c r="C369" s="75"/>
      <c r="D369" s="76"/>
      <c r="E369" s="76">
        <f t="shared" si="126"/>
        <v>1000</v>
      </c>
      <c r="F369" s="77">
        <f t="shared" si="5"/>
        <v>12.93040957</v>
      </c>
      <c r="G369" s="78">
        <f t="shared" si="11"/>
        <v>12087.11121</v>
      </c>
      <c r="H369" s="52">
        <f t="shared" si="6"/>
        <v>77.40122484</v>
      </c>
      <c r="I369" s="79">
        <f t="shared" si="7"/>
        <v>935557.2121</v>
      </c>
      <c r="J369" s="63"/>
      <c r="K369" s="80" t="s">
        <v>42</v>
      </c>
      <c r="L369" s="8"/>
      <c r="M369" s="8"/>
      <c r="N369" s="81">
        <f>I369</f>
        <v>935557.2121</v>
      </c>
      <c r="O369" s="68"/>
      <c r="P369" s="55">
        <f>SUM(D358:D369)</f>
        <v>42517.07214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9.75" customHeight="1">
      <c r="A370" s="82">
        <f t="shared" si="8"/>
        <v>349</v>
      </c>
      <c r="B370" s="83">
        <f t="shared" si="9"/>
        <v>77.40122484</v>
      </c>
      <c r="C370" s="84"/>
      <c r="D370" s="48"/>
      <c r="E370" s="48">
        <f>G$10+G$11+G$12</f>
        <v>1000</v>
      </c>
      <c r="F370" s="50">
        <f t="shared" si="5"/>
        <v>12.91969219</v>
      </c>
      <c r="G370" s="51">
        <f t="shared" si="11"/>
        <v>12100.0309</v>
      </c>
      <c r="H370" s="52">
        <f t="shared" si="6"/>
        <v>77.46543211</v>
      </c>
      <c r="I370" s="85">
        <f t="shared" si="7"/>
        <v>937334.122</v>
      </c>
      <c r="J370" s="12"/>
      <c r="K370" s="66"/>
      <c r="L370" s="66"/>
      <c r="M370" s="66"/>
      <c r="N370" s="66"/>
      <c r="O370" s="3"/>
      <c r="P370" s="55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9.75" customHeight="1">
      <c r="A371" s="56">
        <f t="shared" si="8"/>
        <v>350</v>
      </c>
      <c r="B371" s="57">
        <f t="shared" si="9"/>
        <v>77.46543211</v>
      </c>
      <c r="C371" s="54">
        <f>C368*(G$18/100+100/100)</f>
        <v>0.9210745756</v>
      </c>
      <c r="D371" s="38">
        <f>G370*C371</f>
        <v>11145.03082</v>
      </c>
      <c r="E371" s="38">
        <f t="shared" ref="E371:E372" si="127">G$10</f>
        <v>1000</v>
      </c>
      <c r="F371" s="58">
        <f t="shared" si="5"/>
        <v>156.7800049</v>
      </c>
      <c r="G371" s="59">
        <f t="shared" si="11"/>
        <v>12256.8109</v>
      </c>
      <c r="H371" s="52">
        <f t="shared" si="6"/>
        <v>77.52969264</v>
      </c>
      <c r="I371" s="60">
        <f t="shared" si="7"/>
        <v>950266.782</v>
      </c>
      <c r="J371" s="12"/>
      <c r="K371" s="2"/>
      <c r="L371" s="2"/>
      <c r="M371" s="2"/>
      <c r="N371" s="2"/>
      <c r="O371" s="3"/>
      <c r="P371" s="55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9.75" customHeight="1">
      <c r="A372" s="56">
        <f t="shared" si="8"/>
        <v>351</v>
      </c>
      <c r="B372" s="57">
        <f t="shared" si="9"/>
        <v>77.52969264</v>
      </c>
      <c r="C372" s="54"/>
      <c r="D372" s="38"/>
      <c r="E372" s="38">
        <f t="shared" si="127"/>
        <v>1000</v>
      </c>
      <c r="F372" s="58">
        <f t="shared" si="5"/>
        <v>12.89828408</v>
      </c>
      <c r="G372" s="59">
        <f t="shared" si="11"/>
        <v>12269.70919</v>
      </c>
      <c r="H372" s="52">
        <f t="shared" si="6"/>
        <v>77.59400647</v>
      </c>
      <c r="I372" s="60">
        <f t="shared" si="7"/>
        <v>952055.894</v>
      </c>
      <c r="J372" s="12"/>
      <c r="K372" s="2"/>
      <c r="L372" s="2"/>
      <c r="M372" s="2"/>
      <c r="N372" s="2"/>
      <c r="O372" s="3"/>
      <c r="P372" s="55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9.75" customHeight="1">
      <c r="A373" s="56">
        <f t="shared" si="8"/>
        <v>352</v>
      </c>
      <c r="B373" s="57">
        <f t="shared" si="9"/>
        <v>77.59400647</v>
      </c>
      <c r="C373" s="54"/>
      <c r="D373" s="38"/>
      <c r="E373" s="38">
        <f>G$10+G$11</f>
        <v>1000</v>
      </c>
      <c r="F373" s="58">
        <f t="shared" si="5"/>
        <v>12.88759333</v>
      </c>
      <c r="G373" s="59">
        <f t="shared" si="11"/>
        <v>12282.59678</v>
      </c>
      <c r="H373" s="52">
        <f t="shared" si="6"/>
        <v>77.65837366</v>
      </c>
      <c r="I373" s="60">
        <f t="shared" si="7"/>
        <v>953846.4902</v>
      </c>
      <c r="J373" s="12"/>
      <c r="K373" s="2"/>
      <c r="L373" s="2"/>
      <c r="M373" s="2"/>
      <c r="N373" s="2"/>
      <c r="O373" s="3"/>
      <c r="P373" s="55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9.75" customHeight="1">
      <c r="A374" s="56">
        <f t="shared" si="8"/>
        <v>353</v>
      </c>
      <c r="B374" s="57">
        <f t="shared" si="9"/>
        <v>77.65837366</v>
      </c>
      <c r="C374" s="54">
        <f>C371</f>
        <v>0.9210745756</v>
      </c>
      <c r="D374" s="38">
        <f>G373*C374</f>
        <v>11313.18762</v>
      </c>
      <c r="E374" s="38">
        <f t="shared" ref="E374:E375" si="128">G$10</f>
        <v>1000</v>
      </c>
      <c r="F374" s="58">
        <f t="shared" si="5"/>
        <v>158.5558265</v>
      </c>
      <c r="G374" s="59">
        <f t="shared" si="11"/>
        <v>12441.15261</v>
      </c>
      <c r="H374" s="52">
        <f t="shared" si="6"/>
        <v>77.72279424</v>
      </c>
      <c r="I374" s="60">
        <f t="shared" si="7"/>
        <v>966961.1441</v>
      </c>
      <c r="J374" s="12"/>
      <c r="K374" s="2"/>
      <c r="L374" s="2"/>
      <c r="M374" s="2"/>
      <c r="N374" s="2"/>
      <c r="O374" s="3"/>
      <c r="P374" s="55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9.75" customHeight="1">
      <c r="A375" s="56">
        <f t="shared" si="8"/>
        <v>354</v>
      </c>
      <c r="B375" s="57">
        <f t="shared" si="9"/>
        <v>77.72279424</v>
      </c>
      <c r="C375" s="54"/>
      <c r="D375" s="38"/>
      <c r="E375" s="38">
        <f t="shared" si="128"/>
        <v>1000</v>
      </c>
      <c r="F375" s="58">
        <f t="shared" si="5"/>
        <v>12.8662384</v>
      </c>
      <c r="G375" s="59">
        <f t="shared" si="11"/>
        <v>12454.01884</v>
      </c>
      <c r="H375" s="52">
        <f t="shared" si="6"/>
        <v>77.78726826</v>
      </c>
      <c r="I375" s="60">
        <f t="shared" si="7"/>
        <v>968764.1048</v>
      </c>
      <c r="J375" s="12"/>
      <c r="K375" s="29"/>
      <c r="L375" s="29"/>
      <c r="M375" s="29"/>
      <c r="N375" s="29"/>
      <c r="O375" s="3"/>
      <c r="P375" s="55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9.75" customHeight="1">
      <c r="A376" s="56">
        <f t="shared" si="8"/>
        <v>355</v>
      </c>
      <c r="B376" s="57">
        <f t="shared" si="9"/>
        <v>77.78726826</v>
      </c>
      <c r="C376" s="54"/>
      <c r="D376" s="38"/>
      <c r="E376" s="38">
        <f>G$10+G$11</f>
        <v>1000</v>
      </c>
      <c r="F376" s="58">
        <f t="shared" si="5"/>
        <v>12.85557421</v>
      </c>
      <c r="G376" s="59">
        <f t="shared" si="11"/>
        <v>12466.87442</v>
      </c>
      <c r="H376" s="52">
        <f t="shared" si="6"/>
        <v>77.85179576</v>
      </c>
      <c r="I376" s="60">
        <f t="shared" si="7"/>
        <v>970568.561</v>
      </c>
      <c r="J376" s="63"/>
      <c r="K376" s="64" t="s">
        <v>71</v>
      </c>
      <c r="L376" s="65"/>
      <c r="M376" s="66"/>
      <c r="N376" s="67"/>
      <c r="O376" s="68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9.75" customHeight="1">
      <c r="A377" s="56">
        <f t="shared" si="8"/>
        <v>356</v>
      </c>
      <c r="B377" s="57">
        <f t="shared" si="9"/>
        <v>77.85179576</v>
      </c>
      <c r="C377" s="54">
        <f>C374</f>
        <v>0.9210745756</v>
      </c>
      <c r="D377" s="38">
        <f>G376*C377</f>
        <v>11482.92106</v>
      </c>
      <c r="E377" s="38">
        <f t="shared" ref="E377:E378" si="129">G$10</f>
        <v>1000</v>
      </c>
      <c r="F377" s="58">
        <f t="shared" si="5"/>
        <v>160.3421083</v>
      </c>
      <c r="G377" s="59">
        <f t="shared" si="11"/>
        <v>12627.21653</v>
      </c>
      <c r="H377" s="52">
        <f t="shared" si="6"/>
        <v>77.91637679</v>
      </c>
      <c r="I377" s="60">
        <f t="shared" si="7"/>
        <v>983866.9608</v>
      </c>
      <c r="J377" s="63"/>
      <c r="K377" s="69" t="s">
        <v>38</v>
      </c>
      <c r="N377" s="70">
        <f>SUM($E$22:E381)</f>
        <v>369000</v>
      </c>
      <c r="O377" s="68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9.75" customHeight="1">
      <c r="A378" s="56">
        <f t="shared" si="8"/>
        <v>357</v>
      </c>
      <c r="B378" s="57">
        <f t="shared" si="9"/>
        <v>77.91637679</v>
      </c>
      <c r="C378" s="54"/>
      <c r="D378" s="38"/>
      <c r="E378" s="38">
        <f t="shared" si="129"/>
        <v>1000</v>
      </c>
      <c r="F378" s="58">
        <f t="shared" si="5"/>
        <v>12.83427235</v>
      </c>
      <c r="G378" s="59">
        <f t="shared" si="11"/>
        <v>12640.0508</v>
      </c>
      <c r="H378" s="52">
        <f t="shared" si="6"/>
        <v>77.9810114</v>
      </c>
      <c r="I378" s="60">
        <f t="shared" si="7"/>
        <v>985683.9455</v>
      </c>
      <c r="J378" s="63"/>
      <c r="K378" s="69" t="s">
        <v>39</v>
      </c>
      <c r="N378" s="71">
        <f>SUM($D$22:D381)</f>
        <v>522810.2012</v>
      </c>
      <c r="O378" s="72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9.75" customHeight="1">
      <c r="A379" s="56">
        <f t="shared" si="8"/>
        <v>358</v>
      </c>
      <c r="B379" s="57">
        <f t="shared" si="9"/>
        <v>77.9810114</v>
      </c>
      <c r="C379" s="54"/>
      <c r="D379" s="38"/>
      <c r="E379" s="38">
        <f>G$10+G$11</f>
        <v>1000</v>
      </c>
      <c r="F379" s="58">
        <f t="shared" si="5"/>
        <v>12.82363465</v>
      </c>
      <c r="G379" s="59">
        <f t="shared" si="11"/>
        <v>12652.87443</v>
      </c>
      <c r="H379" s="52">
        <f t="shared" si="6"/>
        <v>78.04569962</v>
      </c>
      <c r="I379" s="60">
        <f t="shared" si="7"/>
        <v>987502.4374</v>
      </c>
      <c r="J379" s="63"/>
      <c r="K379" s="69" t="s">
        <v>40</v>
      </c>
      <c r="N379" s="70">
        <f>N377+N378</f>
        <v>891810.2012</v>
      </c>
      <c r="O379" s="68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9.75" customHeight="1">
      <c r="A380" s="56">
        <f t="shared" si="8"/>
        <v>359</v>
      </c>
      <c r="B380" s="57">
        <f t="shared" si="9"/>
        <v>78.04569962</v>
      </c>
      <c r="C380" s="54">
        <f>C377</f>
        <v>0.9210745756</v>
      </c>
      <c r="D380" s="38">
        <f t="shared" ref="D380:D381" si="130">G379*C380</f>
        <v>11654.24095</v>
      </c>
      <c r="E380" s="38">
        <f t="shared" ref="E380:E383" si="131">G$10</f>
        <v>1000</v>
      </c>
      <c r="F380" s="58">
        <f t="shared" si="5"/>
        <v>162.1388624</v>
      </c>
      <c r="G380" s="59">
        <f t="shared" si="11"/>
        <v>12815.0133</v>
      </c>
      <c r="H380" s="52">
        <f t="shared" si="6"/>
        <v>78.1104415</v>
      </c>
      <c r="I380" s="60">
        <f t="shared" si="7"/>
        <v>1000986.346</v>
      </c>
      <c r="J380" s="63"/>
      <c r="K380" s="69" t="s">
        <v>41</v>
      </c>
      <c r="N380" s="71">
        <f>N381-N379</f>
        <v>111007.331</v>
      </c>
      <c r="O380" s="68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9.75" customHeight="1">
      <c r="A381" s="73">
        <f t="shared" si="8"/>
        <v>360</v>
      </c>
      <c r="B381" s="74">
        <f t="shared" si="9"/>
        <v>78.1104415</v>
      </c>
      <c r="C381" s="75"/>
      <c r="D381" s="38">
        <f t="shared" si="130"/>
        <v>0</v>
      </c>
      <c r="E381" s="76">
        <f t="shared" si="131"/>
        <v>1000</v>
      </c>
      <c r="F381" s="77">
        <f t="shared" si="5"/>
        <v>12.80238571</v>
      </c>
      <c r="G381" s="78">
        <f t="shared" si="11"/>
        <v>12827.81568</v>
      </c>
      <c r="H381" s="52">
        <f t="shared" si="6"/>
        <v>78.17523709</v>
      </c>
      <c r="I381" s="79">
        <f t="shared" si="7"/>
        <v>1002817.532</v>
      </c>
      <c r="J381" s="63"/>
      <c r="K381" s="80" t="s">
        <v>42</v>
      </c>
      <c r="L381" s="8"/>
      <c r="M381" s="8"/>
      <c r="N381" s="81">
        <f>I381</f>
        <v>1002817.532</v>
      </c>
      <c r="O381" s="68"/>
      <c r="P381" s="55">
        <f>SUM(D370:D381)</f>
        <v>45595.38045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9.75" customHeight="1">
      <c r="A382" s="56">
        <f t="shared" si="8"/>
        <v>361</v>
      </c>
      <c r="B382" s="57">
        <f t="shared" si="9"/>
        <v>78.17523709</v>
      </c>
      <c r="C382" s="54"/>
      <c r="D382" s="76"/>
      <c r="E382" s="38">
        <f t="shared" si="131"/>
        <v>1000</v>
      </c>
      <c r="H382" s="52">
        <f t="shared" si="6"/>
        <v>78.24008643</v>
      </c>
      <c r="J382" s="12"/>
      <c r="K382" s="66"/>
      <c r="L382" s="66"/>
      <c r="M382" s="66"/>
      <c r="N382" s="66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9.75" customHeight="1">
      <c r="A383" s="73">
        <f t="shared" si="8"/>
        <v>362</v>
      </c>
      <c r="B383" s="57">
        <f t="shared" si="9"/>
        <v>78.24008643</v>
      </c>
      <c r="C383" s="54">
        <f>C380</f>
        <v>0.9210745756</v>
      </c>
      <c r="D383" s="48"/>
      <c r="E383" s="76">
        <f t="shared" si="131"/>
        <v>1000</v>
      </c>
      <c r="H383" s="52">
        <f t="shared" si="6"/>
        <v>78.30498956</v>
      </c>
      <c r="J383" s="12"/>
      <c r="K383" s="2"/>
      <c r="L383" s="2"/>
      <c r="M383" s="2"/>
      <c r="N383" s="2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9.75" customHeight="1">
      <c r="A384" s="56">
        <f t="shared" si="8"/>
        <v>363</v>
      </c>
      <c r="B384" s="57">
        <f t="shared" si="9"/>
        <v>78.30498956</v>
      </c>
      <c r="C384" s="75"/>
      <c r="D384" s="38">
        <f>G383*C384</f>
        <v>0</v>
      </c>
      <c r="E384" s="48">
        <f>G$10+G$11+G$12</f>
        <v>1000</v>
      </c>
      <c r="H384" s="52">
        <f t="shared" si="6"/>
        <v>78.36994654</v>
      </c>
      <c r="J384" s="12"/>
      <c r="K384" s="2"/>
      <c r="L384" s="2"/>
      <c r="M384" s="2"/>
      <c r="N384" s="2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9.75" customHeight="1">
      <c r="A385" s="73">
        <f t="shared" si="8"/>
        <v>364</v>
      </c>
      <c r="B385" s="57">
        <f t="shared" si="9"/>
        <v>78.36994654</v>
      </c>
      <c r="C385" s="84"/>
      <c r="D385" s="38"/>
      <c r="E385" s="38">
        <f t="shared" ref="E385:E386" si="132">G$10</f>
        <v>1000</v>
      </c>
      <c r="H385" s="52">
        <f t="shared" si="6"/>
        <v>78.43495739</v>
      </c>
      <c r="J385" s="12"/>
      <c r="K385" s="2"/>
      <c r="L385" s="2"/>
      <c r="M385" s="2"/>
      <c r="N385" s="2"/>
      <c r="O385" s="86"/>
      <c r="P385" s="3"/>
      <c r="Q385" s="44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9.75" customHeight="1">
      <c r="A386" s="56">
        <f t="shared" si="8"/>
        <v>365</v>
      </c>
      <c r="B386" s="57">
        <f t="shared" si="9"/>
        <v>78.43495739</v>
      </c>
      <c r="C386" s="54">
        <f>C383*(G$18/100+100/100)</f>
        <v>0.9302853214</v>
      </c>
      <c r="D386" s="38"/>
      <c r="E386" s="38">
        <f t="shared" si="132"/>
        <v>1000</v>
      </c>
      <c r="H386" s="52">
        <f t="shared" si="6"/>
        <v>78.50002218</v>
      </c>
      <c r="J386" s="12"/>
      <c r="K386" s="2"/>
      <c r="L386" s="2"/>
      <c r="M386" s="2"/>
      <c r="N386" s="2"/>
      <c r="O386" s="3"/>
      <c r="P386" s="3"/>
      <c r="Q386" s="44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9.75" customHeight="1">
      <c r="A387" s="73">
        <f t="shared" si="8"/>
        <v>366</v>
      </c>
      <c r="B387" s="74">
        <f t="shared" si="9"/>
        <v>78.50002218</v>
      </c>
      <c r="C387" s="54"/>
      <c r="D387" s="38">
        <f>G386*C387</f>
        <v>0</v>
      </c>
      <c r="E387" s="38">
        <f>G$10+G$11</f>
        <v>1000</v>
      </c>
      <c r="H387" s="52">
        <f t="shared" si="6"/>
        <v>78.56514094</v>
      </c>
      <c r="J387" s="12"/>
      <c r="K387" s="2"/>
      <c r="L387" s="2"/>
      <c r="M387" s="2"/>
      <c r="N387" s="2"/>
      <c r="O387" s="3"/>
      <c r="P387" s="3"/>
      <c r="Q387" s="44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9.75" customHeight="1">
      <c r="A388" s="56">
        <f t="shared" si="8"/>
        <v>367</v>
      </c>
      <c r="B388" s="57">
        <f t="shared" si="9"/>
        <v>78.56514094</v>
      </c>
      <c r="C388" s="54"/>
      <c r="D388" s="38"/>
      <c r="E388" s="38">
        <f t="shared" ref="E388:E389" si="133">G$10</f>
        <v>1000</v>
      </c>
      <c r="F388" s="66"/>
      <c r="G388" s="66"/>
      <c r="H388" s="52">
        <f t="shared" si="6"/>
        <v>78.63031372</v>
      </c>
      <c r="I388" s="66"/>
      <c r="J388" s="2"/>
      <c r="K388" s="2"/>
      <c r="L388" s="2"/>
      <c r="M388" s="2"/>
      <c r="N388" s="2"/>
      <c r="O388" s="3"/>
      <c r="P388" s="3"/>
      <c r="Q388" s="44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9.75" customHeight="1">
      <c r="A389" s="73">
        <f t="shared" si="8"/>
        <v>368</v>
      </c>
      <c r="B389" s="57">
        <f t="shared" si="9"/>
        <v>78.63031372</v>
      </c>
      <c r="C389" s="54">
        <f>C386</f>
        <v>0.9302853214</v>
      </c>
      <c r="D389" s="38"/>
      <c r="E389" s="38">
        <f t="shared" si="133"/>
        <v>1000</v>
      </c>
      <c r="F389" s="2"/>
      <c r="G389" s="2"/>
      <c r="H389" s="52">
        <f t="shared" si="6"/>
        <v>78.69554056</v>
      </c>
      <c r="I389" s="38"/>
      <c r="J389" s="2"/>
      <c r="K389" s="2"/>
      <c r="L389" s="2"/>
      <c r="M389" s="2"/>
      <c r="N389" s="2"/>
      <c r="O389" s="3"/>
      <c r="P389" s="3"/>
      <c r="Q389" s="44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56">
        <f t="shared" si="8"/>
        <v>369</v>
      </c>
      <c r="B390" s="57">
        <f t="shared" si="9"/>
        <v>78.69554056</v>
      </c>
      <c r="C390" s="54"/>
      <c r="D390" s="38">
        <f>G389*C390</f>
        <v>0</v>
      </c>
      <c r="E390" s="38">
        <f>G$10+G$11</f>
        <v>1000</v>
      </c>
      <c r="F390" s="3"/>
      <c r="G390" s="3"/>
      <c r="H390" s="52">
        <f t="shared" si="6"/>
        <v>78.76082151</v>
      </c>
      <c r="I390" s="3"/>
      <c r="J390" s="3"/>
      <c r="K390" s="3"/>
      <c r="L390" s="3"/>
      <c r="M390" s="3"/>
      <c r="N390" s="3"/>
      <c r="O390" s="3"/>
      <c r="P390" s="3"/>
      <c r="Q390" s="44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73">
        <f t="shared" si="8"/>
        <v>370</v>
      </c>
      <c r="B391" s="57">
        <f t="shared" si="9"/>
        <v>78.76082151</v>
      </c>
      <c r="C391" s="54"/>
      <c r="D391" s="38"/>
      <c r="E391" s="38">
        <f t="shared" ref="E391:E392" si="134">G$10</f>
        <v>1000</v>
      </c>
      <c r="F391" s="3"/>
      <c r="G391" s="3"/>
      <c r="H391" s="52">
        <f t="shared" si="6"/>
        <v>78.82615661</v>
      </c>
      <c r="I391" s="3"/>
      <c r="J391" s="3"/>
      <c r="K391" s="3"/>
      <c r="L391" s="3"/>
      <c r="M391" s="3"/>
      <c r="N391" s="3"/>
      <c r="O391" s="3"/>
      <c r="P391" s="3"/>
      <c r="Q391" s="44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56">
        <f t="shared" si="8"/>
        <v>371</v>
      </c>
      <c r="B392" s="57">
        <f t="shared" si="9"/>
        <v>78.82615661</v>
      </c>
      <c r="C392" s="54">
        <f>C389</f>
        <v>0.9302853214</v>
      </c>
      <c r="D392" s="38"/>
      <c r="E392" s="38">
        <f t="shared" si="134"/>
        <v>1000</v>
      </c>
      <c r="F392" s="3"/>
      <c r="G392" s="3"/>
      <c r="H392" s="52">
        <f t="shared" si="6"/>
        <v>78.89154592</v>
      </c>
      <c r="I392" s="22"/>
      <c r="J392" s="3"/>
      <c r="K392" s="3"/>
      <c r="L392" s="3"/>
      <c r="M392" s="3"/>
      <c r="N392" s="3"/>
      <c r="O392" s="3"/>
      <c r="P392" s="3"/>
      <c r="Q392" s="44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73">
        <f t="shared" si="8"/>
        <v>372</v>
      </c>
      <c r="B393" s="74">
        <f t="shared" si="9"/>
        <v>78.89154592</v>
      </c>
      <c r="C393" s="54"/>
      <c r="D393" s="38">
        <f>G392*C393</f>
        <v>0</v>
      </c>
      <c r="E393" s="38">
        <f>G$10+G$11</f>
        <v>1000</v>
      </c>
      <c r="F393" s="3"/>
      <c r="G393" s="3"/>
      <c r="H393" s="52">
        <f t="shared" si="6"/>
        <v>78.95698946</v>
      </c>
      <c r="I393" s="3"/>
      <c r="J393" s="3"/>
      <c r="K393" s="3"/>
      <c r="L393" s="3"/>
      <c r="M393" s="3"/>
      <c r="N393" s="3"/>
      <c r="O393" s="3"/>
      <c r="P393" s="3"/>
      <c r="Q393" s="44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44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44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44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44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44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87" t="s">
        <v>72</v>
      </c>
      <c r="B399" s="65"/>
      <c r="C399" s="65"/>
      <c r="D399" s="65"/>
      <c r="E399" s="65"/>
      <c r="F399" s="65"/>
      <c r="G399" s="88"/>
      <c r="H399" s="48"/>
      <c r="I399" s="89"/>
      <c r="J399" s="3"/>
      <c r="K399" s="3"/>
      <c r="L399" s="3"/>
      <c r="M399" s="3"/>
      <c r="N399" s="3"/>
      <c r="O399" s="3"/>
      <c r="P399" s="3"/>
      <c r="Q399" s="44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12"/>
      <c r="B400" s="38"/>
      <c r="C400" s="38"/>
      <c r="D400" s="38"/>
      <c r="E400" s="38"/>
      <c r="F400" s="90" t="s">
        <v>38</v>
      </c>
      <c r="I400" s="70">
        <f>SUM(E22:E381)</f>
        <v>369000</v>
      </c>
      <c r="J400" s="3"/>
      <c r="K400" s="3"/>
      <c r="L400" s="3"/>
      <c r="M400" s="3"/>
      <c r="N400" s="3"/>
      <c r="O400" s="3"/>
      <c r="P400" s="3"/>
      <c r="Q400" s="44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12"/>
      <c r="B401" s="38"/>
      <c r="C401" s="38"/>
      <c r="D401" s="38"/>
      <c r="E401" s="38"/>
      <c r="F401" s="90" t="s">
        <v>39</v>
      </c>
      <c r="I401" s="71">
        <f>SUM(D22:D381)</f>
        <v>522810.2012</v>
      </c>
      <c r="J401" s="3"/>
      <c r="K401" s="3"/>
      <c r="L401" s="3"/>
      <c r="M401" s="3"/>
      <c r="N401" s="3"/>
      <c r="O401" s="3"/>
      <c r="P401" s="3"/>
      <c r="Q401" s="44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12"/>
      <c r="B402" s="38"/>
      <c r="C402" s="38"/>
      <c r="D402" s="38"/>
      <c r="E402" s="38"/>
      <c r="F402" s="90" t="s">
        <v>40</v>
      </c>
      <c r="I402" s="70">
        <f>I400+I401</f>
        <v>891810.2012</v>
      </c>
      <c r="J402" s="3"/>
      <c r="K402" s="3"/>
      <c r="L402" s="3"/>
      <c r="M402" s="3"/>
      <c r="N402" s="3"/>
      <c r="O402" s="3"/>
      <c r="P402" s="3"/>
      <c r="Q402" s="44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12"/>
      <c r="B403" s="2"/>
      <c r="C403" s="2"/>
      <c r="D403" s="2"/>
      <c r="E403" s="2"/>
      <c r="F403" s="90" t="s">
        <v>41</v>
      </c>
      <c r="I403" s="71">
        <f>I404-I402</f>
        <v>111007.331</v>
      </c>
      <c r="J403" s="3"/>
      <c r="K403" s="3"/>
      <c r="L403" s="3"/>
      <c r="M403" s="3"/>
      <c r="N403" s="3"/>
      <c r="O403" s="3"/>
      <c r="P403" s="3"/>
      <c r="Q403" s="44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91"/>
      <c r="B404" s="29"/>
      <c r="C404" s="29"/>
      <c r="D404" s="76"/>
      <c r="E404" s="76"/>
      <c r="F404" s="92" t="s">
        <v>42</v>
      </c>
      <c r="G404" s="8"/>
      <c r="H404" s="8"/>
      <c r="I404" s="81">
        <f>I381</f>
        <v>1002817.532</v>
      </c>
      <c r="J404" s="3"/>
      <c r="K404" s="3"/>
      <c r="L404" s="3"/>
      <c r="M404" s="3"/>
      <c r="N404" s="3"/>
      <c r="O404" s="3"/>
      <c r="P404" s="3"/>
      <c r="Q404" s="44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44"/>
      <c r="R405" s="22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93"/>
      <c r="R407" s="86"/>
      <c r="S407" s="3"/>
      <c r="T407" s="3"/>
      <c r="U407" s="3"/>
      <c r="V407" s="3"/>
      <c r="W407" s="3"/>
      <c r="X407" s="3"/>
      <c r="Y407" s="3"/>
      <c r="Z407" s="3"/>
      <c r="AA407" s="3"/>
      <c r="AB407" s="3"/>
    </row>
  </sheetData>
  <mergeCells count="203">
    <mergeCell ref="A1:E1"/>
    <mergeCell ref="A2:K2"/>
    <mergeCell ref="A3:K3"/>
    <mergeCell ref="L3:U3"/>
    <mergeCell ref="A4:K4"/>
    <mergeCell ref="A5:K5"/>
    <mergeCell ref="B6:I6"/>
    <mergeCell ref="C8:F8"/>
    <mergeCell ref="C10:F10"/>
    <mergeCell ref="C11:F11"/>
    <mergeCell ref="C12:F12"/>
    <mergeCell ref="C14:F14"/>
    <mergeCell ref="H14:I14"/>
    <mergeCell ref="H16:L16"/>
    <mergeCell ref="C16:F16"/>
    <mergeCell ref="C17:F17"/>
    <mergeCell ref="C18:F18"/>
    <mergeCell ref="K28:L28"/>
    <mergeCell ref="K29:M29"/>
    <mergeCell ref="K30:M30"/>
    <mergeCell ref="K31:M31"/>
    <mergeCell ref="K32:M32"/>
    <mergeCell ref="K33:M33"/>
    <mergeCell ref="K40:L40"/>
    <mergeCell ref="K41:M41"/>
    <mergeCell ref="K42:M42"/>
    <mergeCell ref="K43:M43"/>
    <mergeCell ref="K44:M44"/>
    <mergeCell ref="K45:M45"/>
    <mergeCell ref="K52:L52"/>
    <mergeCell ref="K53:M53"/>
    <mergeCell ref="K54:M54"/>
    <mergeCell ref="K55:M55"/>
    <mergeCell ref="K56:M56"/>
    <mergeCell ref="K57:M57"/>
    <mergeCell ref="K64:L64"/>
    <mergeCell ref="K65:M65"/>
    <mergeCell ref="K66:M66"/>
    <mergeCell ref="K67:M67"/>
    <mergeCell ref="K68:M68"/>
    <mergeCell ref="K69:M69"/>
    <mergeCell ref="K76:L76"/>
    <mergeCell ref="K77:M77"/>
    <mergeCell ref="K78:M78"/>
    <mergeCell ref="K79:M79"/>
    <mergeCell ref="K80:M80"/>
    <mergeCell ref="K81:M81"/>
    <mergeCell ref="K88:L88"/>
    <mergeCell ref="K89:M89"/>
    <mergeCell ref="K90:M90"/>
    <mergeCell ref="K91:M91"/>
    <mergeCell ref="K92:M92"/>
    <mergeCell ref="K93:M93"/>
    <mergeCell ref="K100:L100"/>
    <mergeCell ref="K101:M101"/>
    <mergeCell ref="K102:M102"/>
    <mergeCell ref="K103:M103"/>
    <mergeCell ref="K104:M104"/>
    <mergeCell ref="K105:M105"/>
    <mergeCell ref="K112:L112"/>
    <mergeCell ref="K113:M113"/>
    <mergeCell ref="K114:M114"/>
    <mergeCell ref="K115:M115"/>
    <mergeCell ref="K116:M116"/>
    <mergeCell ref="K117:M117"/>
    <mergeCell ref="K124:L124"/>
    <mergeCell ref="K125:M125"/>
    <mergeCell ref="K126:M126"/>
    <mergeCell ref="K127:M127"/>
    <mergeCell ref="K128:M128"/>
    <mergeCell ref="K129:M129"/>
    <mergeCell ref="K136:L136"/>
    <mergeCell ref="K137:M137"/>
    <mergeCell ref="K138:M138"/>
    <mergeCell ref="K139:M139"/>
    <mergeCell ref="K140:M140"/>
    <mergeCell ref="K141:M141"/>
    <mergeCell ref="K148:L148"/>
    <mergeCell ref="K149:M149"/>
    <mergeCell ref="K150:M150"/>
    <mergeCell ref="K151:M151"/>
    <mergeCell ref="K152:M152"/>
    <mergeCell ref="K153:M153"/>
    <mergeCell ref="K160:L160"/>
    <mergeCell ref="K161:M161"/>
    <mergeCell ref="K162:M162"/>
    <mergeCell ref="K163:M163"/>
    <mergeCell ref="K164:M164"/>
    <mergeCell ref="K165:M165"/>
    <mergeCell ref="K172:L172"/>
    <mergeCell ref="K173:M173"/>
    <mergeCell ref="K174:M174"/>
    <mergeCell ref="K175:M175"/>
    <mergeCell ref="K176:M176"/>
    <mergeCell ref="K177:M177"/>
    <mergeCell ref="K184:L184"/>
    <mergeCell ref="K185:M185"/>
    <mergeCell ref="K186:M186"/>
    <mergeCell ref="K284:M284"/>
    <mergeCell ref="K285:M285"/>
    <mergeCell ref="K292:L292"/>
    <mergeCell ref="K293:M293"/>
    <mergeCell ref="K294:M294"/>
    <mergeCell ref="K295:M295"/>
    <mergeCell ref="K296:M296"/>
    <mergeCell ref="K297:M297"/>
    <mergeCell ref="K304:L304"/>
    <mergeCell ref="K305:M305"/>
    <mergeCell ref="K306:M306"/>
    <mergeCell ref="K307:M307"/>
    <mergeCell ref="K308:M308"/>
    <mergeCell ref="K309:M309"/>
    <mergeCell ref="K316:L316"/>
    <mergeCell ref="K317:M317"/>
    <mergeCell ref="K318:M318"/>
    <mergeCell ref="K319:M319"/>
    <mergeCell ref="K320:M320"/>
    <mergeCell ref="K321:M321"/>
    <mergeCell ref="K328:L328"/>
    <mergeCell ref="K329:M329"/>
    <mergeCell ref="K330:M330"/>
    <mergeCell ref="K331:M331"/>
    <mergeCell ref="K332:M332"/>
    <mergeCell ref="K333:M333"/>
    <mergeCell ref="K340:L340"/>
    <mergeCell ref="K341:M341"/>
    <mergeCell ref="K342:M342"/>
    <mergeCell ref="K343:M343"/>
    <mergeCell ref="K344:M344"/>
    <mergeCell ref="K345:M345"/>
    <mergeCell ref="K352:L352"/>
    <mergeCell ref="K353:M353"/>
    <mergeCell ref="K354:M354"/>
    <mergeCell ref="K355:M355"/>
    <mergeCell ref="K356:M356"/>
    <mergeCell ref="K357:M357"/>
    <mergeCell ref="K364:L364"/>
    <mergeCell ref="K365:M365"/>
    <mergeCell ref="K366:M366"/>
    <mergeCell ref="K367:M367"/>
    <mergeCell ref="K381:M381"/>
    <mergeCell ref="A399:F399"/>
    <mergeCell ref="F400:H400"/>
    <mergeCell ref="F401:H401"/>
    <mergeCell ref="F402:H402"/>
    <mergeCell ref="F403:H403"/>
    <mergeCell ref="F404:H404"/>
    <mergeCell ref="K368:M368"/>
    <mergeCell ref="K369:M369"/>
    <mergeCell ref="K376:L376"/>
    <mergeCell ref="K377:M377"/>
    <mergeCell ref="K378:M378"/>
    <mergeCell ref="K379:M379"/>
    <mergeCell ref="K380:M380"/>
    <mergeCell ref="K187:M187"/>
    <mergeCell ref="K188:M188"/>
    <mergeCell ref="K189:M189"/>
    <mergeCell ref="K196:L196"/>
    <mergeCell ref="K197:M197"/>
    <mergeCell ref="K198:M198"/>
    <mergeCell ref="K199:M199"/>
    <mergeCell ref="K200:M200"/>
    <mergeCell ref="K201:M201"/>
    <mergeCell ref="K208:L208"/>
    <mergeCell ref="K209:M209"/>
    <mergeCell ref="K210:M210"/>
    <mergeCell ref="K211:M211"/>
    <mergeCell ref="K212:M212"/>
    <mergeCell ref="K213:M213"/>
    <mergeCell ref="K220:L220"/>
    <mergeCell ref="K221:M221"/>
    <mergeCell ref="K222:M222"/>
    <mergeCell ref="K223:M223"/>
    <mergeCell ref="K224:M224"/>
    <mergeCell ref="K225:M225"/>
    <mergeCell ref="K232:L232"/>
    <mergeCell ref="K233:M233"/>
    <mergeCell ref="K234:M234"/>
    <mergeCell ref="K235:M235"/>
    <mergeCell ref="K236:M236"/>
    <mergeCell ref="K237:M237"/>
    <mergeCell ref="K244:L244"/>
    <mergeCell ref="K245:M245"/>
    <mergeCell ref="K246:M246"/>
    <mergeCell ref="K247:M247"/>
    <mergeCell ref="K248:M248"/>
    <mergeCell ref="K249:M249"/>
    <mergeCell ref="K256:L256"/>
    <mergeCell ref="K257:M257"/>
    <mergeCell ref="K258:M258"/>
    <mergeCell ref="K259:M259"/>
    <mergeCell ref="K260:M260"/>
    <mergeCell ref="K261:M261"/>
    <mergeCell ref="K268:L268"/>
    <mergeCell ref="K269:M269"/>
    <mergeCell ref="K270:M270"/>
    <mergeCell ref="K271:M271"/>
    <mergeCell ref="K272:M272"/>
    <mergeCell ref="K273:M273"/>
    <mergeCell ref="K280:L280"/>
    <mergeCell ref="K281:M281"/>
    <mergeCell ref="K282:M282"/>
    <mergeCell ref="K283:M28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3">
      <c r="A3" s="94"/>
      <c r="B3" s="95" t="s">
        <v>73</v>
      </c>
    </row>
    <row r="6">
      <c r="A6" s="96" t="s">
        <v>74</v>
      </c>
      <c r="B6" s="96" t="s">
        <v>25</v>
      </c>
      <c r="C6" s="96" t="s">
        <v>74</v>
      </c>
      <c r="D6" s="96" t="s">
        <v>75</v>
      </c>
    </row>
    <row r="7">
      <c r="A7" s="97">
        <v>1.0</v>
      </c>
      <c r="B7" s="98" t="str">
        <f>DCA!N34</f>
        <v>#REF!</v>
      </c>
      <c r="C7" s="97">
        <v>1.0</v>
      </c>
      <c r="D7" s="98" t="str">
        <f>DCA!N31</f>
        <v>#REF!</v>
      </c>
    </row>
    <row r="8">
      <c r="A8" s="97">
        <v>2.0</v>
      </c>
      <c r="B8" s="98" t="str">
        <f>DCA!N46</f>
        <v>#REF!</v>
      </c>
      <c r="C8" s="97">
        <v>2.0</v>
      </c>
      <c r="D8" s="98" t="str">
        <f>DCA!N43-DCA!N31</f>
        <v>#REF!</v>
      </c>
    </row>
    <row r="9">
      <c r="A9" s="97">
        <v>3.0</v>
      </c>
      <c r="B9" s="98" t="str">
        <f>DCA!N58</f>
        <v>#REF!</v>
      </c>
      <c r="C9" s="97">
        <v>3.0</v>
      </c>
      <c r="D9" s="98" t="str">
        <f>DCA!N55-DCA!N43</f>
        <v>#REF!</v>
      </c>
    </row>
    <row r="10">
      <c r="A10" s="97">
        <v>4.0</v>
      </c>
      <c r="B10" s="98" t="str">
        <f>DCA!N70</f>
        <v>#REF!</v>
      </c>
      <c r="C10" s="97">
        <v>4.0</v>
      </c>
      <c r="D10" s="98" t="str">
        <f>DCA!N67-DCA!N55</f>
        <v>#REF!</v>
      </c>
    </row>
    <row r="11">
      <c r="A11" s="97">
        <v>5.0</v>
      </c>
      <c r="B11" s="98" t="str">
        <f>DCA!N82</f>
        <v>#REF!</v>
      </c>
      <c r="C11" s="97">
        <v>5.0</v>
      </c>
      <c r="D11" s="98" t="str">
        <f>DCA!N79-DCA!N67</f>
        <v>#REF!</v>
      </c>
    </row>
    <row r="12">
      <c r="A12" s="97">
        <v>6.0</v>
      </c>
      <c r="B12" s="98" t="str">
        <f>DCA!N94</f>
        <v>#REF!</v>
      </c>
      <c r="C12" s="97">
        <v>6.0</v>
      </c>
      <c r="D12" s="98" t="str">
        <f>DCA!N91-DCA!N79</f>
        <v>#REF!</v>
      </c>
    </row>
    <row r="13">
      <c r="A13" s="97">
        <v>7.0</v>
      </c>
      <c r="B13" s="98" t="str">
        <f>DCA!N106</f>
        <v>#REF!</v>
      </c>
      <c r="C13" s="97">
        <v>7.0</v>
      </c>
      <c r="D13" s="98" t="str">
        <f>DCA!N103-DCA!N91</f>
        <v>#REF!</v>
      </c>
    </row>
    <row r="14">
      <c r="A14" s="97">
        <v>8.0</v>
      </c>
      <c r="B14" s="98" t="str">
        <f>DCA!N118</f>
        <v>#REF!</v>
      </c>
      <c r="C14" s="97">
        <v>8.0</v>
      </c>
      <c r="D14" s="98" t="str">
        <f>DCA!N115-DCA!N103</f>
        <v>#REF!</v>
      </c>
    </row>
    <row r="15">
      <c r="A15" s="97">
        <v>9.0</v>
      </c>
      <c r="B15" s="98" t="str">
        <f>DCA!N130</f>
        <v>#REF!</v>
      </c>
      <c r="C15" s="97">
        <v>9.0</v>
      </c>
      <c r="D15" s="98" t="str">
        <f>DCA!N127-DCA!N115</f>
        <v>#REF!</v>
      </c>
    </row>
    <row r="16">
      <c r="A16" s="97">
        <v>10.0</v>
      </c>
      <c r="B16" s="98" t="str">
        <f>DCA!N142</f>
        <v>#REF!</v>
      </c>
      <c r="C16" s="97">
        <v>10.0</v>
      </c>
      <c r="D16" s="98" t="str">
        <f>DCA!N139-DCA!N127</f>
        <v>#REF!</v>
      </c>
    </row>
    <row r="17">
      <c r="A17" s="97">
        <v>11.0</v>
      </c>
      <c r="B17" s="98" t="str">
        <f>DCA!N154</f>
        <v>#REF!</v>
      </c>
      <c r="C17" s="97">
        <v>11.0</v>
      </c>
      <c r="D17" s="98" t="str">
        <f>DCA!N151-DCA!N139</f>
        <v>#REF!</v>
      </c>
    </row>
    <row r="18">
      <c r="A18" s="97">
        <v>12.0</v>
      </c>
      <c r="B18" s="98" t="str">
        <f>DCA!N166</f>
        <v>#REF!</v>
      </c>
      <c r="C18" s="97">
        <v>12.0</v>
      </c>
      <c r="D18" s="98" t="str">
        <f>DCA!N163-DCA!N151</f>
        <v>#REF!</v>
      </c>
    </row>
    <row r="19">
      <c r="A19" s="97">
        <v>13.0</v>
      </c>
      <c r="B19" s="98" t="str">
        <f>DCA!N178</f>
        <v>#REF!</v>
      </c>
      <c r="C19" s="97">
        <v>13.0</v>
      </c>
      <c r="D19" s="98" t="str">
        <f>DCA!N175-DCA!N163</f>
        <v>#REF!</v>
      </c>
    </row>
    <row r="20">
      <c r="A20" s="97">
        <v>14.0</v>
      </c>
      <c r="B20" s="98" t="str">
        <f>DCA!N190</f>
        <v>#REF!</v>
      </c>
      <c r="C20" s="97">
        <v>14.0</v>
      </c>
      <c r="D20" s="98" t="str">
        <f>DCA!N187-DCA!N175</f>
        <v>#REF!</v>
      </c>
    </row>
    <row r="21">
      <c r="A21" s="97">
        <v>15.0</v>
      </c>
      <c r="B21" s="98" t="str">
        <f>DCA!N202</f>
        <v>#REF!</v>
      </c>
      <c r="C21" s="97">
        <v>15.0</v>
      </c>
      <c r="D21" s="98" t="str">
        <f>DCA!N199-DCA!N187</f>
        <v>#REF!</v>
      </c>
    </row>
    <row r="22">
      <c r="A22" s="97">
        <v>16.0</v>
      </c>
      <c r="B22" s="98" t="str">
        <f>DCA!N214</f>
        <v>#REF!</v>
      </c>
      <c r="C22" s="97">
        <v>16.0</v>
      </c>
      <c r="D22" s="98" t="str">
        <f>DCA!N211-DCA!N199</f>
        <v>#REF!</v>
      </c>
    </row>
    <row r="23">
      <c r="A23" s="97">
        <v>17.0</v>
      </c>
      <c r="B23" s="98" t="str">
        <f>DCA!N226</f>
        <v>#REF!</v>
      </c>
      <c r="C23" s="97">
        <v>17.0</v>
      </c>
      <c r="D23" s="98" t="str">
        <f>DCA!N223-DCA!N211</f>
        <v>#REF!</v>
      </c>
    </row>
    <row r="24">
      <c r="A24" s="97">
        <v>18.0</v>
      </c>
      <c r="B24" s="98" t="str">
        <f>DCA!N238</f>
        <v>#REF!</v>
      </c>
      <c r="C24" s="97">
        <v>18.0</v>
      </c>
      <c r="D24" s="98" t="str">
        <f>DCA!N235-DCA!N223</f>
        <v>#REF!</v>
      </c>
    </row>
    <row r="25">
      <c r="A25" s="97">
        <v>19.0</v>
      </c>
      <c r="B25" s="98" t="str">
        <f>DCA!N250</f>
        <v>#REF!</v>
      </c>
      <c r="C25" s="97">
        <v>19.0</v>
      </c>
      <c r="D25" s="98" t="str">
        <f>DCA!N247-DCA!N235</f>
        <v>#REF!</v>
      </c>
    </row>
    <row r="26">
      <c r="A26" s="97">
        <v>20.0</v>
      </c>
      <c r="B26" s="98" t="str">
        <f>DCA!I262</f>
        <v>#REF!</v>
      </c>
      <c r="C26" s="97">
        <v>20.0</v>
      </c>
      <c r="D26" s="98" t="str">
        <f>DCA!I265-DCA!N247</f>
        <v>#REF!</v>
      </c>
    </row>
    <row r="27">
      <c r="B27" s="99"/>
    </row>
    <row r="28">
      <c r="B28" s="99"/>
    </row>
    <row r="29">
      <c r="B29" s="99"/>
    </row>
    <row r="30">
      <c r="B30" s="99"/>
    </row>
    <row r="31">
      <c r="B31" s="99"/>
    </row>
  </sheetData>
  <drawing r:id="rId1"/>
</worksheet>
</file>