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226f3f3cacd9900d/Desktop/Digital Wallet Transactions/"/>
    </mc:Choice>
  </mc:AlternateContent>
  <xr:revisionPtr revIDLastSave="1575" documentId="11_F25DC773A252ABDACC104881195C5FC05ADE58E4" xr6:coauthVersionLast="47" xr6:coauthVersionMax="47" xr10:uidLastSave="{A225633E-8775-4C5D-B3FF-C4221EF0199A}"/>
  <bookViews>
    <workbookView xWindow="-108" yWindow="-108" windowWidth="23256" windowHeight="12456" activeTab="1" xr2:uid="{00000000-000D-0000-FFFF-FFFF00000000}"/>
  </bookViews>
  <sheets>
    <sheet name="Pivot Tables" sheetId="4" r:id="rId1"/>
    <sheet name="Dashboard" sheetId="9" r:id="rId2"/>
  </sheets>
  <definedNames>
    <definedName name="_xlchart.v2.0" hidden="1">'Pivot Tables'!$A$25:$A$44</definedName>
    <definedName name="_xlchart.v2.1" hidden="1">'Pivot Tables'!$B$24</definedName>
    <definedName name="_xlchart.v2.2" hidden="1">'Pivot Tables'!$B$25:$B$44</definedName>
    <definedName name="_xlcn.WorksheetConnection_RevenueForecastingAndRiskImpactSimulator.xlsxTable131" hidden="1">Table13[]</definedName>
    <definedName name="Slicer_location">#N/A</definedName>
    <definedName name="Slicer_transaction_date__Month">#N/A</definedName>
  </definedNames>
  <calcPr calcId="191029"/>
  <pivotCaches>
    <pivotCache cacheId="0" r:id="rId3"/>
    <pivotCache cacheId="1" r:id="rId4"/>
    <pivotCache cacheId="2" r:id="rId5"/>
    <pivotCache cacheId="3" r:id="rId6"/>
    <pivotCache cacheId="4" r:id="rId7"/>
    <pivotCache cacheId="5" r:id="rId8"/>
  </pivotCaches>
  <extLst>
    <ext xmlns:x14="http://schemas.microsoft.com/office/spreadsheetml/2009/9/main" uri="{876F7934-8845-4945-9796-88D515C7AA90}">
      <x14:pivotCaches>
        <pivotCache cacheId="6"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gital_wallet_transactions  2_25a0971f-da30-41c3-a73a-b6b0534b8948" name="digital_wallet_transactions  2" connection="Query - digital_wallet_transactions (2)"/>
          <x15:modelTable id="Table13 1_a18b9947-379d-4521-beff-e5ca60dc2cb0" name="Table13 1" connection="Query - Table13"/>
          <x15:modelTable id="Table13" name="Table13" connection="WorksheetConnection_Revenue Forecasting And Risk Impact Simulator.xlsx!Table13"/>
        </x15:modelTables>
        <x15:extLst>
          <ext xmlns:x16="http://schemas.microsoft.com/office/spreadsheetml/2014/11/main" uri="{9835A34E-60A6-4A7C-AAB8-D5F71C897F49}">
            <x16:modelTimeGroupings>
              <x16:modelTimeGrouping tableName="digital_wallet_transactions  2"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0" i="4" l="1"/>
  <c r="F20" i="4"/>
  <c r="Q5" i="9"/>
  <c r="L5" i="9"/>
  <c r="H5" i="9"/>
  <c r="C5" i="9"/>
  <c r="B5" i="9"/>
  <c r="K5" i="9"/>
  <c r="K4" i="9"/>
  <c r="P5" i="9"/>
  <c r="P4" i="9"/>
  <c r="G5" i="9"/>
  <c r="G4" i="9"/>
  <c r="B4" i="9"/>
  <c r="H18" i="4"/>
  <c r="H19" i="4"/>
  <c r="H20"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E76045-D4C0-419C-A95B-91B3E248A6D1}" name="Query - digital_wallet_transactions (2)" description="Connection to the 'digital_wallet_transactions (2)' query in the workbook." type="100" refreshedVersion="8" minRefreshableVersion="5">
    <extLst>
      <ext xmlns:x15="http://schemas.microsoft.com/office/spreadsheetml/2010/11/main" uri="{DE250136-89BD-433C-8126-D09CA5730AF9}">
        <x15:connection id="d61ee7dd-1a3f-4802-900c-f60eca99a702"/>
      </ext>
    </extLst>
  </connection>
  <connection id="2" xr16:uid="{02687822-72AF-457A-A8FA-30520DE22525}" name="Query - Table13" description="Connection to the 'Table13' query in the workbook." type="100" refreshedVersion="8" minRefreshableVersion="5">
    <extLst>
      <ext xmlns:x15="http://schemas.microsoft.com/office/spreadsheetml/2010/11/main" uri="{DE250136-89BD-433C-8126-D09CA5730AF9}">
        <x15:connection id="e483b289-cb8d-4be6-a4ea-f74c64f3ee0d"/>
      </ext>
    </extLst>
  </connection>
  <connection id="3" xr16:uid="{C09D5070-D8D5-49C7-9562-9F7BCDA1A2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D2457E1-1D8B-4514-A286-A0411D49F18F}" name="WorksheetConnection_Revenue Forecasting And Risk Impact Simulator.xlsx!Table13" type="102" refreshedVersion="8" minRefreshableVersion="5">
    <extLst>
      <ext xmlns:x15="http://schemas.microsoft.com/office/spreadsheetml/2010/11/main" uri="{DE250136-89BD-433C-8126-D09CA5730AF9}">
        <x15:connection id="Table13">
          <x15:rangePr sourceName="_xlcn.WorksheetConnection_RevenueForecastingAndRiskImpactSimulator.xlsxTable13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gital_wallet_transactions  2].[transaction_status].&amp;[Failed]}"/>
  </metadataStrings>
  <mdxMetadata count="1">
    <mdx n="0" f="s">
      <ms ns="1" c="0"/>
    </mdx>
  </mdxMetadata>
  <valueMetadata count="1">
    <bk>
      <rc t="1" v="0"/>
    </bk>
  </valueMetadata>
</metadata>
</file>

<file path=xl/sharedStrings.xml><?xml version="1.0" encoding="utf-8"?>
<sst xmlns="http://schemas.openxmlformats.org/spreadsheetml/2006/main" count="65" uniqueCount="47">
  <si>
    <t>Rent Payment</t>
  </si>
  <si>
    <t>Bank Transfer</t>
  </si>
  <si>
    <t>Taxi Fare</t>
  </si>
  <si>
    <t>Loan Repayment</t>
  </si>
  <si>
    <t>Online Shopping</t>
  </si>
  <si>
    <t>Electricity Bill</t>
  </si>
  <si>
    <t>Food Delivery</t>
  </si>
  <si>
    <t>Insurance Premium</t>
  </si>
  <si>
    <t>Education Fee</t>
  </si>
  <si>
    <t>Flight Booking</t>
  </si>
  <si>
    <t>Mobile Recharge</t>
  </si>
  <si>
    <t>Gift Card</t>
  </si>
  <si>
    <t>Bus Ticket</t>
  </si>
  <si>
    <t>Gas Bill</t>
  </si>
  <si>
    <t>Gaming Credits</t>
  </si>
  <si>
    <t>Movie Ticket</t>
  </si>
  <si>
    <t>Internet Bill</t>
  </si>
  <si>
    <t>Hotel Booking</t>
  </si>
  <si>
    <t>Grocery Shopping</t>
  </si>
  <si>
    <t>Water Bill</t>
  </si>
  <si>
    <t>Streaming Service</t>
  </si>
  <si>
    <t>Debit Card</t>
  </si>
  <si>
    <t>UPI</t>
  </si>
  <si>
    <t>Wallet Balance</t>
  </si>
  <si>
    <t>Credit Card</t>
  </si>
  <si>
    <t>Failed</t>
  </si>
  <si>
    <t>Count of transaction_id</t>
  </si>
  <si>
    <t>Grand Total</t>
  </si>
  <si>
    <t>2023</t>
  </si>
  <si>
    <t>2024</t>
  </si>
  <si>
    <t>Row Labels</t>
  </si>
  <si>
    <t>Sum of transaction_fee</t>
  </si>
  <si>
    <t>Sum of cashback</t>
  </si>
  <si>
    <t>Net Contribution</t>
  </si>
  <si>
    <t>Loss per transaction</t>
  </si>
  <si>
    <t>Year</t>
  </si>
  <si>
    <t>Transactions</t>
  </si>
  <si>
    <t>Year No.</t>
  </si>
  <si>
    <t>Failure Rate</t>
  </si>
  <si>
    <t xml:space="preserve">Successful Transactions </t>
  </si>
  <si>
    <t>Fintech Transaction Performance &amp; Risk Analytics Dashboard</t>
  </si>
  <si>
    <t>Transaction volume</t>
  </si>
  <si>
    <t>Leakage Cost</t>
  </si>
  <si>
    <t>Sum of Transactions</t>
  </si>
  <si>
    <t>transaction_status</t>
  </si>
  <si>
    <t>Product Category</t>
  </si>
  <si>
    <t>Product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</si>
</sst>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00"/>
    <numFmt numFmtId="165" formatCode="&quot;₹&quot;\ #,##0.00;#,##0.00\ \-&quot;₹&quot;;&quot;₹&quot;\ #,##0.00"/>
    <numFmt numFmtId="166" formatCode="#,##0.00;[Red]#,##0.00"/>
    <numFmt numFmtId="167" formatCode="&quot;₹&quot;\ #,##0.00;[Red]&quot;₹&quot;\ #,##0.00"/>
    <numFmt numFmtId="168" formatCode="&quot;₹&quot;\ #,##0"/>
  </numFmts>
  <fonts count="3" x14ac:knownFonts="1">
    <font>
      <sz val="11"/>
      <color theme="1"/>
      <name val="Calibri"/>
      <family val="2"/>
      <scheme val="minor"/>
    </font>
    <font>
      <b/>
      <sz val="22"/>
      <color theme="1"/>
      <name val="Calibri"/>
      <family val="2"/>
      <scheme val="minor"/>
    </font>
    <font>
      <b/>
      <sz val="12"/>
      <color theme="1"/>
      <name val="Calibri"/>
      <family val="2"/>
      <scheme val="minor"/>
    </font>
  </fonts>
  <fills count="9">
    <fill>
      <patternFill patternType="none"/>
    </fill>
    <fill>
      <patternFill patternType="gray125"/>
    </fill>
    <fill>
      <patternFill patternType="solid">
        <fgColor theme="5" tint="-0.249977111117893"/>
        <bgColor indexed="64"/>
      </patternFill>
    </fill>
    <fill>
      <patternFill patternType="solid">
        <fgColor theme="4"/>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rgb="FF00B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pivotButton="1"/>
    <xf numFmtId="0" fontId="0" fillId="0" borderId="0" xfId="0" applyAlignment="1">
      <alignment horizontal="left"/>
    </xf>
    <xf numFmtId="0" fontId="0" fillId="2" borderId="0" xfId="0" applyFill="1" applyAlignment="1">
      <alignment horizontal="left"/>
    </xf>
    <xf numFmtId="10" fontId="0" fillId="0" borderId="0" xfId="0" applyNumberFormat="1"/>
    <xf numFmtId="10" fontId="0" fillId="2" borderId="0" xfId="0" applyNumberFormat="1" applyFill="1"/>
    <xf numFmtId="1" fontId="0" fillId="0" borderId="0" xfId="0" applyNumberFormat="1"/>
    <xf numFmtId="1" fontId="0" fillId="2" borderId="0" xfId="0" applyNumberFormat="1" applyFill="1"/>
    <xf numFmtId="0" fontId="0" fillId="4" borderId="0" xfId="0" applyFill="1" applyAlignment="1">
      <alignment horizontal="left" vertical="center"/>
    </xf>
    <xf numFmtId="0" fontId="0" fillId="4" borderId="0" xfId="0" applyFill="1"/>
    <xf numFmtId="165" fontId="0" fillId="0" borderId="0" xfId="0" applyNumberFormat="1"/>
    <xf numFmtId="166" fontId="0" fillId="0" borderId="0" xfId="0" applyNumberFormat="1"/>
    <xf numFmtId="167" fontId="0" fillId="0" borderId="0" xfId="0" applyNumberFormat="1"/>
    <xf numFmtId="168" fontId="0" fillId="0" borderId="0" xfId="0" applyNumberFormat="1"/>
    <xf numFmtId="10" fontId="0" fillId="6" borderId="0" xfId="0" applyNumberFormat="1" applyFill="1" applyAlignment="1">
      <alignment vertical="top"/>
    </xf>
    <xf numFmtId="0" fontId="2" fillId="4" borderId="0" xfId="0" applyFont="1" applyFill="1" applyAlignment="1">
      <alignment vertical="center"/>
    </xf>
    <xf numFmtId="0" fontId="0" fillId="4" borderId="0" xfId="0" applyFill="1" applyAlignment="1">
      <alignment vertical="center"/>
    </xf>
    <xf numFmtId="10" fontId="0" fillId="7" borderId="0" xfId="0" applyNumberFormat="1" applyFill="1" applyAlignment="1">
      <alignment horizontal="center" vertical="top"/>
    </xf>
    <xf numFmtId="10" fontId="0" fillId="6" borderId="0" xfId="0" applyNumberFormat="1" applyFill="1"/>
    <xf numFmtId="10" fontId="0" fillId="7" borderId="0" xfId="0" applyNumberFormat="1" applyFill="1"/>
    <xf numFmtId="10" fontId="0" fillId="8" borderId="0" xfId="0" applyNumberFormat="1" applyFill="1"/>
    <xf numFmtId="0" fontId="2" fillId="5" borderId="0" xfId="0" applyFont="1" applyFill="1" applyAlignment="1">
      <alignment horizontal="center" vertical="center"/>
    </xf>
    <xf numFmtId="0" fontId="0" fillId="6" borderId="0" xfId="0" applyFill="1" applyAlignment="1">
      <alignment horizontal="center" vertical="center"/>
    </xf>
    <xf numFmtId="0" fontId="1" fillId="3" borderId="0" xfId="0" applyFont="1" applyFill="1" applyAlignment="1">
      <alignment horizontal="center" vertical="center"/>
    </xf>
    <xf numFmtId="10" fontId="0" fillId="6" borderId="0" xfId="0" applyNumberFormat="1" applyFill="1" applyAlignment="1">
      <alignment horizontal="center"/>
    </xf>
    <xf numFmtId="164" fontId="0" fillId="6" borderId="0" xfId="0" applyNumberFormat="1" applyFill="1" applyAlignment="1">
      <alignment horizontal="center"/>
    </xf>
    <xf numFmtId="167" fontId="0" fillId="6" borderId="0" xfId="0" applyNumberFormat="1" applyFill="1" applyAlignment="1">
      <alignment horizontal="center"/>
    </xf>
  </cellXfs>
  <cellStyles count="1">
    <cellStyle name="Normal" xfId="0" builtinId="0"/>
  </cellStyles>
  <dxfs count="15">
    <dxf>
      <fill>
        <patternFill>
          <bgColor rgb="FFFF0000"/>
        </patternFill>
      </fill>
    </dxf>
    <dxf>
      <fill>
        <patternFill>
          <bgColor rgb="FFFF0000"/>
        </patternFill>
      </fill>
    </dxf>
    <dxf>
      <fill>
        <patternFill>
          <bgColor rgb="FF00B050"/>
        </patternFill>
      </fill>
    </dxf>
    <dxf>
      <fill>
        <patternFill>
          <bgColor rgb="FF00B050"/>
        </patternFill>
      </fill>
    </dxf>
    <dxf>
      <numFmt numFmtId="1" formatCode="0"/>
    </dxf>
    <dxf>
      <numFmt numFmtId="1" formatCode="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4" formatCode="0.00%"/>
    </dxf>
    <dxf>
      <numFmt numFmtId="14" formatCode="0.00%"/>
    </dxf>
    <dxf>
      <numFmt numFmtId="166" formatCode="#,##0.00;[Red]#,##0.00"/>
    </dxf>
    <dxf>
      <numFmt numFmtId="34" formatCode="_ &quot;₹&quot;\ * #,##0.00_ ;_ &quot;₹&quot;\ * \-#,##0.00_ ;_ &quot;₹&quot;\ * &quot;-&quot;??_ ;_ @_ "/>
    </dxf>
    <dxf>
      <numFmt numFmtId="167" formatCode="&quot;₹&quot;\ #,##0.00;[Red]&quot;₹&quot;\ #,##0.00"/>
    </dxf>
    <dxf>
      <numFmt numFmtId="2"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50" Type="http://schemas.openxmlformats.org/officeDocument/2006/relationships/customXml" Target="../customXml/item32.xml"/><Relationship Id="rId55" Type="http://schemas.openxmlformats.org/officeDocument/2006/relationships/customXml" Target="../customXml/item3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eetMetadata" Target="metadata.xml"/><Relationship Id="rId29" Type="http://schemas.openxmlformats.org/officeDocument/2006/relationships/customXml" Target="../customXml/item11.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3" Type="http://schemas.openxmlformats.org/officeDocument/2006/relationships/customXml" Target="../customXml/item35.xml"/><Relationship Id="rId5" Type="http://schemas.openxmlformats.org/officeDocument/2006/relationships/pivotCacheDefinition" Target="pivotCache/pivotCacheDefinition3.xml"/><Relationship Id="rId19" Type="http://schemas.openxmlformats.org/officeDocument/2006/relationships/customXml" Target="../customXml/item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56" Type="http://schemas.openxmlformats.org/officeDocument/2006/relationships/customXml" Target="../customXml/item38.xml"/><Relationship Id="rId8" Type="http://schemas.openxmlformats.org/officeDocument/2006/relationships/pivotCacheDefinition" Target="pivotCache/pivotCacheDefinition6.xml"/><Relationship Id="rId51" Type="http://schemas.openxmlformats.org/officeDocument/2006/relationships/customXml" Target="../customXml/item33.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54"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57" Type="http://schemas.openxmlformats.org/officeDocument/2006/relationships/customXml" Target="../customXml/item39.xml"/><Relationship Id="rId10" Type="http://schemas.microsoft.com/office/2007/relationships/slicerCache" Target="slicerCaches/slicerCache1.xml"/><Relationship Id="rId31" Type="http://schemas.openxmlformats.org/officeDocument/2006/relationships/customXml" Target="../customXml/item13.xml"/><Relationship Id="rId44" Type="http://schemas.openxmlformats.org/officeDocument/2006/relationships/customXml" Target="../customXml/item26.xml"/><Relationship Id="rId52"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 Transaction Performance and Risk Analytics .xlsx]Pivot Tables!Faiure By methods</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Failure Rate By Payment Methods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Tables'!$D$3:$D$7</c:f>
              <c:strCache>
                <c:ptCount val="5"/>
                <c:pt idx="0">
                  <c:v>Credit Card</c:v>
                </c:pt>
                <c:pt idx="1">
                  <c:v>Wallet Balance</c:v>
                </c:pt>
                <c:pt idx="2">
                  <c:v>Bank Transfer</c:v>
                </c:pt>
                <c:pt idx="3">
                  <c:v>UPI</c:v>
                </c:pt>
                <c:pt idx="4">
                  <c:v>Debit Card</c:v>
                </c:pt>
              </c:strCache>
            </c:strRef>
          </c:cat>
          <c:val>
            <c:numRef>
              <c:f>'Pivot Tables'!$E$3:$E$7</c:f>
              <c:numCache>
                <c:formatCode>0.00%</c:formatCode>
                <c:ptCount val="5"/>
                <c:pt idx="0">
                  <c:v>3.5282258064516132E-2</c:v>
                </c:pt>
                <c:pt idx="1">
                  <c:v>3.3970276008492568E-2</c:v>
                </c:pt>
                <c:pt idx="2">
                  <c:v>2.7751196172248804E-2</c:v>
                </c:pt>
                <c:pt idx="3">
                  <c:v>2.5025025025025027E-2</c:v>
                </c:pt>
                <c:pt idx="4">
                  <c:v>2.446183953033268E-2</c:v>
                </c:pt>
              </c:numCache>
            </c:numRef>
          </c:val>
          <c:extLst>
            <c:ext xmlns:c16="http://schemas.microsoft.com/office/drawing/2014/chart" uri="{C3380CC4-5D6E-409C-BE32-E72D297353CC}">
              <c16:uniqueId val="{00000000-5AE3-4860-A4A2-917A565DF00E}"/>
            </c:ext>
          </c:extLst>
        </c:ser>
        <c:dLbls>
          <c:dLblPos val="outEnd"/>
          <c:showLegendKey val="0"/>
          <c:showVal val="1"/>
          <c:showCatName val="0"/>
          <c:showSerName val="0"/>
          <c:showPercent val="0"/>
          <c:showBubbleSize val="0"/>
        </c:dLbls>
        <c:gapWidth val="100"/>
        <c:axId val="1205229231"/>
        <c:axId val="1205229711"/>
      </c:barChart>
      <c:catAx>
        <c:axId val="1205229231"/>
        <c:scaling>
          <c:orientation val="maxMin"/>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5229711"/>
        <c:crosses val="autoZero"/>
        <c:auto val="1"/>
        <c:lblAlgn val="ctr"/>
        <c:lblOffset val="100"/>
        <c:noMultiLvlLbl val="0"/>
      </c:catAx>
      <c:valAx>
        <c:axId val="1205229711"/>
        <c:scaling>
          <c:orientation val="minMax"/>
        </c:scaling>
        <c:delete val="1"/>
        <c:axPos val="t"/>
        <c:numFmt formatCode="0.00%" sourceLinked="1"/>
        <c:majorTickMark val="none"/>
        <c:minorTickMark val="none"/>
        <c:tickLblPos val="nextTo"/>
        <c:crossAx val="120522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 Transaction Performance and Risk Analytics .xlsx]Pivot Tables!Transaction pivot</c:name>
    <c:fmtId val="3"/>
  </c:pivotSource>
  <c:chart>
    <c:title>
      <c:tx>
        <c:rich>
          <a:bodyPr rot="0" spcFirstLastPara="1" vertOverflow="ellipsis" vert="horz" wrap="square" anchor="ctr" anchorCtr="1"/>
          <a:lstStyle/>
          <a:p>
            <a:pPr>
              <a:defRPr sz="1600" b="1" i="0" u="none" strike="noStrike" kern="1200" cap="none" spc="0" normalizeH="0" baseline="0">
                <a:solidFill>
                  <a:schemeClr val="accent2">
                    <a:lumMod val="75000"/>
                  </a:schemeClr>
                </a:solidFill>
                <a:latin typeface="+mn-lt"/>
                <a:ea typeface="+mj-ea"/>
                <a:cs typeface="+mj-cs"/>
              </a:defRPr>
            </a:pPr>
            <a:r>
              <a:rPr lang="en-US" sz="1600" b="1">
                <a:solidFill>
                  <a:schemeClr val="accent2">
                    <a:lumMod val="75000"/>
                  </a:schemeClr>
                </a:solidFill>
                <a:latin typeface="+mn-lt"/>
              </a:rPr>
              <a:t>Transaction</a:t>
            </a:r>
            <a:r>
              <a:rPr lang="en-US" sz="1600" b="1" baseline="0">
                <a:solidFill>
                  <a:schemeClr val="accent2">
                    <a:lumMod val="75000"/>
                  </a:schemeClr>
                </a:solidFill>
                <a:latin typeface="+mn-lt"/>
              </a:rPr>
              <a:t> Volume </a:t>
            </a:r>
            <a:endParaRPr lang="en-US" sz="1600" b="1">
              <a:solidFill>
                <a:schemeClr val="accent2">
                  <a:lumMod val="75000"/>
                </a:schemeClr>
              </a:solidFill>
              <a:latin typeface="+mn-lt"/>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2">
                  <a:lumMod val="75000"/>
                </a:schemeClr>
              </a:solidFill>
              <a:latin typeface="+mn-lt"/>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pPr>
            <a:solidFill>
              <a:schemeClr val="accent1"/>
            </a:solidFill>
            <a:ln>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6"/>
            </a:solidFill>
            <a:round/>
          </a:ln>
          <a:effectLst/>
        </c:spPr>
      </c:pivotFmt>
      <c:pivotFmt>
        <c:idx val="6"/>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8100" cap="rnd" cmpd="sng">
            <a:solidFill>
              <a:srgbClr val="92D050"/>
            </a:solidFill>
            <a:prstDash val="lgDash"/>
            <a:round/>
          </a:ln>
          <a:effectLst/>
        </c:spPr>
        <c:marker>
          <c:symbol val="circle"/>
          <c:size val="8"/>
          <c:spPr>
            <a:solidFill>
              <a:schemeClr val="accent1"/>
            </a:solidFill>
            <a:ln>
              <a:noFill/>
            </a:ln>
            <a:effectLst/>
          </c:spPr>
        </c:marker>
      </c:pivotFmt>
    </c:pivotFmts>
    <c:plotArea>
      <c:layout>
        <c:manualLayout>
          <c:layoutTarget val="inner"/>
          <c:xMode val="edge"/>
          <c:yMode val="edge"/>
          <c:x val="9.9914545565525245E-2"/>
          <c:y val="0.22527892625461948"/>
          <c:w val="0.87793706019305728"/>
          <c:h val="0.62311423028643154"/>
        </c:manualLayout>
      </c:layout>
      <c:lineChart>
        <c:grouping val="standard"/>
        <c:varyColors val="0"/>
        <c:ser>
          <c:idx val="0"/>
          <c:order val="0"/>
          <c:tx>
            <c:strRef>
              <c:f>'Pivot Tables'!$B$2</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Pt>
            <c:idx val="2"/>
            <c:marker>
              <c:symbol val="circle"/>
              <c:size val="8"/>
              <c:spPr>
                <a:solidFill>
                  <a:schemeClr val="accent1"/>
                </a:solidFill>
                <a:ln>
                  <a:noFill/>
                </a:ln>
                <a:effectLst/>
              </c:spPr>
            </c:marker>
            <c:bubble3D val="0"/>
            <c:spPr>
              <a:ln w="38100" cap="rnd" cmpd="sng">
                <a:solidFill>
                  <a:srgbClr val="92D050"/>
                </a:solidFill>
                <a:prstDash val="lgDash"/>
                <a:round/>
              </a:ln>
              <a:effectLst/>
            </c:spPr>
            <c:extLst>
              <c:ext xmlns:c16="http://schemas.microsoft.com/office/drawing/2014/chart" uri="{C3380CC4-5D6E-409C-BE32-E72D297353CC}">
                <c16:uniqueId val="{00000004-0B67-482B-AB5E-1391E089E7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Tables'!$A$3:$A$5</c:f>
              <c:strCache>
                <c:ptCount val="3"/>
                <c:pt idx="0">
                  <c:v>2023</c:v>
                </c:pt>
                <c:pt idx="1">
                  <c:v>2024</c:v>
                </c:pt>
                <c:pt idx="2">
                  <c:v>2025</c:v>
                </c:pt>
              </c:strCache>
            </c:strRef>
          </c:cat>
          <c:val>
            <c:numRef>
              <c:f>'Pivot Tables'!$B$3:$B$5</c:f>
              <c:numCache>
                <c:formatCode>0</c:formatCode>
                <c:ptCount val="3"/>
                <c:pt idx="0">
                  <c:v>1834</c:v>
                </c:pt>
                <c:pt idx="1">
                  <c:v>3166</c:v>
                </c:pt>
                <c:pt idx="2">
                  <c:v>4498</c:v>
                </c:pt>
              </c:numCache>
            </c:numRef>
          </c:val>
          <c:smooth val="0"/>
          <c:extLst>
            <c:ext xmlns:c16="http://schemas.microsoft.com/office/drawing/2014/chart" uri="{C3380CC4-5D6E-409C-BE32-E72D297353CC}">
              <c16:uniqueId val="{00000002-0B67-482B-AB5E-1391E089E768}"/>
            </c:ext>
          </c:extLst>
        </c:ser>
        <c:dLbls>
          <c:dLblPos val="t"/>
          <c:showLegendKey val="0"/>
          <c:showVal val="1"/>
          <c:showCatName val="0"/>
          <c:showSerName val="0"/>
          <c:showPercent val="0"/>
          <c:showBubbleSize val="0"/>
        </c:dLbls>
        <c:marker val="1"/>
        <c:smooth val="0"/>
        <c:axId val="1199362640"/>
        <c:axId val="1199363600"/>
      </c:lineChart>
      <c:catAx>
        <c:axId val="119936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99363600"/>
        <c:crosses val="autoZero"/>
        <c:auto val="1"/>
        <c:lblAlgn val="ctr"/>
        <c:lblOffset val="100"/>
        <c:noMultiLvlLbl val="0"/>
      </c:catAx>
      <c:valAx>
        <c:axId val="11993636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36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 Transaction Performance and Risk Analytics .xlsx]Pivot Tables!Fees vs cashback</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Transaction Fees vs Cashback Given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c:f>
              <c:strCache>
                <c:ptCount val="1"/>
                <c:pt idx="0">
                  <c:v>Sum of transaction_fee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Tables'!$G$3:$G$5</c:f>
              <c:strCache>
                <c:ptCount val="2"/>
                <c:pt idx="0">
                  <c:v>2023</c:v>
                </c:pt>
                <c:pt idx="1">
                  <c:v>2024</c:v>
                </c:pt>
              </c:strCache>
            </c:strRef>
          </c:cat>
          <c:val>
            <c:numRef>
              <c:f>'Pivot Tables'!$H$3:$H$5</c:f>
              <c:numCache>
                <c:formatCode>"₹"\ #,##0.00;#,##0.00\ \-"₹";"₹"\ #,##0.00</c:formatCode>
                <c:ptCount val="2"/>
                <c:pt idx="0">
                  <c:v>46555.54</c:v>
                </c:pt>
                <c:pt idx="1">
                  <c:v>79388.83</c:v>
                </c:pt>
              </c:numCache>
            </c:numRef>
          </c:val>
          <c:extLst>
            <c:ext xmlns:c16="http://schemas.microsoft.com/office/drawing/2014/chart" uri="{C3380CC4-5D6E-409C-BE32-E72D297353CC}">
              <c16:uniqueId val="{00000000-72C9-47A7-87F7-C1193B9FB753}"/>
            </c:ext>
          </c:extLst>
        </c:ser>
        <c:ser>
          <c:idx val="1"/>
          <c:order val="1"/>
          <c:tx>
            <c:strRef>
              <c:f>'Pivot Tables'!$I$2</c:f>
              <c:strCache>
                <c:ptCount val="1"/>
                <c:pt idx="0">
                  <c:v>Sum of cashback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Tables'!$G$3:$G$5</c:f>
              <c:strCache>
                <c:ptCount val="2"/>
                <c:pt idx="0">
                  <c:v>2023</c:v>
                </c:pt>
                <c:pt idx="1">
                  <c:v>2024</c:v>
                </c:pt>
              </c:strCache>
            </c:strRef>
          </c:cat>
          <c:val>
            <c:numRef>
              <c:f>'Pivot Tables'!$I$3:$I$5</c:f>
              <c:numCache>
                <c:formatCode>"₹"\ #,##0.00;#,##0.00\ \-"₹";"₹"\ #,##0.00</c:formatCode>
                <c:ptCount val="2"/>
                <c:pt idx="0">
                  <c:v>91691.78</c:v>
                </c:pt>
                <c:pt idx="1">
                  <c:v>161602.13</c:v>
                </c:pt>
              </c:numCache>
            </c:numRef>
          </c:val>
          <c:extLst>
            <c:ext xmlns:c16="http://schemas.microsoft.com/office/drawing/2014/chart" uri="{C3380CC4-5D6E-409C-BE32-E72D297353CC}">
              <c16:uniqueId val="{00000001-72C9-47A7-87F7-C1193B9FB753}"/>
            </c:ext>
          </c:extLst>
        </c:ser>
        <c:dLbls>
          <c:dLblPos val="outEnd"/>
          <c:showLegendKey val="0"/>
          <c:showVal val="1"/>
          <c:showCatName val="0"/>
          <c:showSerName val="0"/>
          <c:showPercent val="0"/>
          <c:showBubbleSize val="0"/>
        </c:dLbls>
        <c:gapWidth val="100"/>
        <c:overlap val="-24"/>
        <c:axId val="1370814624"/>
        <c:axId val="1370812224"/>
      </c:barChart>
      <c:catAx>
        <c:axId val="13708146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0812224"/>
        <c:crosses val="autoZero"/>
        <c:auto val="1"/>
        <c:lblAlgn val="ctr"/>
        <c:lblOffset val="100"/>
        <c:noMultiLvlLbl val="0"/>
      </c:catAx>
      <c:valAx>
        <c:axId val="1370812224"/>
        <c:scaling>
          <c:orientation val="minMax"/>
          <c:max val="180000"/>
          <c:min val="0"/>
        </c:scaling>
        <c:delete val="0"/>
        <c:axPos val="l"/>
        <c:majorGridlines>
          <c:spPr>
            <a:ln w="9525" cap="flat" cmpd="sng" algn="ctr">
              <a:solidFill>
                <a:schemeClr val="tx2">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0814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 Transaction Performance and Risk Analytics .xlsx]Pivot Tables!Loss per transaction</c:name>
    <c:fmtId val="13"/>
  </c:pivotSource>
  <c:chart>
    <c:title>
      <c:tx>
        <c:rich>
          <a:bodyPr rot="0" spcFirstLastPara="1" vertOverflow="ellipsis" vert="horz" wrap="square" anchor="ctr" anchorCtr="1"/>
          <a:lstStyle/>
          <a:p>
            <a:pPr>
              <a:defRPr sz="1600" b="1" i="0" u="none" strike="noStrike" kern="1200" spc="0" baseline="0">
                <a:solidFill>
                  <a:schemeClr val="accent2">
                    <a:lumMod val="75000"/>
                  </a:schemeClr>
                </a:solidFill>
                <a:latin typeface="+mn-lt"/>
                <a:ea typeface="+mn-ea"/>
                <a:cs typeface="+mn-cs"/>
              </a:defRPr>
            </a:pPr>
            <a:r>
              <a:rPr lang="en-US" sz="1600" b="1">
                <a:solidFill>
                  <a:schemeClr val="accent2">
                    <a:lumMod val="75000"/>
                  </a:schemeClr>
                </a:solidFill>
              </a:rPr>
              <a:t>Loss Per Transaction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Tables'!$A$9:$A$10</c:f>
              <c:strCache>
                <c:ptCount val="2"/>
                <c:pt idx="0">
                  <c:v>2023</c:v>
                </c:pt>
                <c:pt idx="1">
                  <c:v>2024</c:v>
                </c:pt>
              </c:strCache>
            </c:strRef>
          </c:cat>
          <c:val>
            <c:numRef>
              <c:f>'Pivot Tables'!$B$9:$B$10</c:f>
              <c:numCache>
                <c:formatCode>#,##0.00;[Red]#,##0.00</c:formatCode>
                <c:ptCount val="2"/>
                <c:pt idx="0">
                  <c:v>-24.61081788440567</c:v>
                </c:pt>
                <c:pt idx="1">
                  <c:v>-25.967561591914087</c:v>
                </c:pt>
              </c:numCache>
            </c:numRef>
          </c:val>
          <c:smooth val="0"/>
          <c:extLst>
            <c:ext xmlns:c16="http://schemas.microsoft.com/office/drawing/2014/chart" uri="{C3380CC4-5D6E-409C-BE32-E72D297353CC}">
              <c16:uniqueId val="{00000000-7916-487D-9B73-2F71ADE871B6}"/>
            </c:ext>
          </c:extLst>
        </c:ser>
        <c:dLbls>
          <c:dLblPos val="t"/>
          <c:showLegendKey val="0"/>
          <c:showVal val="1"/>
          <c:showCatName val="0"/>
          <c:showSerName val="0"/>
          <c:showPercent val="0"/>
          <c:showBubbleSize val="0"/>
        </c:dLbls>
        <c:marker val="1"/>
        <c:smooth val="0"/>
        <c:axId val="1825409712"/>
        <c:axId val="1825404912"/>
      </c:lineChart>
      <c:catAx>
        <c:axId val="1825409712"/>
        <c:scaling>
          <c:orientation val="minMax"/>
        </c:scaling>
        <c:delete val="0"/>
        <c:axPos val="t"/>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825404912"/>
        <c:crosses val="autoZero"/>
        <c:auto val="1"/>
        <c:lblAlgn val="ctr"/>
        <c:lblOffset val="100"/>
        <c:noMultiLvlLbl val="0"/>
      </c:catAx>
      <c:valAx>
        <c:axId val="1825404912"/>
        <c:scaling>
          <c:orientation val="maxMin"/>
        </c:scaling>
        <c:delete val="0"/>
        <c:axPos val="l"/>
        <c:numFmt formatCode="#,##0.00;[Red]#,##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noFill/>
                <a:latin typeface="+mn-lt"/>
                <a:ea typeface="+mn-ea"/>
                <a:cs typeface="+mn-cs"/>
              </a:defRPr>
            </a:pPr>
            <a:endParaRPr lang="en-US"/>
          </a:p>
        </c:txPr>
        <c:crossAx val="182540971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5 Product Category Expense</cx:v>
        </cx:txData>
      </cx:tx>
      <cx:txPr>
        <a:bodyPr spcFirstLastPara="1" vertOverflow="ellipsis" horzOverflow="overflow" wrap="square" lIns="0" tIns="0" rIns="0" bIns="0" anchor="ctr" anchorCtr="1"/>
        <a:lstStyle/>
        <a:p>
          <a:pPr algn="ctr" rtl="0">
            <a:defRPr lang="en-US" sz="1600" b="1" i="0" u="none" strike="noStrike" kern="1200" baseline="0">
              <a:solidFill>
                <a:schemeClr val="accent2">
                  <a:lumMod val="75000"/>
                </a:schemeClr>
              </a:solidFill>
              <a:latin typeface="+mn-lt"/>
              <a:ea typeface="+mn-ea"/>
              <a:cs typeface="+mn-cs"/>
            </a:defRPr>
          </a:pPr>
          <a:r>
            <a:rPr lang="en-US" sz="1600" b="1" i="0" u="none" strike="noStrike" kern="1200" baseline="0">
              <a:solidFill>
                <a:schemeClr val="accent2">
                  <a:lumMod val="75000"/>
                </a:schemeClr>
              </a:solidFill>
              <a:latin typeface="+mn-lt"/>
              <a:ea typeface="+mn-ea"/>
              <a:cs typeface="+mn-cs"/>
            </a:rPr>
            <a:t>Top 5 Product Category Expense</a:t>
          </a:r>
        </a:p>
      </cx:txPr>
    </cx:title>
    <cx:plotArea>
      <cx:plotAreaRegion>
        <cx:series layoutId="funnel" uniqueId="{21B008E1-3AC2-4518-A035-E6599571BC99}">
          <cx:tx>
            <cx:txData>
              <cx:f>_xlchart.v2.1</cx:f>
              <cx:v>Product amount</cx:v>
            </cx:txData>
          </cx:tx>
          <cx:dataLabels>
            <cx:txPr>
              <a:bodyPr vertOverflow="overflow" horzOverflow="overflow" wrap="square" lIns="0" tIns="0" rIns="0" bIns="0"/>
              <a:lstStyle/>
              <a:p>
                <a:pPr algn="ctr" rtl="0">
                  <a:defRPr lang="en-US" sz="900" b="0" i="0" u="none" strike="noStrike" kern="1200" baseline="0">
                    <a:solidFill>
                      <a:schemeClr val="tx2"/>
                    </a:solidFill>
                    <a:latin typeface="+mn-lt"/>
                    <a:ea typeface="+mn-ea"/>
                    <a:cs typeface="+mn-cs"/>
                  </a:defRPr>
                </a:pPr>
                <a:endParaRPr lang="en-US" sz="900" b="0" i="0" u="none" strike="noStrike" kern="1200" baseline="0">
                  <a:solidFill>
                    <a:schemeClr val="tx2"/>
                  </a:solidFill>
                  <a:latin typeface="+mn-lt"/>
                  <a:ea typeface="+mn-ea"/>
                  <a:cs typeface="+mn-cs"/>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900" b="0" i="0" u="none" strike="noStrike" kern="1200" baseline="0">
                <a:solidFill>
                  <a:schemeClr val="tx2"/>
                </a:solidFill>
                <a:latin typeface="+mn-lt"/>
                <a:ea typeface="+mn-ea"/>
                <a:cs typeface="+mn-cs"/>
              </a:defRPr>
            </a:pPr>
            <a:endParaRPr lang="en-US" sz="900" b="0" i="0" u="none" strike="noStrike" kern="1200" baseline="0">
              <a:solidFill>
                <a:schemeClr val="tx2"/>
              </a:solidFill>
              <a:latin typeface="+mn-lt"/>
              <a:ea typeface="+mn-ea"/>
              <a:cs typeface="+mn-cs"/>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0</xdr:rowOff>
    </xdr:from>
    <xdr:to>
      <xdr:col>6</xdr:col>
      <xdr:colOff>548640</xdr:colOff>
      <xdr:row>2</xdr:row>
      <xdr:rowOff>22860</xdr:rowOff>
    </xdr:to>
    <xdr:pic>
      <xdr:nvPicPr>
        <xdr:cNvPr id="9" name="Graphic 8" descr="Bar graph with upward trend with solid fill">
          <a:extLst>
            <a:ext uri="{FF2B5EF4-FFF2-40B4-BE49-F238E27FC236}">
              <a16:creationId xmlns:a16="http://schemas.microsoft.com/office/drawing/2014/main" id="{EB93C90F-9AEA-35AC-2C86-70CAC9C139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49980" y="0"/>
          <a:ext cx="548640" cy="388620"/>
        </a:xfrm>
        <a:prstGeom prst="rect">
          <a:avLst/>
        </a:prstGeom>
      </xdr:spPr>
    </xdr:pic>
    <xdr:clientData/>
  </xdr:twoCellAnchor>
  <xdr:twoCellAnchor>
    <xdr:from>
      <xdr:col>17</xdr:col>
      <xdr:colOff>594360</xdr:colOff>
      <xdr:row>1</xdr:row>
      <xdr:rowOff>175260</xdr:rowOff>
    </xdr:from>
    <xdr:to>
      <xdr:col>25</xdr:col>
      <xdr:colOff>60960</xdr:colOff>
      <xdr:row>34</xdr:row>
      <xdr:rowOff>15240</xdr:rowOff>
    </xdr:to>
    <xdr:sp macro="" textlink="">
      <xdr:nvSpPr>
        <xdr:cNvPr id="11" name="Rectangle 10">
          <a:extLst>
            <a:ext uri="{FF2B5EF4-FFF2-40B4-BE49-F238E27FC236}">
              <a16:creationId xmlns:a16="http://schemas.microsoft.com/office/drawing/2014/main" id="{12A0C25C-2BC6-4635-3BF7-3B216F457CF0}"/>
            </a:ext>
          </a:extLst>
        </xdr:cNvPr>
        <xdr:cNvSpPr/>
      </xdr:nvSpPr>
      <xdr:spPr>
        <a:xfrm>
          <a:off x="11475720" y="358140"/>
          <a:ext cx="4343400" cy="589026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20</xdr:row>
      <xdr:rowOff>45720</xdr:rowOff>
    </xdr:from>
    <xdr:to>
      <xdr:col>7</xdr:col>
      <xdr:colOff>83820</xdr:colOff>
      <xdr:row>34</xdr:row>
      <xdr:rowOff>45720</xdr:rowOff>
    </xdr:to>
    <xdr:graphicFrame macro="">
      <xdr:nvGraphicFramePr>
        <xdr:cNvPr id="2" name="Chart 1">
          <a:extLst>
            <a:ext uri="{FF2B5EF4-FFF2-40B4-BE49-F238E27FC236}">
              <a16:creationId xmlns:a16="http://schemas.microsoft.com/office/drawing/2014/main" id="{6D1E89A8-A90D-4208-A3B3-EB2F52924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60960</xdr:colOff>
      <xdr:row>6</xdr:row>
      <xdr:rowOff>30480</xdr:rowOff>
    </xdr:from>
    <xdr:to>
      <xdr:col>7</xdr:col>
      <xdr:colOff>426720</xdr:colOff>
      <xdr:row>19</xdr:row>
      <xdr:rowOff>0</xdr:rowOff>
    </xdr:to>
    <xdr:graphicFrame macro="">
      <xdr:nvGraphicFramePr>
        <xdr:cNvPr id="4" name="Chart 3">
          <a:extLst>
            <a:ext uri="{FF2B5EF4-FFF2-40B4-BE49-F238E27FC236}">
              <a16:creationId xmlns:a16="http://schemas.microsoft.com/office/drawing/2014/main" id="{8F6B15BD-D30E-4CD4-849A-8607019FA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548640</xdr:colOff>
      <xdr:row>6</xdr:row>
      <xdr:rowOff>38100</xdr:rowOff>
    </xdr:from>
    <xdr:to>
      <xdr:col>15</xdr:col>
      <xdr:colOff>243840</xdr:colOff>
      <xdr:row>19</xdr:row>
      <xdr:rowOff>7620</xdr:rowOff>
    </xdr:to>
    <xdr:graphicFrame macro="">
      <xdr:nvGraphicFramePr>
        <xdr:cNvPr id="5" name="Chart 4">
          <a:extLst>
            <a:ext uri="{FF2B5EF4-FFF2-40B4-BE49-F238E27FC236}">
              <a16:creationId xmlns:a16="http://schemas.microsoft.com/office/drawing/2014/main" id="{9C93AF7A-C8C5-47DE-AD13-EFF356B58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266700</xdr:colOff>
      <xdr:row>20</xdr:row>
      <xdr:rowOff>38100</xdr:rowOff>
    </xdr:from>
    <xdr:to>
      <xdr:col>15</xdr:col>
      <xdr:colOff>304800</xdr:colOff>
      <xdr:row>34</xdr:row>
      <xdr:rowOff>15240</xdr:rowOff>
    </xdr:to>
    <xdr:graphicFrame macro="">
      <xdr:nvGraphicFramePr>
        <xdr:cNvPr id="6" name="Chart 5">
          <a:extLst>
            <a:ext uri="{FF2B5EF4-FFF2-40B4-BE49-F238E27FC236}">
              <a16:creationId xmlns:a16="http://schemas.microsoft.com/office/drawing/2014/main" id="{F2F6428C-3730-4BE4-9388-B49FAC47C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15240</xdr:colOff>
      <xdr:row>1</xdr:row>
      <xdr:rowOff>175261</xdr:rowOff>
    </xdr:from>
    <xdr:to>
      <xdr:col>20</xdr:col>
      <xdr:colOff>129540</xdr:colOff>
      <xdr:row>8</xdr:row>
      <xdr:rowOff>53341</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D38E5FE8-9287-4F91-9E37-96A0215E247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506200" y="358140"/>
              <a:ext cx="137160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113499</xdr:colOff>
      <xdr:row>1</xdr:row>
      <xdr:rowOff>175260</xdr:rowOff>
    </xdr:from>
    <xdr:to>
      <xdr:col>22</xdr:col>
      <xdr:colOff>274320</xdr:colOff>
      <xdr:row>8</xdr:row>
      <xdr:rowOff>45720</xdr:rowOff>
    </xdr:to>
    <mc:AlternateContent xmlns:mc="http://schemas.openxmlformats.org/markup-compatibility/2006" xmlns:a14="http://schemas.microsoft.com/office/drawing/2010/main">
      <mc:Choice Requires="a14">
        <xdr:graphicFrame macro="">
          <xdr:nvGraphicFramePr>
            <xdr:cNvPr id="8" name="Months">
              <a:extLst>
                <a:ext uri="{FF2B5EF4-FFF2-40B4-BE49-F238E27FC236}">
                  <a16:creationId xmlns:a16="http://schemas.microsoft.com/office/drawing/2014/main" id="{DCB790AC-0B5C-42A7-9FDA-174C44033A0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2823659" y="358140"/>
              <a:ext cx="1380021"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358140</xdr:colOff>
      <xdr:row>6</xdr:row>
      <xdr:rowOff>30480</xdr:rowOff>
    </xdr:from>
    <xdr:to>
      <xdr:col>17</xdr:col>
      <xdr:colOff>571500</xdr:colOff>
      <xdr:row>24</xdr:row>
      <xdr:rowOff>15240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47CED24B-C057-4BEB-9B07-2A5768FC5E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288780" y="1143000"/>
              <a:ext cx="2133600" cy="3276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30480</xdr:colOff>
      <xdr:row>8</xdr:row>
      <xdr:rowOff>99060</xdr:rowOff>
    </xdr:from>
    <xdr:to>
      <xdr:col>22</xdr:col>
      <xdr:colOff>274320</xdr:colOff>
      <xdr:row>23</xdr:row>
      <xdr:rowOff>160020</xdr:rowOff>
    </xdr:to>
    <xdr:sp macro="" textlink="">
      <xdr:nvSpPr>
        <xdr:cNvPr id="13" name="TextBox 12">
          <a:extLst>
            <a:ext uri="{FF2B5EF4-FFF2-40B4-BE49-F238E27FC236}">
              <a16:creationId xmlns:a16="http://schemas.microsoft.com/office/drawing/2014/main" id="{EFA6197E-EA8F-1A8C-8F20-601D87F54EE7}"/>
            </a:ext>
          </a:extLst>
        </xdr:cNvPr>
        <xdr:cNvSpPr txBox="1"/>
      </xdr:nvSpPr>
      <xdr:spPr>
        <a:xfrm>
          <a:off x="11490960" y="1577340"/>
          <a:ext cx="2682240" cy="280416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75000"/>
                </a:schemeClr>
              </a:solidFill>
            </a:rPr>
            <a:t>Key Insights</a:t>
          </a:r>
        </a:p>
        <a:p>
          <a:endParaRPr lang="en-IN" sz="1100"/>
        </a:p>
        <a:p>
          <a:r>
            <a:rPr lang="en-IN" sz="1200" b="1"/>
            <a:t>• Volume forecast: 4,500 transactions in 2025</a:t>
          </a:r>
        </a:p>
        <a:p>
          <a:r>
            <a:rPr lang="en-IN" sz="1200" b="1"/>
            <a:t>• Failure rate expected to decline to 2.9%</a:t>
          </a:r>
        </a:p>
        <a:p>
          <a:r>
            <a:rPr lang="en-IN" sz="1200" b="1"/>
            <a:t>• Cashback payouts exceed transaction fees</a:t>
          </a:r>
        </a:p>
        <a:p>
          <a:r>
            <a:rPr lang="en-IN" sz="1200" b="1"/>
            <a:t>• Credit cards show highest failure rate</a:t>
          </a:r>
        </a:p>
        <a:p>
          <a:endParaRPr lang="en-IN" sz="1200" b="1"/>
        </a:p>
        <a:p>
          <a:r>
            <a:rPr lang="en-IN" sz="1200" b="1">
              <a:solidFill>
                <a:schemeClr val="accent2">
                  <a:lumMod val="75000"/>
                </a:schemeClr>
              </a:solidFill>
            </a:rPr>
            <a:t>Implication:</a:t>
          </a:r>
        </a:p>
        <a:p>
          <a:r>
            <a:rPr lang="en-IN" sz="1200" b="1"/>
            <a:t>Growth may increase financial leakage unless incentive strategy is optimized</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0.75748</cdr:x>
      <cdr:y>0.89632</cdr:y>
    </cdr:from>
    <cdr:to>
      <cdr:x>0.93854</cdr:x>
      <cdr:y>1</cdr:y>
    </cdr:to>
    <cdr:sp macro="" textlink="">
      <cdr:nvSpPr>
        <cdr:cNvPr id="2" name="TextBox 1">
          <a:extLst xmlns:a="http://schemas.openxmlformats.org/drawingml/2006/main">
            <a:ext uri="{FF2B5EF4-FFF2-40B4-BE49-F238E27FC236}">
              <a16:creationId xmlns:a16="http://schemas.microsoft.com/office/drawing/2014/main" id="{76B3C31F-0474-567B-1380-1863896E52AB}"/>
            </a:ext>
          </a:extLst>
        </cdr:cNvPr>
        <cdr:cNvSpPr txBox="1"/>
      </cdr:nvSpPr>
      <cdr:spPr>
        <a:xfrm xmlns:a="http://schemas.openxmlformats.org/drawingml/2006/main">
          <a:off x="3474720" y="2042160"/>
          <a:ext cx="830580" cy="236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00" kern="1200">
              <a:latin typeface="+mj-lt"/>
            </a:rPr>
            <a:t>Forecasted</a:t>
          </a:r>
          <a:endParaRPr lang="en-IN" sz="1100" kern="1200">
            <a:latin typeface="+mj-l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S" refreshedDate="46085.717909953702" createdVersion="8" refreshedVersion="8" minRefreshableVersion="3" recordCount="3" xr:uid="{0D2E4680-E32C-4F20-A2BB-B8DFAABAF447}">
  <cacheSource type="worksheet">
    <worksheetSource name="Table13"/>
  </cacheSource>
  <cacheFields count="6">
    <cacheField name="Year" numFmtId="0">
      <sharedItems containsSemiMixedTypes="0" containsString="0" containsNumber="1" containsInteger="1" minValue="2023" maxValue="2025" count="3">
        <n v="2023"/>
        <n v="2024"/>
        <n v="2025"/>
      </sharedItems>
    </cacheField>
    <cacheField name="Year No." numFmtId="0">
      <sharedItems containsSemiMixedTypes="0" containsString="0" containsNumber="1" containsInteger="1" minValue="1" maxValue="3"/>
    </cacheField>
    <cacheField name="Transactions" numFmtId="1">
      <sharedItems containsSemiMixedTypes="0" containsString="0" containsNumber="1" containsInteger="1" minValue="1834" maxValue="4498"/>
    </cacheField>
    <cacheField name="Failure Rate" numFmtId="10">
      <sharedItems containsSemiMixedTypes="0" containsString="0" containsNumber="1" minValue="2.8673659816576203E-2" maxValue="2.9443838604143947E-2"/>
    </cacheField>
    <cacheField name="Successful Transactions " numFmtId="1">
      <sharedItems containsSemiMixedTypes="0" containsString="0" containsNumber="1" minValue="1780" maxValue="4369.0258781450402"/>
    </cacheField>
    <cacheField name="Failure Leakage Cost" numFmtId="164">
      <sharedItems containsSemiMixedTypes="0" containsString="0" containsNumber="1" minValue="2573.42" maxValue="6327.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S" refreshedDate="46085.763651041663" backgroundQuery="1" createdVersion="8" refreshedVersion="8" minRefreshableVersion="3" recordCount="0" supportSubquery="1" supportAdvancedDrill="1" xr:uid="{5E70D330-F5C1-4A50-9808-B570D58B713D}">
  <cacheSource type="external" connectionId="3"/>
  <cacheFields count="4">
    <cacheField name="[Measures].[Count of transaction_id]" caption="Count of transaction_id" numFmtId="0" hierarchy="32" level="32767"/>
    <cacheField name="[Measures].[Failure Rate]" caption="Failure Rate" numFmtId="0" hierarchy="40" level="32767"/>
    <cacheField name="[digital_wallet_transactions  2].[transaction_date (Year)].[transaction_date (Year)]" caption="transaction_date (Year)" numFmtId="0" hierarchy="16" level="1">
      <sharedItems count="2">
        <s v="2023"/>
        <s v="2024"/>
      </sharedItems>
    </cacheField>
    <cacheField name="[Measures].[Net Contribution]" caption="Net Contribution" numFmtId="0" hierarchy="38" level="32767"/>
  </cacheFields>
  <cacheHierarchies count="45">
    <cacheHierarchy uniqueName="[digital_wallet_transactions  2].[idx]" caption="idx" attribute="1" defaultMemberUniqueName="[digital_wallet_transactions  2].[idx].[All]" allUniqueName="[digital_wallet_transactions  2].[idx].[All]" dimensionUniqueName="[digital_wallet_transactions  2]" displayFolder="" count="0" memberValueDatatype="20" unbalanced="0"/>
    <cacheHierarchy uniqueName="[digital_wallet_transactions  2].[transaction_id]" caption="transaction_id" attribute="1" defaultMemberUniqueName="[digital_wallet_transactions  2].[transaction_id].[All]" allUniqueName="[digital_wallet_transactions  2].[transaction_id].[All]" dimensionUniqueName="[digital_wallet_transactions  2]" displayFolder="" count="0" memberValueDatatype="130" unbalanced="0"/>
    <cacheHierarchy uniqueName="[digital_wallet_transactions  2].[user_id]" caption="user_id" attribute="1" defaultMemberUniqueName="[digital_wallet_transactions  2].[user_id].[All]" allUniqueName="[digital_wallet_transactions  2].[user_id].[All]" dimensionUniqueName="[digital_wallet_transactions  2]" displayFolder="" count="0" memberValueDatatype="130" unbalanced="0"/>
    <cacheHierarchy uniqueName="[digital_wallet_transactions  2].[transaction_date]" caption="transaction_date" attribute="1" time="1" defaultMemberUniqueName="[digital_wallet_transactions  2].[transaction_date].[All]" allUniqueName="[digital_wallet_transactions  2].[transaction_date].[All]" dimensionUniqueName="[digital_wallet_transactions  2]" displayFolder="" count="0" memberValueDatatype="7" unbalanced="0"/>
    <cacheHierarchy uniqueName="[digital_wallet_transactions  2].[product_category]" caption="product_category" attribute="1" defaultMemberUniqueName="[digital_wallet_transactions  2].[product_category].[All]" allUniqueName="[digital_wallet_transactions  2].[product_category].[All]" dimensionUniqueName="[digital_wallet_transactions  2]" displayFolder="" count="0" memberValueDatatype="130" unbalanced="0"/>
    <cacheHierarchy uniqueName="[digital_wallet_transactions  2].[product_name]" caption="product_name" attribute="1" defaultMemberUniqueName="[digital_wallet_transactions  2].[product_name].[All]" allUniqueName="[digital_wallet_transactions  2].[product_name].[All]" dimensionUniqueName="[digital_wallet_transactions  2]" displayFolder="" count="0" memberValueDatatype="130" unbalanced="0"/>
    <cacheHierarchy uniqueName="[digital_wallet_transactions  2].[merchant_name]" caption="merchant_name" attribute="1" defaultMemberUniqueName="[digital_wallet_transactions  2].[merchant_name].[All]" allUniqueName="[digital_wallet_transactions  2].[merchant_name].[All]" dimensionUniqueName="[digital_wallet_transactions  2]" displayFolder="" count="0" memberValueDatatype="130" unbalanced="0"/>
    <cacheHierarchy uniqueName="[digital_wallet_transactions  2].[product_amount]" caption="product_amount" attribute="1" defaultMemberUniqueName="[digital_wallet_transactions  2].[product_amount].[All]" allUniqueName="[digital_wallet_transactions  2].[product_amount].[All]" dimensionUniqueName="[digital_wallet_transactions  2]" displayFolder="" count="0" memberValueDatatype="5" unbalanced="0"/>
    <cacheHierarchy uniqueName="[digital_wallet_transactions  2].[transaction_fee]" caption="transaction_fee" attribute="1" defaultMemberUniqueName="[digital_wallet_transactions  2].[transaction_fee].[All]" allUniqueName="[digital_wallet_transactions  2].[transaction_fee].[All]" dimensionUniqueName="[digital_wallet_transactions  2]" displayFolder="" count="0" memberValueDatatype="5" unbalanced="0"/>
    <cacheHierarchy uniqueName="[digital_wallet_transactions  2].[cashback]" caption="cashback" attribute="1" defaultMemberUniqueName="[digital_wallet_transactions  2].[cashback].[All]" allUniqueName="[digital_wallet_transactions  2].[cashback].[All]" dimensionUniqueName="[digital_wallet_transactions  2]" displayFolder="" count="0" memberValueDatatype="5" unbalanced="0"/>
    <cacheHierarchy uniqueName="[digital_wallet_transactions  2].[loyalty_points]" caption="loyalty_points" attribute="1" defaultMemberUniqueName="[digital_wallet_transactions  2].[loyalty_points].[All]" allUniqueName="[digital_wallet_transactions  2].[loyalty_points].[All]" dimensionUniqueName="[digital_wallet_transactions  2]" displayFolder="" count="0" memberValueDatatype="20" unbalanced="0"/>
    <cacheHierarchy uniqueName="[digital_wallet_transactions  2].[payment_method]" caption="payment_method" attribute="1" defaultMemberUniqueName="[digital_wallet_transactions  2].[payment_method].[All]" allUniqueName="[digital_wallet_transactions  2].[payment_method].[All]" dimensionUniqueName="[digital_wallet_transactions  2]" displayFolder="" count="0" memberValueDatatype="130" unbalanced="0"/>
    <cacheHierarchy uniqueName="[digital_wallet_transactions  2].[transaction_status]" caption="transaction_status" attribute="1" defaultMemberUniqueName="[digital_wallet_transactions  2].[transaction_status].[All]" allUniqueName="[digital_wallet_transactions  2].[transaction_status].[All]" dimensionUniqueName="[digital_wallet_transactions  2]" displayFolder="" count="0" memberValueDatatype="130" unbalanced="0"/>
    <cacheHierarchy uniqueName="[digital_wallet_transactions  2].[merchant_id]" caption="merchant_id" attribute="1" defaultMemberUniqueName="[digital_wallet_transactions  2].[merchant_id].[All]" allUniqueName="[digital_wallet_transactions  2].[merchant_id].[All]" dimensionUniqueName="[digital_wallet_transactions  2]" displayFolder="" count="0" memberValueDatatype="130" unbalanced="0"/>
    <cacheHierarchy uniqueName="[digital_wallet_transactions  2].[device_type]" caption="device_type" attribute="1" defaultMemberUniqueName="[digital_wallet_transactions  2].[device_type].[All]" allUniqueName="[digital_wallet_transactions  2].[device_type].[All]" dimensionUniqueName="[digital_wallet_transactions  2]" displayFolder="" count="0" memberValueDatatype="130" unbalanced="0"/>
    <cacheHierarchy uniqueName="[digital_wallet_transactions  2].[location]" caption="location" attribute="1" defaultMemberUniqueName="[digital_wallet_transactions  2].[location].[All]" allUniqueName="[digital_wallet_transactions  2].[location].[All]" dimensionUniqueName="[digital_wallet_transactions  2]" displayFolder="" count="0" memberValueDatatype="130" unbalanced="0"/>
    <cacheHierarchy uniqueName="[digital_wallet_transactions  2].[transaction_date (Year)]" caption="transaction_date (Year)" attribute="1" defaultMemberUniqueName="[digital_wallet_transactions  2].[transaction_date (Year)].[All]" allUniqueName="[digital_wallet_transactions  2].[transaction_date (Year)].[All]" dimensionUniqueName="[digital_wallet_transactions  2]" displayFolder="" count="2" memberValueDatatype="130" unbalanced="0">
      <fieldsUsage count="2">
        <fieldUsage x="-1"/>
        <fieldUsage x="2"/>
      </fieldsUsage>
    </cacheHierarchy>
    <cacheHierarchy uniqueName="[digital_wallet_transactions  2].[transaction_date (Quarter)]" caption="transaction_date (Quarter)" attribute="1" defaultMemberUniqueName="[digital_wallet_transactions  2].[transaction_date (Quarter)].[All]" allUniqueName="[digital_wallet_transactions  2].[transaction_date (Quarter)].[All]" dimensionUniqueName="[digital_wallet_transactions  2]" displayFolder="" count="0" memberValueDatatype="130" unbalanced="0"/>
    <cacheHierarchy uniqueName="[digital_wallet_transactions  2].[transaction_date (Month)]" caption="transaction_date (Month)" attribute="1" defaultMemberUniqueName="[digital_wallet_transactions  2].[transaction_date (Month)].[All]" allUniqueName="[digital_wallet_transactions  2].[transaction_date (Month)].[All]" dimensionUniqueName="[digital_wallet_transactions  2]" displayFolder="" count="0" memberValueDatatype="130" unbalanced="0"/>
    <cacheHierarchy uniqueName="[Table13].[Year]" caption="Year" attribute="1" defaultMemberUniqueName="[Table13].[Year].[All]" allUniqueName="[Table13].[Year].[All]" dimensionUniqueName="[Table13]" displayFolder="" count="0" memberValueDatatype="20" unbalanced="0"/>
    <cacheHierarchy uniqueName="[Table13].[Year No.]" caption="Year No." attribute="1" defaultMemberUniqueName="[Table13].[Year No.].[All]" allUniqueName="[Table13].[Year No.].[All]" dimensionUniqueName="[Table13]" displayFolder="" count="0" memberValueDatatype="20" unbalanced="0"/>
    <cacheHierarchy uniqueName="[Table13].[Transactions]" caption="Transactions" attribute="1" defaultMemberUniqueName="[Table13].[Transactions].[All]" allUniqueName="[Table13].[Transactions].[All]" dimensionUniqueName="[Table13]" displayFolder="" count="0" memberValueDatatype="20" unbalanced="0"/>
    <cacheHierarchy uniqueName="[Table13].[Failure Rate]" caption="Failure Rate" attribute="1" defaultMemberUniqueName="[Table13].[Failure Rate].[All]" allUniqueName="[Table13].[Failure Rate].[All]" dimensionUniqueName="[Table13]" displayFolder="" count="0" memberValueDatatype="5" unbalanced="0"/>
    <cacheHierarchy uniqueName="[Table13].[Successful Transactions]" caption="Successful Transactions" attribute="1" defaultMemberUniqueName="[Table13].[Successful Transactions].[All]" allUniqueName="[Table13].[Successful Transactions].[All]" dimensionUniqueName="[Table13]" displayFolder="" count="0" memberValueDatatype="5" unbalanced="0"/>
    <cacheHierarchy uniqueName="[Table13].[Failure Leakage Cost]" caption="Failure Leakage Cost" attribute="1" defaultMemberUniqueName="[Table13].[Failure Leakage Cost].[All]" allUniqueName="[Table13].[Failure Leakage Cost].[All]" dimensionUniqueName="[Table13]" displayFolder="" count="0" memberValueDatatype="5" unbalanced="0"/>
    <cacheHierarchy uniqueName="[Table13 1].[Year]" caption="Year" attribute="1" defaultMemberUniqueName="[Table13 1].[Year].[All]" allUniqueName="[Table13 1].[Year].[All]" dimensionUniqueName="[Table13 1]" displayFolder="" count="0" memberValueDatatype="20" unbalanced="0"/>
    <cacheHierarchy uniqueName="[Table13 1].[Year No.]" caption="Year No." attribute="1" defaultMemberUniqueName="[Table13 1].[Year No.].[All]" allUniqueName="[Table13 1].[Year No.].[All]" dimensionUniqueName="[Table13 1]" displayFolder="" count="0" memberValueDatatype="20" unbalanced="0"/>
    <cacheHierarchy uniqueName="[Table13 1].[Transactions]" caption="Transactions" attribute="1" defaultMemberUniqueName="[Table13 1].[Transactions].[All]" allUniqueName="[Table13 1].[Transactions].[All]" dimensionUniqueName="[Table13 1]" displayFolder="" count="0" memberValueDatatype="20" unbalanced="0"/>
    <cacheHierarchy uniqueName="[Table13 1].[Failure Rate]" caption="Failure Rate" attribute="1" defaultMemberUniqueName="[Table13 1].[Failure Rate].[All]" allUniqueName="[Table13 1].[Failure Rate].[All]" dimensionUniqueName="[Table13 1]" displayFolder="" count="0" memberValueDatatype="5" unbalanced="0"/>
    <cacheHierarchy uniqueName="[Table13 1].[Successful Transactions]" caption="Successful Transactions" attribute="1" defaultMemberUniqueName="[Table13 1].[Successful Transactions].[All]" allUniqueName="[Table13 1].[Successful Transactions].[All]" dimensionUniqueName="[Table13 1]" displayFolder="" count="0" memberValueDatatype="5" unbalanced="0"/>
    <cacheHierarchy uniqueName="[Table13 1].[Failure Leakage Cost]" caption="Failure Leakage Cost" attribute="1" defaultMemberUniqueName="[Table13 1].[Failure Leakage Cost].[All]" allUniqueName="[Table13 1].[Failure Leakage Cost].[All]" dimensionUniqueName="[Table13 1]" displayFolder="" count="0" memberValueDatatype="5" unbalanced="0"/>
    <cacheHierarchy uniqueName="[digital_wallet_transactions  2].[transaction_date (Month Index)]" caption="transaction_date (Month Index)" attribute="1" defaultMemberUniqueName="[digital_wallet_transactions  2].[transaction_date (Month Index)].[All]" allUniqueName="[digital_wallet_transactions  2].[transaction_date (Month Index)].[All]" dimensionUniqueName="[digital_wallet_transactions  2]" displayFolder="" count="0" memberValueDatatype="20" unbalanced="0" hidden="1"/>
    <cacheHierarchy uniqueName="[Measures].[Count of transaction_id]" caption="Count of transaction_id" measure="1" displayFolder="" measureGroup="digital_wallet_transactions  2" count="0" oneField="1">
      <fieldsUsage count="1">
        <fieldUsage x="0"/>
      </fieldsUsage>
      <extLst>
        <ext xmlns:x15="http://schemas.microsoft.com/office/spreadsheetml/2010/11/main" uri="{B97F6D7D-B522-45F9-BDA1-12C45D357490}">
          <x15:cacheHierarchy aggregatedColumn="1"/>
        </ext>
      </extLst>
    </cacheHierarchy>
    <cacheHierarchy uniqueName="[Measures].[Sum of transaction_fee]" caption="Sum of transaction_fee" measure="1" displayFolder="" measureGroup="digital_wallet_transactions  2" count="0">
      <extLst>
        <ext xmlns:x15="http://schemas.microsoft.com/office/spreadsheetml/2010/11/main" uri="{B97F6D7D-B522-45F9-BDA1-12C45D357490}">
          <x15:cacheHierarchy aggregatedColumn="8"/>
        </ext>
      </extLst>
    </cacheHierarchy>
    <cacheHierarchy uniqueName="[Measures].[Sum of cashback]" caption="Sum of cashback" measure="1" displayFolder="" measureGroup="digital_wallet_transactions  2" count="0">
      <extLst>
        <ext xmlns:x15="http://schemas.microsoft.com/office/spreadsheetml/2010/11/main" uri="{B97F6D7D-B522-45F9-BDA1-12C45D357490}">
          <x15:cacheHierarchy aggregatedColumn="9"/>
        </ext>
      </extLst>
    </cacheHierarchy>
    <cacheHierarchy uniqueName="[Measures].[Count of user_id]" caption="Count of user_id" measure="1" displayFolder="" measureGroup="digital_wallet_transactions  2" count="0">
      <extLst>
        <ext xmlns:x15="http://schemas.microsoft.com/office/spreadsheetml/2010/11/main" uri="{B97F6D7D-B522-45F9-BDA1-12C45D357490}">
          <x15:cacheHierarchy aggregatedColumn="2"/>
        </ext>
      </extLst>
    </cacheHierarchy>
    <cacheHierarchy uniqueName="[Measures].[Sum of product_amount]" caption="Sum of product_amount" measure="1" displayFolder="" measureGroup="digital_wallet_transactions  2" count="0">
      <extLst>
        <ext xmlns:x15="http://schemas.microsoft.com/office/spreadsheetml/2010/11/main" uri="{B97F6D7D-B522-45F9-BDA1-12C45D357490}">
          <x15:cacheHierarchy aggregatedColumn="7"/>
        </ext>
      </extLst>
    </cacheHierarchy>
    <cacheHierarchy uniqueName="[Measures].[Sum of loyalty_points]" caption="Sum of loyalty_points" measure="1" displayFolder="" measureGroup="digital_wallet_transactions  2" count="0">
      <extLst>
        <ext xmlns:x15="http://schemas.microsoft.com/office/spreadsheetml/2010/11/main" uri="{B97F6D7D-B522-45F9-BDA1-12C45D357490}">
          <x15:cacheHierarchy aggregatedColumn="10"/>
        </ext>
      </extLst>
    </cacheHierarchy>
    <cacheHierarchy uniqueName="[Measures].[Net Contribution]" caption="Net Contribution" measure="1" displayFolder="" measureGroup="digital_wallet_transactions  2" count="0" oneField="1">
      <fieldsUsage count="1">
        <fieldUsage x="3"/>
      </fieldsUsage>
    </cacheHierarchy>
    <cacheHierarchy uniqueName="[Measures].[Loss per transaction]" caption="Loss per transaction" measure="1" displayFolder="" measureGroup="digital_wallet_transactions  2" count="0"/>
    <cacheHierarchy uniqueName="[Measures].[Failure Rate]" caption="Failure Rate" measure="1" displayFolder="" measureGroup="digital_wallet_transactions  2" count="0" oneField="1">
      <fieldsUsage count="1">
        <fieldUsage x="1"/>
      </fieldsUsage>
    </cacheHierarchy>
    <cacheHierarchy uniqueName="[Measures].[__XL_Count digital_wallet_transactions  2]" caption="__XL_Count digital_wallet_transactions  2" measure="1" displayFolder="" measureGroup="digital_wallet_transactions  2" count="0" hidden="1"/>
    <cacheHierarchy uniqueName="[Measures].[__XL_Count Table13]" caption="__XL_Count Table13" measure="1" displayFolder="" measureGroup="Table13" count="0" hidden="1"/>
    <cacheHierarchy uniqueName="[Measures].[__XL_Count Table13 1]" caption="__XL_Count Table13 1" measure="1" displayFolder="" measureGroup="Table13 1" count="0" hidden="1"/>
    <cacheHierarchy uniqueName="[Measures].[__No measures defined]" caption="__No measures defined" measure="1" displayFolder="" count="0" hidden="1"/>
  </cacheHierarchies>
  <kpis count="0"/>
  <dimensions count="4">
    <dimension name="digital_wallet_transactions  2" uniqueName="[digital_wallet_transactions  2]" caption="digital_wallet_transactions  2"/>
    <dimension measure="1" name="Measures" uniqueName="[Measures]" caption="Measures"/>
    <dimension name="Table13" uniqueName="[Table13]" caption="Table13"/>
    <dimension name="Table13 1" uniqueName="[Table13 1]" caption="Table13 1"/>
  </dimensions>
  <measureGroups count="3">
    <measureGroup name="digital_wallet_transactions  2" caption="digital_wallet_transactions  2"/>
    <measureGroup name="Table13" caption="Table13"/>
    <measureGroup name="Table13 1" caption="Table13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S" refreshedDate="46085.767169907405" backgroundQuery="1" createdVersion="8" refreshedVersion="8" minRefreshableVersion="3" recordCount="0" supportSubquery="1" supportAdvancedDrill="1" xr:uid="{4BFB3DB0-DAF3-4588-B56B-2EB81B9C70D7}">
  <cacheSource type="external" connectionId="3"/>
  <cacheFields count="3">
    <cacheField name="[Measures].[Sum of cashback]" caption="Sum of cashback" numFmtId="0" hierarchy="34" level="32767"/>
    <cacheField name="[digital_wallet_transactions  2].[transaction_status].[transaction_status]" caption="transaction_status" numFmtId="0" hierarchy="12" level="1">
      <sharedItems containsSemiMixedTypes="0" containsNonDate="0" containsString="0"/>
    </cacheField>
    <cacheField name="[digital_wallet_transactions  2].[transaction_date (Year)].[transaction_date (Year)]" caption="transaction_date (Year)" numFmtId="0" hierarchy="16" level="1">
      <sharedItems count="2">
        <s v="2023"/>
        <s v="2024"/>
      </sharedItems>
    </cacheField>
  </cacheFields>
  <cacheHierarchies count="45">
    <cacheHierarchy uniqueName="[digital_wallet_transactions  2].[idx]" caption="idx" attribute="1" defaultMemberUniqueName="[digital_wallet_transactions  2].[idx].[All]" allUniqueName="[digital_wallet_transactions  2].[idx].[All]" dimensionUniqueName="[digital_wallet_transactions  2]" displayFolder="" count="0" memberValueDatatype="20" unbalanced="0"/>
    <cacheHierarchy uniqueName="[digital_wallet_transactions  2].[transaction_id]" caption="transaction_id" attribute="1" defaultMemberUniqueName="[digital_wallet_transactions  2].[transaction_id].[All]" allUniqueName="[digital_wallet_transactions  2].[transaction_id].[All]" dimensionUniqueName="[digital_wallet_transactions  2]" displayFolder="" count="0" memberValueDatatype="130" unbalanced="0"/>
    <cacheHierarchy uniqueName="[digital_wallet_transactions  2].[user_id]" caption="user_id" attribute="1" defaultMemberUniqueName="[digital_wallet_transactions  2].[user_id].[All]" allUniqueName="[digital_wallet_transactions  2].[user_id].[All]" dimensionUniqueName="[digital_wallet_transactions  2]" displayFolder="" count="0" memberValueDatatype="130" unbalanced="0"/>
    <cacheHierarchy uniqueName="[digital_wallet_transactions  2].[transaction_date]" caption="transaction_date" attribute="1" time="1" defaultMemberUniqueName="[digital_wallet_transactions  2].[transaction_date].[All]" allUniqueName="[digital_wallet_transactions  2].[transaction_date].[All]" dimensionUniqueName="[digital_wallet_transactions  2]" displayFolder="" count="0" memberValueDatatype="7" unbalanced="0"/>
    <cacheHierarchy uniqueName="[digital_wallet_transactions  2].[product_category]" caption="product_category" attribute="1" defaultMemberUniqueName="[digital_wallet_transactions  2].[product_category].[All]" allUniqueName="[digital_wallet_transactions  2].[product_category].[All]" dimensionUniqueName="[digital_wallet_transactions  2]" displayFolder="" count="0" memberValueDatatype="130" unbalanced="0"/>
    <cacheHierarchy uniqueName="[digital_wallet_transactions  2].[product_name]" caption="product_name" attribute="1" defaultMemberUniqueName="[digital_wallet_transactions  2].[product_name].[All]" allUniqueName="[digital_wallet_transactions  2].[product_name].[All]" dimensionUniqueName="[digital_wallet_transactions  2]" displayFolder="" count="0" memberValueDatatype="130" unbalanced="0"/>
    <cacheHierarchy uniqueName="[digital_wallet_transactions  2].[merchant_name]" caption="merchant_name" attribute="1" defaultMemberUniqueName="[digital_wallet_transactions  2].[merchant_name].[All]" allUniqueName="[digital_wallet_transactions  2].[merchant_name].[All]" dimensionUniqueName="[digital_wallet_transactions  2]" displayFolder="" count="0" memberValueDatatype="130" unbalanced="0"/>
    <cacheHierarchy uniqueName="[digital_wallet_transactions  2].[product_amount]" caption="product_amount" attribute="1" defaultMemberUniqueName="[digital_wallet_transactions  2].[product_amount].[All]" allUniqueName="[digital_wallet_transactions  2].[product_amount].[All]" dimensionUniqueName="[digital_wallet_transactions  2]" displayFolder="" count="0" memberValueDatatype="5" unbalanced="0"/>
    <cacheHierarchy uniqueName="[digital_wallet_transactions  2].[transaction_fee]" caption="transaction_fee" attribute="1" defaultMemberUniqueName="[digital_wallet_transactions  2].[transaction_fee].[All]" allUniqueName="[digital_wallet_transactions  2].[transaction_fee].[All]" dimensionUniqueName="[digital_wallet_transactions  2]" displayFolder="" count="0" memberValueDatatype="5" unbalanced="0"/>
    <cacheHierarchy uniqueName="[digital_wallet_transactions  2].[cashback]" caption="cashback" attribute="1" defaultMemberUniqueName="[digital_wallet_transactions  2].[cashback].[All]" allUniqueName="[digital_wallet_transactions  2].[cashback].[All]" dimensionUniqueName="[digital_wallet_transactions  2]" displayFolder="" count="0" memberValueDatatype="5" unbalanced="0"/>
    <cacheHierarchy uniqueName="[digital_wallet_transactions  2].[loyalty_points]" caption="loyalty_points" attribute="1" defaultMemberUniqueName="[digital_wallet_transactions  2].[loyalty_points].[All]" allUniqueName="[digital_wallet_transactions  2].[loyalty_points].[All]" dimensionUniqueName="[digital_wallet_transactions  2]" displayFolder="" count="0" memberValueDatatype="20" unbalanced="0"/>
    <cacheHierarchy uniqueName="[digital_wallet_transactions  2].[payment_method]" caption="payment_method" attribute="1" defaultMemberUniqueName="[digital_wallet_transactions  2].[payment_method].[All]" allUniqueName="[digital_wallet_transactions  2].[payment_method].[All]" dimensionUniqueName="[digital_wallet_transactions  2]" displayFolder="" count="0" memberValueDatatype="130" unbalanced="0"/>
    <cacheHierarchy uniqueName="[digital_wallet_transactions  2].[transaction_status]" caption="transaction_status" attribute="1" defaultMemberUniqueName="[digital_wallet_transactions  2].[transaction_status].[All]" allUniqueName="[digital_wallet_transactions  2].[transaction_status].[All]" dimensionUniqueName="[digital_wallet_transactions  2]" displayFolder="" count="2" memberValueDatatype="130" unbalanced="0">
      <fieldsUsage count="2">
        <fieldUsage x="-1"/>
        <fieldUsage x="1"/>
      </fieldsUsage>
    </cacheHierarchy>
    <cacheHierarchy uniqueName="[digital_wallet_transactions  2].[merchant_id]" caption="merchant_id" attribute="1" defaultMemberUniqueName="[digital_wallet_transactions  2].[merchant_id].[All]" allUniqueName="[digital_wallet_transactions  2].[merchant_id].[All]" dimensionUniqueName="[digital_wallet_transactions  2]" displayFolder="" count="0" memberValueDatatype="130" unbalanced="0"/>
    <cacheHierarchy uniqueName="[digital_wallet_transactions  2].[device_type]" caption="device_type" attribute="1" defaultMemberUniqueName="[digital_wallet_transactions  2].[device_type].[All]" allUniqueName="[digital_wallet_transactions  2].[device_type].[All]" dimensionUniqueName="[digital_wallet_transactions  2]" displayFolder="" count="0" memberValueDatatype="130" unbalanced="0"/>
    <cacheHierarchy uniqueName="[digital_wallet_transactions  2].[location]" caption="location" attribute="1" defaultMemberUniqueName="[digital_wallet_transactions  2].[location].[All]" allUniqueName="[digital_wallet_transactions  2].[location].[All]" dimensionUniqueName="[digital_wallet_transactions  2]" displayFolder="" count="0" memberValueDatatype="130" unbalanced="0"/>
    <cacheHierarchy uniqueName="[digital_wallet_transactions  2].[transaction_date (Year)]" caption="transaction_date (Year)" attribute="1" defaultMemberUniqueName="[digital_wallet_transactions  2].[transaction_date (Year)].[All]" allUniqueName="[digital_wallet_transactions  2].[transaction_date (Year)].[All]" dimensionUniqueName="[digital_wallet_transactions  2]" displayFolder="" count="2" memberValueDatatype="130" unbalanced="0">
      <fieldsUsage count="2">
        <fieldUsage x="-1"/>
        <fieldUsage x="2"/>
      </fieldsUsage>
    </cacheHierarchy>
    <cacheHierarchy uniqueName="[digital_wallet_transactions  2].[transaction_date (Quarter)]" caption="transaction_date (Quarter)" attribute="1" defaultMemberUniqueName="[digital_wallet_transactions  2].[transaction_date (Quarter)].[All]" allUniqueName="[digital_wallet_transactions  2].[transaction_date (Quarter)].[All]" dimensionUniqueName="[digital_wallet_transactions  2]" displayFolder="" count="0" memberValueDatatype="130" unbalanced="0"/>
    <cacheHierarchy uniqueName="[digital_wallet_transactions  2].[transaction_date (Month)]" caption="transaction_date (Month)" attribute="1" defaultMemberUniqueName="[digital_wallet_transactions  2].[transaction_date (Month)].[All]" allUniqueName="[digital_wallet_transactions  2].[transaction_date (Month)].[All]" dimensionUniqueName="[digital_wallet_transactions  2]" displayFolder="" count="0" memberValueDatatype="130" unbalanced="0"/>
    <cacheHierarchy uniqueName="[Table13].[Year]" caption="Year" attribute="1" defaultMemberUniqueName="[Table13].[Year].[All]" allUniqueName="[Table13].[Year].[All]" dimensionUniqueName="[Table13]" displayFolder="" count="0" memberValueDatatype="20" unbalanced="0"/>
    <cacheHierarchy uniqueName="[Table13].[Year No.]" caption="Year No." attribute="1" defaultMemberUniqueName="[Table13].[Year No.].[All]" allUniqueName="[Table13].[Year No.].[All]" dimensionUniqueName="[Table13]" displayFolder="" count="0" memberValueDatatype="20" unbalanced="0"/>
    <cacheHierarchy uniqueName="[Table13].[Transactions]" caption="Transactions" attribute="1" defaultMemberUniqueName="[Table13].[Transactions].[All]" allUniqueName="[Table13].[Transactions].[All]" dimensionUniqueName="[Table13]" displayFolder="" count="0" memberValueDatatype="20" unbalanced="0"/>
    <cacheHierarchy uniqueName="[Table13].[Failure Rate]" caption="Failure Rate" attribute="1" defaultMemberUniqueName="[Table13].[Failure Rate].[All]" allUniqueName="[Table13].[Failure Rate].[All]" dimensionUniqueName="[Table13]" displayFolder="" count="0" memberValueDatatype="5" unbalanced="0"/>
    <cacheHierarchy uniqueName="[Table13].[Successful Transactions]" caption="Successful Transactions" attribute="1" defaultMemberUniqueName="[Table13].[Successful Transactions].[All]" allUniqueName="[Table13].[Successful Transactions].[All]" dimensionUniqueName="[Table13]" displayFolder="" count="0" memberValueDatatype="5" unbalanced="0"/>
    <cacheHierarchy uniqueName="[Table13].[Failure Leakage Cost]" caption="Failure Leakage Cost" attribute="1" defaultMemberUniqueName="[Table13].[Failure Leakage Cost].[All]" allUniqueName="[Table13].[Failure Leakage Cost].[All]" dimensionUniqueName="[Table13]" displayFolder="" count="0" memberValueDatatype="5" unbalanced="0"/>
    <cacheHierarchy uniqueName="[Table13 1].[Year]" caption="Year" attribute="1" defaultMemberUniqueName="[Table13 1].[Year].[All]" allUniqueName="[Table13 1].[Year].[All]" dimensionUniqueName="[Table13 1]" displayFolder="" count="0" memberValueDatatype="20" unbalanced="0"/>
    <cacheHierarchy uniqueName="[Table13 1].[Year No.]" caption="Year No." attribute="1" defaultMemberUniqueName="[Table13 1].[Year No.].[All]" allUniqueName="[Table13 1].[Year No.].[All]" dimensionUniqueName="[Table13 1]" displayFolder="" count="0" memberValueDatatype="20" unbalanced="0"/>
    <cacheHierarchy uniqueName="[Table13 1].[Transactions]" caption="Transactions" attribute="1" defaultMemberUniqueName="[Table13 1].[Transactions].[All]" allUniqueName="[Table13 1].[Transactions].[All]" dimensionUniqueName="[Table13 1]" displayFolder="" count="0" memberValueDatatype="20" unbalanced="0"/>
    <cacheHierarchy uniqueName="[Table13 1].[Failure Rate]" caption="Failure Rate" attribute="1" defaultMemberUniqueName="[Table13 1].[Failure Rate].[All]" allUniqueName="[Table13 1].[Failure Rate].[All]" dimensionUniqueName="[Table13 1]" displayFolder="" count="0" memberValueDatatype="5" unbalanced="0"/>
    <cacheHierarchy uniqueName="[Table13 1].[Successful Transactions]" caption="Successful Transactions" attribute="1" defaultMemberUniqueName="[Table13 1].[Successful Transactions].[All]" allUniqueName="[Table13 1].[Successful Transactions].[All]" dimensionUniqueName="[Table13 1]" displayFolder="" count="0" memberValueDatatype="5" unbalanced="0"/>
    <cacheHierarchy uniqueName="[Table13 1].[Failure Leakage Cost]" caption="Failure Leakage Cost" attribute="1" defaultMemberUniqueName="[Table13 1].[Failure Leakage Cost].[All]" allUniqueName="[Table13 1].[Failure Leakage Cost].[All]" dimensionUniqueName="[Table13 1]" displayFolder="" count="0" memberValueDatatype="5" unbalanced="0"/>
    <cacheHierarchy uniqueName="[digital_wallet_transactions  2].[transaction_date (Month Index)]" caption="transaction_date (Month Index)" attribute="1" defaultMemberUniqueName="[digital_wallet_transactions  2].[transaction_date (Month Index)].[All]" allUniqueName="[digital_wallet_transactions  2].[transaction_date (Month Index)].[All]" dimensionUniqueName="[digital_wallet_transactions  2]" displayFolder="" count="0" memberValueDatatype="20" unbalanced="0" hidden="1"/>
    <cacheHierarchy uniqueName="[Measures].[Count of transaction_id]" caption="Count of transaction_id" measure="1" displayFolder="" measureGroup="digital_wallet_transactions  2" count="0">
      <extLst>
        <ext xmlns:x15="http://schemas.microsoft.com/office/spreadsheetml/2010/11/main" uri="{B97F6D7D-B522-45F9-BDA1-12C45D357490}">
          <x15:cacheHierarchy aggregatedColumn="1"/>
        </ext>
      </extLst>
    </cacheHierarchy>
    <cacheHierarchy uniqueName="[Measures].[Sum of transaction_fee]" caption="Sum of transaction_fee" measure="1" displayFolder="" measureGroup="digital_wallet_transactions  2" count="0">
      <extLst>
        <ext xmlns:x15="http://schemas.microsoft.com/office/spreadsheetml/2010/11/main" uri="{B97F6D7D-B522-45F9-BDA1-12C45D357490}">
          <x15:cacheHierarchy aggregatedColumn="8"/>
        </ext>
      </extLst>
    </cacheHierarchy>
    <cacheHierarchy uniqueName="[Measures].[Sum of cashback]" caption="Sum of cashback" measure="1" displayFolder="" measureGroup="digital_wallet_transactions  2" count="0" oneField="1">
      <fieldsUsage count="1">
        <fieldUsage x="0"/>
      </fieldsUsage>
      <extLst>
        <ext xmlns:x15="http://schemas.microsoft.com/office/spreadsheetml/2010/11/main" uri="{B97F6D7D-B522-45F9-BDA1-12C45D357490}">
          <x15:cacheHierarchy aggregatedColumn="9"/>
        </ext>
      </extLst>
    </cacheHierarchy>
    <cacheHierarchy uniqueName="[Measures].[Count of user_id]" caption="Count of user_id" measure="1" displayFolder="" measureGroup="digital_wallet_transactions  2" count="0">
      <extLst>
        <ext xmlns:x15="http://schemas.microsoft.com/office/spreadsheetml/2010/11/main" uri="{B97F6D7D-B522-45F9-BDA1-12C45D357490}">
          <x15:cacheHierarchy aggregatedColumn="2"/>
        </ext>
      </extLst>
    </cacheHierarchy>
    <cacheHierarchy uniqueName="[Measures].[Sum of product_amount]" caption="Sum of product_amount" measure="1" displayFolder="" measureGroup="digital_wallet_transactions  2" count="0">
      <extLst>
        <ext xmlns:x15="http://schemas.microsoft.com/office/spreadsheetml/2010/11/main" uri="{B97F6D7D-B522-45F9-BDA1-12C45D357490}">
          <x15:cacheHierarchy aggregatedColumn="7"/>
        </ext>
      </extLst>
    </cacheHierarchy>
    <cacheHierarchy uniqueName="[Measures].[Sum of loyalty_points]" caption="Sum of loyalty_points" measure="1" displayFolder="" measureGroup="digital_wallet_transactions  2" count="0">
      <extLst>
        <ext xmlns:x15="http://schemas.microsoft.com/office/spreadsheetml/2010/11/main" uri="{B97F6D7D-B522-45F9-BDA1-12C45D357490}">
          <x15:cacheHierarchy aggregatedColumn="10"/>
        </ext>
      </extLst>
    </cacheHierarchy>
    <cacheHierarchy uniqueName="[Measures].[Net Contribution]" caption="Net Contribution" measure="1" displayFolder="" measureGroup="digital_wallet_transactions  2" count="0"/>
    <cacheHierarchy uniqueName="[Measures].[Loss per transaction]" caption="Loss per transaction" measure="1" displayFolder="" measureGroup="digital_wallet_transactions  2" count="0"/>
    <cacheHierarchy uniqueName="[Measures].[Failure Rate]" caption="Failure Rate" measure="1" displayFolder="" measureGroup="digital_wallet_transactions  2" count="0"/>
    <cacheHierarchy uniqueName="[Measures].[__XL_Count digital_wallet_transactions  2]" caption="__XL_Count digital_wallet_transactions  2" measure="1" displayFolder="" measureGroup="digital_wallet_transactions  2" count="0" hidden="1"/>
    <cacheHierarchy uniqueName="[Measures].[__XL_Count Table13]" caption="__XL_Count Table13" measure="1" displayFolder="" measureGroup="Table13" count="0" hidden="1"/>
    <cacheHierarchy uniqueName="[Measures].[__XL_Count Table13 1]" caption="__XL_Count Table13 1" measure="1" displayFolder="" measureGroup="Table13 1" count="0" hidden="1"/>
    <cacheHierarchy uniqueName="[Measures].[__No measures defined]" caption="__No measures defined" measure="1" displayFolder="" count="0" hidden="1"/>
  </cacheHierarchies>
  <kpis count="0"/>
  <dimensions count="4">
    <dimension name="digital_wallet_transactions  2" uniqueName="[digital_wallet_transactions  2]" caption="digital_wallet_transactions  2"/>
    <dimension measure="1" name="Measures" uniqueName="[Measures]" caption="Measures"/>
    <dimension name="Table13" uniqueName="[Table13]" caption="Table13"/>
    <dimension name="Table13 1" uniqueName="[Table13 1]" caption="Table13 1"/>
  </dimensions>
  <measureGroups count="3">
    <measureGroup name="digital_wallet_transactions  2" caption="digital_wallet_transactions  2"/>
    <measureGroup name="Table13" caption="Table13"/>
    <measureGroup name="Table13 1" caption="Table13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S" refreshedDate="46085.79534837963" backgroundQuery="1" createdVersion="8" refreshedVersion="8" minRefreshableVersion="3" recordCount="0" supportSubquery="1" supportAdvancedDrill="1" xr:uid="{5D06FD97-C5D1-4EA2-B8ED-3D1B544C084F}">
  <cacheSource type="external" connectionId="3"/>
  <cacheFields count="4">
    <cacheField name="[digital_wallet_transactions  2].[transaction_date (Year)].[transaction_date (Year)]" caption="transaction_date (Year)" numFmtId="0" hierarchy="16" level="1">
      <sharedItems count="2">
        <s v="2023"/>
        <s v="2024"/>
      </sharedItems>
    </cacheField>
    <cacheField name="[Measures].[Loss per transaction]" caption="Loss per transaction" numFmtId="0" hierarchy="39" level="32767"/>
    <cacheField name="[digital_wallet_transactions  2].[transaction_date (Month)].[transaction_date (Month)]" caption="transaction_date (Month)" numFmtId="0" hierarchy="18" level="1">
      <sharedItems containsSemiMixedTypes="0" containsNonDate="0" containsString="0"/>
    </cacheField>
    <cacheField name="[digital_wallet_transactions  2].[location].[location]" caption="location" numFmtId="0" hierarchy="15" level="1">
      <sharedItems containsSemiMixedTypes="0" containsNonDate="0" containsString="0"/>
    </cacheField>
  </cacheFields>
  <cacheHierarchies count="45">
    <cacheHierarchy uniqueName="[digital_wallet_transactions  2].[idx]" caption="idx" attribute="1" defaultMemberUniqueName="[digital_wallet_transactions  2].[idx].[All]" allUniqueName="[digital_wallet_transactions  2].[idx].[All]" dimensionUniqueName="[digital_wallet_transactions  2]" displayFolder="" count="0" memberValueDatatype="20" unbalanced="0"/>
    <cacheHierarchy uniqueName="[digital_wallet_transactions  2].[transaction_id]" caption="transaction_id" attribute="1" defaultMemberUniqueName="[digital_wallet_transactions  2].[transaction_id].[All]" allUniqueName="[digital_wallet_transactions  2].[transaction_id].[All]" dimensionUniqueName="[digital_wallet_transactions  2]" displayFolder="" count="0" memberValueDatatype="130" unbalanced="0"/>
    <cacheHierarchy uniqueName="[digital_wallet_transactions  2].[user_id]" caption="user_id" attribute="1" defaultMemberUniqueName="[digital_wallet_transactions  2].[user_id].[All]" allUniqueName="[digital_wallet_transactions  2].[user_id].[All]" dimensionUniqueName="[digital_wallet_transactions  2]" displayFolder="" count="0" memberValueDatatype="130" unbalanced="0"/>
    <cacheHierarchy uniqueName="[digital_wallet_transactions  2].[transaction_date]" caption="transaction_date" attribute="1" time="1" defaultMemberUniqueName="[digital_wallet_transactions  2].[transaction_date].[All]" allUniqueName="[digital_wallet_transactions  2].[transaction_date].[All]" dimensionUniqueName="[digital_wallet_transactions  2]" displayFolder="" count="0" memberValueDatatype="7" unbalanced="0"/>
    <cacheHierarchy uniqueName="[digital_wallet_transactions  2].[product_category]" caption="product_category" attribute="1" defaultMemberUniqueName="[digital_wallet_transactions  2].[product_category].[All]" allUniqueName="[digital_wallet_transactions  2].[product_category].[All]" dimensionUniqueName="[digital_wallet_transactions  2]" displayFolder="" count="2" memberValueDatatype="130" unbalanced="0"/>
    <cacheHierarchy uniqueName="[digital_wallet_transactions  2].[product_name]" caption="product_name" attribute="1" defaultMemberUniqueName="[digital_wallet_transactions  2].[product_name].[All]" allUniqueName="[digital_wallet_transactions  2].[product_name].[All]" dimensionUniqueName="[digital_wallet_transactions  2]" displayFolder="" count="0" memberValueDatatype="130" unbalanced="0"/>
    <cacheHierarchy uniqueName="[digital_wallet_transactions  2].[merchant_name]" caption="merchant_name" attribute="1" defaultMemberUniqueName="[digital_wallet_transactions  2].[merchant_name].[All]" allUniqueName="[digital_wallet_transactions  2].[merchant_name].[All]" dimensionUniqueName="[digital_wallet_transactions  2]" displayFolder="" count="0" memberValueDatatype="130" unbalanced="0"/>
    <cacheHierarchy uniqueName="[digital_wallet_transactions  2].[product_amount]" caption="product_amount" attribute="1" defaultMemberUniqueName="[digital_wallet_transactions  2].[product_amount].[All]" allUniqueName="[digital_wallet_transactions  2].[product_amount].[All]" dimensionUniqueName="[digital_wallet_transactions  2]" displayFolder="" count="0" memberValueDatatype="5" unbalanced="0"/>
    <cacheHierarchy uniqueName="[digital_wallet_transactions  2].[transaction_fee]" caption="transaction_fee" attribute="1" defaultMemberUniqueName="[digital_wallet_transactions  2].[transaction_fee].[All]" allUniqueName="[digital_wallet_transactions  2].[transaction_fee].[All]" dimensionUniqueName="[digital_wallet_transactions  2]" displayFolder="" count="0" memberValueDatatype="5" unbalanced="0"/>
    <cacheHierarchy uniqueName="[digital_wallet_transactions  2].[cashback]" caption="cashback" attribute="1" defaultMemberUniqueName="[digital_wallet_transactions  2].[cashback].[All]" allUniqueName="[digital_wallet_transactions  2].[cashback].[All]" dimensionUniqueName="[digital_wallet_transactions  2]" displayFolder="" count="0" memberValueDatatype="5" unbalanced="0"/>
    <cacheHierarchy uniqueName="[digital_wallet_transactions  2].[loyalty_points]" caption="loyalty_points" attribute="1" defaultMemberUniqueName="[digital_wallet_transactions  2].[loyalty_points].[All]" allUniqueName="[digital_wallet_transactions  2].[loyalty_points].[All]" dimensionUniqueName="[digital_wallet_transactions  2]" displayFolder="" count="0" memberValueDatatype="20" unbalanced="0"/>
    <cacheHierarchy uniqueName="[digital_wallet_transactions  2].[payment_method]" caption="payment_method" attribute="1" defaultMemberUniqueName="[digital_wallet_transactions  2].[payment_method].[All]" allUniqueName="[digital_wallet_transactions  2].[payment_method].[All]" dimensionUniqueName="[digital_wallet_transactions  2]" displayFolder="" count="0" memberValueDatatype="130" unbalanced="0"/>
    <cacheHierarchy uniqueName="[digital_wallet_transactions  2].[transaction_status]" caption="transaction_status" attribute="1" defaultMemberUniqueName="[digital_wallet_transactions  2].[transaction_status].[All]" allUniqueName="[digital_wallet_transactions  2].[transaction_status].[All]" dimensionUniqueName="[digital_wallet_transactions  2]" displayFolder="" count="0" memberValueDatatype="130" unbalanced="0"/>
    <cacheHierarchy uniqueName="[digital_wallet_transactions  2].[merchant_id]" caption="merchant_id" attribute="1" defaultMemberUniqueName="[digital_wallet_transactions  2].[merchant_id].[All]" allUniqueName="[digital_wallet_transactions  2].[merchant_id].[All]" dimensionUniqueName="[digital_wallet_transactions  2]" displayFolder="" count="0" memberValueDatatype="130" unbalanced="0"/>
    <cacheHierarchy uniqueName="[digital_wallet_transactions  2].[device_type]" caption="device_type" attribute="1" defaultMemberUniqueName="[digital_wallet_transactions  2].[device_type].[All]" allUniqueName="[digital_wallet_transactions  2].[device_type].[All]" dimensionUniqueName="[digital_wallet_transactions  2]" displayFolder="" count="0" memberValueDatatype="130" unbalanced="0"/>
    <cacheHierarchy uniqueName="[digital_wallet_transactions  2].[location]" caption="location" attribute="1" defaultMemberUniqueName="[digital_wallet_transactions  2].[location].[All]" allUniqueName="[digital_wallet_transactions  2].[location].[All]" dimensionUniqueName="[digital_wallet_transactions  2]" displayFolder="" count="2" memberValueDatatype="130" unbalanced="0">
      <fieldsUsage count="2">
        <fieldUsage x="-1"/>
        <fieldUsage x="3"/>
      </fieldsUsage>
    </cacheHierarchy>
    <cacheHierarchy uniqueName="[digital_wallet_transactions  2].[transaction_date (Year)]" caption="transaction_date (Year)" attribute="1" defaultMemberUniqueName="[digital_wallet_transactions  2].[transaction_date (Year)].[All]" allUniqueName="[digital_wallet_transactions  2].[transaction_date (Year)].[All]" dimensionUniqueName="[digital_wallet_transactions  2]" displayFolder="" count="2" memberValueDatatype="130" unbalanced="0">
      <fieldsUsage count="2">
        <fieldUsage x="-1"/>
        <fieldUsage x="0"/>
      </fieldsUsage>
    </cacheHierarchy>
    <cacheHierarchy uniqueName="[digital_wallet_transactions  2].[transaction_date (Quarter)]" caption="transaction_date (Quarter)" attribute="1" defaultMemberUniqueName="[digital_wallet_transactions  2].[transaction_date (Quarter)].[All]" allUniqueName="[digital_wallet_transactions  2].[transaction_date (Quarter)].[All]" dimensionUniqueName="[digital_wallet_transactions  2]" displayFolder="" count="0" memberValueDatatype="130" unbalanced="0"/>
    <cacheHierarchy uniqueName="[digital_wallet_transactions  2].[transaction_date (Month)]" caption="transaction_date (Month)" attribute="1" defaultMemberUniqueName="[digital_wallet_transactions  2].[transaction_date (Month)].[All]" allUniqueName="[digital_wallet_transactions  2].[transaction_date (Month)].[All]" dimensionUniqueName="[digital_wallet_transactions  2]" displayFolder="" count="2" memberValueDatatype="130" unbalanced="0">
      <fieldsUsage count="2">
        <fieldUsage x="-1"/>
        <fieldUsage x="2"/>
      </fieldsUsage>
    </cacheHierarchy>
    <cacheHierarchy uniqueName="[Table13].[Year]" caption="Year" attribute="1" defaultMemberUniqueName="[Table13].[Year].[All]" allUniqueName="[Table13].[Year].[All]" dimensionUniqueName="[Table13]" displayFolder="" count="0" memberValueDatatype="20" unbalanced="0"/>
    <cacheHierarchy uniqueName="[Table13].[Year No.]" caption="Year No." attribute="1" defaultMemberUniqueName="[Table13].[Year No.].[All]" allUniqueName="[Table13].[Year No.].[All]" dimensionUniqueName="[Table13]" displayFolder="" count="0" memberValueDatatype="20" unbalanced="0"/>
    <cacheHierarchy uniqueName="[Table13].[Transactions]" caption="Transactions" attribute="1" defaultMemberUniqueName="[Table13].[Transactions].[All]" allUniqueName="[Table13].[Transactions].[All]" dimensionUniqueName="[Table13]" displayFolder="" count="0" memberValueDatatype="20" unbalanced="0"/>
    <cacheHierarchy uniqueName="[Table13].[Failure Rate]" caption="Failure Rate" attribute="1" defaultMemberUniqueName="[Table13].[Failure Rate].[All]" allUniqueName="[Table13].[Failure Rate].[All]" dimensionUniqueName="[Table13]" displayFolder="" count="0" memberValueDatatype="5" unbalanced="0"/>
    <cacheHierarchy uniqueName="[Table13].[Successful Transactions]" caption="Successful Transactions" attribute="1" defaultMemberUniqueName="[Table13].[Successful Transactions].[All]" allUniqueName="[Table13].[Successful Transactions].[All]" dimensionUniqueName="[Table13]" displayFolder="" count="0" memberValueDatatype="5" unbalanced="0"/>
    <cacheHierarchy uniqueName="[Table13].[Failure Leakage Cost]" caption="Failure Leakage Cost" attribute="1" defaultMemberUniqueName="[Table13].[Failure Leakage Cost].[All]" allUniqueName="[Table13].[Failure Leakage Cost].[All]" dimensionUniqueName="[Table13]" displayFolder="" count="0" memberValueDatatype="5" unbalanced="0"/>
    <cacheHierarchy uniqueName="[Table13 1].[Year]" caption="Year" attribute="1" defaultMemberUniqueName="[Table13 1].[Year].[All]" allUniqueName="[Table13 1].[Year].[All]" dimensionUniqueName="[Table13 1]" displayFolder="" count="0" memberValueDatatype="20" unbalanced="0"/>
    <cacheHierarchy uniqueName="[Table13 1].[Year No.]" caption="Year No." attribute="1" defaultMemberUniqueName="[Table13 1].[Year No.].[All]" allUniqueName="[Table13 1].[Year No.].[All]" dimensionUniqueName="[Table13 1]" displayFolder="" count="0" memberValueDatatype="20" unbalanced="0"/>
    <cacheHierarchy uniqueName="[Table13 1].[Transactions]" caption="Transactions" attribute="1" defaultMemberUniqueName="[Table13 1].[Transactions].[All]" allUniqueName="[Table13 1].[Transactions].[All]" dimensionUniqueName="[Table13 1]" displayFolder="" count="0" memberValueDatatype="20" unbalanced="0"/>
    <cacheHierarchy uniqueName="[Table13 1].[Failure Rate]" caption="Failure Rate" attribute="1" defaultMemberUniqueName="[Table13 1].[Failure Rate].[All]" allUniqueName="[Table13 1].[Failure Rate].[All]" dimensionUniqueName="[Table13 1]" displayFolder="" count="0" memberValueDatatype="5" unbalanced="0"/>
    <cacheHierarchy uniqueName="[Table13 1].[Successful Transactions]" caption="Successful Transactions" attribute="1" defaultMemberUniqueName="[Table13 1].[Successful Transactions].[All]" allUniqueName="[Table13 1].[Successful Transactions].[All]" dimensionUniqueName="[Table13 1]" displayFolder="" count="0" memberValueDatatype="5" unbalanced="0"/>
    <cacheHierarchy uniqueName="[Table13 1].[Failure Leakage Cost]" caption="Failure Leakage Cost" attribute="1" defaultMemberUniqueName="[Table13 1].[Failure Leakage Cost].[All]" allUniqueName="[Table13 1].[Failure Leakage Cost].[All]" dimensionUniqueName="[Table13 1]" displayFolder="" count="0" memberValueDatatype="5" unbalanced="0"/>
    <cacheHierarchy uniqueName="[digital_wallet_transactions  2].[transaction_date (Month Index)]" caption="transaction_date (Month Index)" attribute="1" defaultMemberUniqueName="[digital_wallet_transactions  2].[transaction_date (Month Index)].[All]" allUniqueName="[digital_wallet_transactions  2].[transaction_date (Month Index)].[All]" dimensionUniqueName="[digital_wallet_transactions  2]" displayFolder="" count="0" memberValueDatatype="20" unbalanced="0" hidden="1"/>
    <cacheHierarchy uniqueName="[Measures].[Count of transaction_id]" caption="Count of transaction_id" measure="1" displayFolder="" measureGroup="digital_wallet_transactions  2" count="0">
      <extLst>
        <ext xmlns:x15="http://schemas.microsoft.com/office/spreadsheetml/2010/11/main" uri="{B97F6D7D-B522-45F9-BDA1-12C45D357490}">
          <x15:cacheHierarchy aggregatedColumn="1"/>
        </ext>
      </extLst>
    </cacheHierarchy>
    <cacheHierarchy uniqueName="[Measures].[Sum of transaction_fee]" caption="Sum of transaction_fee" measure="1" displayFolder="" measureGroup="digital_wallet_transactions  2" count="0">
      <extLst>
        <ext xmlns:x15="http://schemas.microsoft.com/office/spreadsheetml/2010/11/main" uri="{B97F6D7D-B522-45F9-BDA1-12C45D357490}">
          <x15:cacheHierarchy aggregatedColumn="8"/>
        </ext>
      </extLst>
    </cacheHierarchy>
    <cacheHierarchy uniqueName="[Measures].[Sum of cashback]" caption="Sum of cashback" measure="1" displayFolder="" measureGroup="digital_wallet_transactions  2" count="0">
      <extLst>
        <ext xmlns:x15="http://schemas.microsoft.com/office/spreadsheetml/2010/11/main" uri="{B97F6D7D-B522-45F9-BDA1-12C45D357490}">
          <x15:cacheHierarchy aggregatedColumn="9"/>
        </ext>
      </extLst>
    </cacheHierarchy>
    <cacheHierarchy uniqueName="[Measures].[Count of user_id]" caption="Count of user_id" measure="1" displayFolder="" measureGroup="digital_wallet_transactions  2" count="0">
      <extLst>
        <ext xmlns:x15="http://schemas.microsoft.com/office/spreadsheetml/2010/11/main" uri="{B97F6D7D-B522-45F9-BDA1-12C45D357490}">
          <x15:cacheHierarchy aggregatedColumn="2"/>
        </ext>
      </extLst>
    </cacheHierarchy>
    <cacheHierarchy uniqueName="[Measures].[Sum of product_amount]" caption="Sum of product_amount" measure="1" displayFolder="" measureGroup="digital_wallet_transactions  2" count="0">
      <extLst>
        <ext xmlns:x15="http://schemas.microsoft.com/office/spreadsheetml/2010/11/main" uri="{B97F6D7D-B522-45F9-BDA1-12C45D357490}">
          <x15:cacheHierarchy aggregatedColumn="7"/>
        </ext>
      </extLst>
    </cacheHierarchy>
    <cacheHierarchy uniqueName="[Measures].[Sum of loyalty_points]" caption="Sum of loyalty_points" measure="1" displayFolder="" measureGroup="digital_wallet_transactions  2" count="0">
      <extLst>
        <ext xmlns:x15="http://schemas.microsoft.com/office/spreadsheetml/2010/11/main" uri="{B97F6D7D-B522-45F9-BDA1-12C45D357490}">
          <x15:cacheHierarchy aggregatedColumn="10"/>
        </ext>
      </extLst>
    </cacheHierarchy>
    <cacheHierarchy uniqueName="[Measures].[Net Contribution]" caption="Net Contribution" measure="1" displayFolder="" measureGroup="digital_wallet_transactions  2" count="0"/>
    <cacheHierarchy uniqueName="[Measures].[Loss per transaction]" caption="Loss per transaction" measure="1" displayFolder="" measureGroup="digital_wallet_transactions  2" count="0" oneField="1">
      <fieldsUsage count="1">
        <fieldUsage x="1"/>
      </fieldsUsage>
    </cacheHierarchy>
    <cacheHierarchy uniqueName="[Measures].[Failure Rate]" caption="Failure Rate" measure="1" displayFolder="" measureGroup="digital_wallet_transactions  2" count="0"/>
    <cacheHierarchy uniqueName="[Measures].[__XL_Count digital_wallet_transactions  2]" caption="__XL_Count digital_wallet_transactions  2" measure="1" displayFolder="" measureGroup="digital_wallet_transactions  2" count="0" hidden="1"/>
    <cacheHierarchy uniqueName="[Measures].[__XL_Count Table13]" caption="__XL_Count Table13" measure="1" displayFolder="" measureGroup="Table13" count="0" hidden="1"/>
    <cacheHierarchy uniqueName="[Measures].[__XL_Count Table13 1]" caption="__XL_Count Table13 1" measure="1" displayFolder="" measureGroup="Table13 1" count="0" hidden="1"/>
    <cacheHierarchy uniqueName="[Measures].[__No measures defined]" caption="__No measures defined" measure="1" displayFolder="" count="0" hidden="1"/>
  </cacheHierarchies>
  <kpis count="0"/>
  <dimensions count="4">
    <dimension name="digital_wallet_transactions  2" uniqueName="[digital_wallet_transactions  2]" caption="digital_wallet_transactions  2"/>
    <dimension measure="1" name="Measures" uniqueName="[Measures]" caption="Measures"/>
    <dimension name="Table13" uniqueName="[Table13]" caption="Table13"/>
    <dimension name="Table13 1" uniqueName="[Table13 1]" caption="Table13 1"/>
  </dimensions>
  <measureGroups count="3">
    <measureGroup name="digital_wallet_transactions  2" caption="digital_wallet_transactions  2"/>
    <measureGroup name="Table13" caption="Table13"/>
    <measureGroup name="Table13 1" caption="Table13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S" refreshedDate="46105.647075578701" backgroundQuery="1" createdVersion="8" refreshedVersion="8" minRefreshableVersion="3" recordCount="0" supportSubquery="1" supportAdvancedDrill="1" xr:uid="{CEFD2F94-68CD-4C69-ACFC-F8802358FF02}">
  <cacheSource type="external" connectionId="3"/>
  <cacheFields count="3">
    <cacheField name="[digital_wallet_transactions  2].[payment_method].[payment_method]" caption="payment_method" numFmtId="0" hierarchy="11" level="1">
      <sharedItems count="5">
        <s v="Bank Transfer"/>
        <s v="Credit Card"/>
        <s v="Debit Card"/>
        <s v="UPI"/>
        <s v="Wallet Balance"/>
      </sharedItems>
    </cacheField>
    <cacheField name="[Measures].[Failure Rate]" caption="Failure Rate" numFmtId="0" hierarchy="40" level="32767"/>
    <cacheField name="[digital_wallet_transactions  2].[transaction_date (Month)].[transaction_date (Month)]" caption="transaction_date (Month)" numFmtId="0" hierarchy="18" level="1">
      <sharedItems containsSemiMixedTypes="0" containsNonDate="0" containsString="0"/>
    </cacheField>
  </cacheFields>
  <cacheHierarchies count="45">
    <cacheHierarchy uniqueName="[digital_wallet_transactions  2].[idx]" caption="idx" attribute="1" defaultMemberUniqueName="[digital_wallet_transactions  2].[idx].[All]" allUniqueName="[digital_wallet_transactions  2].[idx].[All]" dimensionUniqueName="[digital_wallet_transactions  2]" displayFolder="" count="0" memberValueDatatype="20" unbalanced="0"/>
    <cacheHierarchy uniqueName="[digital_wallet_transactions  2].[transaction_id]" caption="transaction_id" attribute="1" defaultMemberUniqueName="[digital_wallet_transactions  2].[transaction_id].[All]" allUniqueName="[digital_wallet_transactions  2].[transaction_id].[All]" dimensionUniqueName="[digital_wallet_transactions  2]" displayFolder="" count="0" memberValueDatatype="130" unbalanced="0"/>
    <cacheHierarchy uniqueName="[digital_wallet_transactions  2].[user_id]" caption="user_id" attribute="1" defaultMemberUniqueName="[digital_wallet_transactions  2].[user_id].[All]" allUniqueName="[digital_wallet_transactions  2].[user_id].[All]" dimensionUniqueName="[digital_wallet_transactions  2]" displayFolder="" count="0" memberValueDatatype="130" unbalanced="0"/>
    <cacheHierarchy uniqueName="[digital_wallet_transactions  2].[transaction_date]" caption="transaction_date" attribute="1" time="1" defaultMemberUniqueName="[digital_wallet_transactions  2].[transaction_date].[All]" allUniqueName="[digital_wallet_transactions  2].[transaction_date].[All]" dimensionUniqueName="[digital_wallet_transactions  2]" displayFolder="" count="0" memberValueDatatype="7" unbalanced="0"/>
    <cacheHierarchy uniqueName="[digital_wallet_transactions  2].[product_category]" caption="product_category" attribute="1" defaultMemberUniqueName="[digital_wallet_transactions  2].[product_category].[All]" allUniqueName="[digital_wallet_transactions  2].[product_category].[All]" dimensionUniqueName="[digital_wallet_transactions  2]" displayFolder="" count="2" memberValueDatatype="130" unbalanced="0"/>
    <cacheHierarchy uniqueName="[digital_wallet_transactions  2].[product_name]" caption="product_name" attribute="1" defaultMemberUniqueName="[digital_wallet_transactions  2].[product_name].[All]" allUniqueName="[digital_wallet_transactions  2].[product_name].[All]" dimensionUniqueName="[digital_wallet_transactions  2]" displayFolder="" count="0" memberValueDatatype="130" unbalanced="0"/>
    <cacheHierarchy uniqueName="[digital_wallet_transactions  2].[merchant_name]" caption="merchant_name" attribute="1" defaultMemberUniqueName="[digital_wallet_transactions  2].[merchant_name].[All]" allUniqueName="[digital_wallet_transactions  2].[merchant_name].[All]" dimensionUniqueName="[digital_wallet_transactions  2]" displayFolder="" count="0" memberValueDatatype="130" unbalanced="0"/>
    <cacheHierarchy uniqueName="[digital_wallet_transactions  2].[product_amount]" caption="product_amount" attribute="1" defaultMemberUniqueName="[digital_wallet_transactions  2].[product_amount].[All]" allUniqueName="[digital_wallet_transactions  2].[product_amount].[All]" dimensionUniqueName="[digital_wallet_transactions  2]" displayFolder="" count="0" memberValueDatatype="5" unbalanced="0"/>
    <cacheHierarchy uniqueName="[digital_wallet_transactions  2].[transaction_fee]" caption="transaction_fee" attribute="1" defaultMemberUniqueName="[digital_wallet_transactions  2].[transaction_fee].[All]" allUniqueName="[digital_wallet_transactions  2].[transaction_fee].[All]" dimensionUniqueName="[digital_wallet_transactions  2]" displayFolder="" count="0" memberValueDatatype="5" unbalanced="0"/>
    <cacheHierarchy uniqueName="[digital_wallet_transactions  2].[cashback]" caption="cashback" attribute="1" defaultMemberUniqueName="[digital_wallet_transactions  2].[cashback].[All]" allUniqueName="[digital_wallet_transactions  2].[cashback].[All]" dimensionUniqueName="[digital_wallet_transactions  2]" displayFolder="" count="0" memberValueDatatype="5" unbalanced="0"/>
    <cacheHierarchy uniqueName="[digital_wallet_transactions  2].[loyalty_points]" caption="loyalty_points" attribute="1" defaultMemberUniqueName="[digital_wallet_transactions  2].[loyalty_points].[All]" allUniqueName="[digital_wallet_transactions  2].[loyalty_points].[All]" dimensionUniqueName="[digital_wallet_transactions  2]" displayFolder="" count="0" memberValueDatatype="20" unbalanced="0"/>
    <cacheHierarchy uniqueName="[digital_wallet_transactions  2].[payment_method]" caption="payment_method" attribute="1" defaultMemberUniqueName="[digital_wallet_transactions  2].[payment_method].[All]" allUniqueName="[digital_wallet_transactions  2].[payment_method].[All]" dimensionUniqueName="[digital_wallet_transactions  2]" displayFolder="" count="2" memberValueDatatype="130" unbalanced="0">
      <fieldsUsage count="2">
        <fieldUsage x="-1"/>
        <fieldUsage x="0"/>
      </fieldsUsage>
    </cacheHierarchy>
    <cacheHierarchy uniqueName="[digital_wallet_transactions  2].[transaction_status]" caption="transaction_status" attribute="1" defaultMemberUniqueName="[digital_wallet_transactions  2].[transaction_status].[All]" allUniqueName="[digital_wallet_transactions  2].[transaction_status].[All]" dimensionUniqueName="[digital_wallet_transactions  2]" displayFolder="" count="0" memberValueDatatype="130" unbalanced="0"/>
    <cacheHierarchy uniqueName="[digital_wallet_transactions  2].[merchant_id]" caption="merchant_id" attribute="1" defaultMemberUniqueName="[digital_wallet_transactions  2].[merchant_id].[All]" allUniqueName="[digital_wallet_transactions  2].[merchant_id].[All]" dimensionUniqueName="[digital_wallet_transactions  2]" displayFolder="" count="0" memberValueDatatype="130" unbalanced="0"/>
    <cacheHierarchy uniqueName="[digital_wallet_transactions  2].[device_type]" caption="device_type" attribute="1" defaultMemberUniqueName="[digital_wallet_transactions  2].[device_type].[All]" allUniqueName="[digital_wallet_transactions  2].[device_type].[All]" dimensionUniqueName="[digital_wallet_transactions  2]" displayFolder="" count="0" memberValueDatatype="130" unbalanced="0"/>
    <cacheHierarchy uniqueName="[digital_wallet_transactions  2].[location]" caption="location" attribute="1" defaultMemberUniqueName="[digital_wallet_transactions  2].[location].[All]" allUniqueName="[digital_wallet_transactions  2].[location].[All]" dimensionUniqueName="[digital_wallet_transactions  2]" displayFolder="" count="2" memberValueDatatype="130" unbalanced="0"/>
    <cacheHierarchy uniqueName="[digital_wallet_transactions  2].[transaction_date (Year)]" caption="transaction_date (Year)" attribute="1" defaultMemberUniqueName="[digital_wallet_transactions  2].[transaction_date (Year)].[All]" allUniqueName="[digital_wallet_transactions  2].[transaction_date (Year)].[All]" dimensionUniqueName="[digital_wallet_transactions  2]" displayFolder="" count="0" memberValueDatatype="130" unbalanced="0"/>
    <cacheHierarchy uniqueName="[digital_wallet_transactions  2].[transaction_date (Quarter)]" caption="transaction_date (Quarter)" attribute="1" defaultMemberUniqueName="[digital_wallet_transactions  2].[transaction_date (Quarter)].[All]" allUniqueName="[digital_wallet_transactions  2].[transaction_date (Quarter)].[All]" dimensionUniqueName="[digital_wallet_transactions  2]" displayFolder="" count="0" memberValueDatatype="130" unbalanced="0"/>
    <cacheHierarchy uniqueName="[digital_wallet_transactions  2].[transaction_date (Month)]" caption="transaction_date (Month)" attribute="1" defaultMemberUniqueName="[digital_wallet_transactions  2].[transaction_date (Month)].[All]" allUniqueName="[digital_wallet_transactions  2].[transaction_date (Month)].[All]" dimensionUniqueName="[digital_wallet_transactions  2]" displayFolder="" count="2" memberValueDatatype="130" unbalanced="0">
      <fieldsUsage count="2">
        <fieldUsage x="-1"/>
        <fieldUsage x="2"/>
      </fieldsUsage>
    </cacheHierarchy>
    <cacheHierarchy uniqueName="[Table13].[Year]" caption="Year" attribute="1" defaultMemberUniqueName="[Table13].[Year].[All]" allUniqueName="[Table13].[Year].[All]" dimensionUniqueName="[Table13]" displayFolder="" count="0" memberValueDatatype="20" unbalanced="0"/>
    <cacheHierarchy uniqueName="[Table13].[Year No.]" caption="Year No." attribute="1" defaultMemberUniqueName="[Table13].[Year No.].[All]" allUniqueName="[Table13].[Year No.].[All]" dimensionUniqueName="[Table13]" displayFolder="" count="0" memberValueDatatype="20" unbalanced="0"/>
    <cacheHierarchy uniqueName="[Table13].[Transactions]" caption="Transactions" attribute="1" defaultMemberUniqueName="[Table13].[Transactions].[All]" allUniqueName="[Table13].[Transactions].[All]" dimensionUniqueName="[Table13]" displayFolder="" count="0" memberValueDatatype="20" unbalanced="0"/>
    <cacheHierarchy uniqueName="[Table13].[Failure Rate]" caption="Failure Rate" attribute="1" defaultMemberUniqueName="[Table13].[Failure Rate].[All]" allUniqueName="[Table13].[Failure Rate].[All]" dimensionUniqueName="[Table13]" displayFolder="" count="0" memberValueDatatype="5" unbalanced="0"/>
    <cacheHierarchy uniqueName="[Table13].[Successful Transactions]" caption="Successful Transactions" attribute="1" defaultMemberUniqueName="[Table13].[Successful Transactions].[All]" allUniqueName="[Table13].[Successful Transactions].[All]" dimensionUniqueName="[Table13]" displayFolder="" count="0" memberValueDatatype="5" unbalanced="0"/>
    <cacheHierarchy uniqueName="[Table13].[Failure Leakage Cost]" caption="Failure Leakage Cost" attribute="1" defaultMemberUniqueName="[Table13].[Failure Leakage Cost].[All]" allUniqueName="[Table13].[Failure Leakage Cost].[All]" dimensionUniqueName="[Table13]" displayFolder="" count="0" memberValueDatatype="5" unbalanced="0"/>
    <cacheHierarchy uniqueName="[Table13 1].[Year]" caption="Year" attribute="1" defaultMemberUniqueName="[Table13 1].[Year].[All]" allUniqueName="[Table13 1].[Year].[All]" dimensionUniqueName="[Table13 1]" displayFolder="" count="0" memberValueDatatype="20" unbalanced="0"/>
    <cacheHierarchy uniqueName="[Table13 1].[Year No.]" caption="Year No." attribute="1" defaultMemberUniqueName="[Table13 1].[Year No.].[All]" allUniqueName="[Table13 1].[Year No.].[All]" dimensionUniqueName="[Table13 1]" displayFolder="" count="0" memberValueDatatype="20" unbalanced="0"/>
    <cacheHierarchy uniqueName="[Table13 1].[Transactions]" caption="Transactions" attribute="1" defaultMemberUniqueName="[Table13 1].[Transactions].[All]" allUniqueName="[Table13 1].[Transactions].[All]" dimensionUniqueName="[Table13 1]" displayFolder="" count="0" memberValueDatatype="20" unbalanced="0"/>
    <cacheHierarchy uniqueName="[Table13 1].[Failure Rate]" caption="Failure Rate" attribute="1" defaultMemberUniqueName="[Table13 1].[Failure Rate].[All]" allUniqueName="[Table13 1].[Failure Rate].[All]" dimensionUniqueName="[Table13 1]" displayFolder="" count="0" memberValueDatatype="5" unbalanced="0"/>
    <cacheHierarchy uniqueName="[Table13 1].[Successful Transactions]" caption="Successful Transactions" attribute="1" defaultMemberUniqueName="[Table13 1].[Successful Transactions].[All]" allUniqueName="[Table13 1].[Successful Transactions].[All]" dimensionUniqueName="[Table13 1]" displayFolder="" count="0" memberValueDatatype="5" unbalanced="0"/>
    <cacheHierarchy uniqueName="[Table13 1].[Failure Leakage Cost]" caption="Failure Leakage Cost" attribute="1" defaultMemberUniqueName="[Table13 1].[Failure Leakage Cost].[All]" allUniqueName="[Table13 1].[Failure Leakage Cost].[All]" dimensionUniqueName="[Table13 1]" displayFolder="" count="0" memberValueDatatype="5" unbalanced="0"/>
    <cacheHierarchy uniqueName="[digital_wallet_transactions  2].[transaction_date (Month Index)]" caption="transaction_date (Month Index)" attribute="1" defaultMemberUniqueName="[digital_wallet_transactions  2].[transaction_date (Month Index)].[All]" allUniqueName="[digital_wallet_transactions  2].[transaction_date (Month Index)].[All]" dimensionUniqueName="[digital_wallet_transactions  2]" displayFolder="" count="0" memberValueDatatype="20" unbalanced="0" hidden="1"/>
    <cacheHierarchy uniqueName="[Measures].[Count of transaction_id]" caption="Count of transaction_id" measure="1" displayFolder="" measureGroup="digital_wallet_transactions  2" count="0">
      <extLst>
        <ext xmlns:x15="http://schemas.microsoft.com/office/spreadsheetml/2010/11/main" uri="{B97F6D7D-B522-45F9-BDA1-12C45D357490}">
          <x15:cacheHierarchy aggregatedColumn="1"/>
        </ext>
      </extLst>
    </cacheHierarchy>
    <cacheHierarchy uniqueName="[Measures].[Sum of transaction_fee]" caption="Sum of transaction_fee" measure="1" displayFolder="" measureGroup="digital_wallet_transactions  2" count="0">
      <extLst>
        <ext xmlns:x15="http://schemas.microsoft.com/office/spreadsheetml/2010/11/main" uri="{B97F6D7D-B522-45F9-BDA1-12C45D357490}">
          <x15:cacheHierarchy aggregatedColumn="8"/>
        </ext>
      </extLst>
    </cacheHierarchy>
    <cacheHierarchy uniqueName="[Measures].[Sum of cashback]" caption="Sum of cashback" measure="1" displayFolder="" measureGroup="digital_wallet_transactions  2" count="0">
      <extLst>
        <ext xmlns:x15="http://schemas.microsoft.com/office/spreadsheetml/2010/11/main" uri="{B97F6D7D-B522-45F9-BDA1-12C45D357490}">
          <x15:cacheHierarchy aggregatedColumn="9"/>
        </ext>
      </extLst>
    </cacheHierarchy>
    <cacheHierarchy uniqueName="[Measures].[Count of user_id]" caption="Count of user_id" measure="1" displayFolder="" measureGroup="digital_wallet_transactions  2" count="0">
      <extLst>
        <ext xmlns:x15="http://schemas.microsoft.com/office/spreadsheetml/2010/11/main" uri="{B97F6D7D-B522-45F9-BDA1-12C45D357490}">
          <x15:cacheHierarchy aggregatedColumn="2"/>
        </ext>
      </extLst>
    </cacheHierarchy>
    <cacheHierarchy uniqueName="[Measures].[Sum of product_amount]" caption="Sum of product_amount" measure="1" displayFolder="" measureGroup="digital_wallet_transactions  2" count="0">
      <extLst>
        <ext xmlns:x15="http://schemas.microsoft.com/office/spreadsheetml/2010/11/main" uri="{B97F6D7D-B522-45F9-BDA1-12C45D357490}">
          <x15:cacheHierarchy aggregatedColumn="7"/>
        </ext>
      </extLst>
    </cacheHierarchy>
    <cacheHierarchy uniqueName="[Measures].[Sum of loyalty_points]" caption="Sum of loyalty_points" measure="1" displayFolder="" measureGroup="digital_wallet_transactions  2" count="0">
      <extLst>
        <ext xmlns:x15="http://schemas.microsoft.com/office/spreadsheetml/2010/11/main" uri="{B97F6D7D-B522-45F9-BDA1-12C45D357490}">
          <x15:cacheHierarchy aggregatedColumn="10"/>
        </ext>
      </extLst>
    </cacheHierarchy>
    <cacheHierarchy uniqueName="[Measures].[Net Contribution]" caption="Net Contribution" measure="1" displayFolder="" measureGroup="digital_wallet_transactions  2" count="0"/>
    <cacheHierarchy uniqueName="[Measures].[Loss per transaction]" caption="Loss per transaction" measure="1" displayFolder="" measureGroup="digital_wallet_transactions  2" count="0"/>
    <cacheHierarchy uniqueName="[Measures].[Failure Rate]" caption="Failure Rate" measure="1" displayFolder="" measureGroup="digital_wallet_transactions  2" count="0" oneField="1">
      <fieldsUsage count="1">
        <fieldUsage x="1"/>
      </fieldsUsage>
    </cacheHierarchy>
    <cacheHierarchy uniqueName="[Measures].[__XL_Count digital_wallet_transactions  2]" caption="__XL_Count digital_wallet_transactions  2" measure="1" displayFolder="" measureGroup="digital_wallet_transactions  2" count="0" hidden="1"/>
    <cacheHierarchy uniqueName="[Measures].[__XL_Count Table13]" caption="__XL_Count Table13" measure="1" displayFolder="" measureGroup="Table13" count="0" hidden="1"/>
    <cacheHierarchy uniqueName="[Measures].[__XL_Count Table13 1]" caption="__XL_Count Table13 1" measure="1" displayFolder="" measureGroup="Table13 1" count="0" hidden="1"/>
    <cacheHierarchy uniqueName="[Measures].[__No measures defined]" caption="__No measures defined" measure="1" displayFolder="" count="0" hidden="1"/>
  </cacheHierarchies>
  <kpis count="0"/>
  <dimensions count="4">
    <dimension name="digital_wallet_transactions  2" uniqueName="[digital_wallet_transactions  2]" caption="digital_wallet_transactions  2"/>
    <dimension measure="1" name="Measures" uniqueName="[Measures]" caption="Measures"/>
    <dimension name="Table13" uniqueName="[Table13]" caption="Table13"/>
    <dimension name="Table13 1" uniqueName="[Table13 1]" caption="Table13 1"/>
  </dimensions>
  <measureGroups count="3">
    <measureGroup name="digital_wallet_transactions  2" caption="digital_wallet_transactions  2"/>
    <measureGroup name="Table13" caption="Table13"/>
    <measureGroup name="Table13 1" caption="Table13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S" refreshedDate="46105.647076157409" backgroundQuery="1" createdVersion="8" refreshedVersion="8" minRefreshableVersion="3" recordCount="0" supportSubquery="1" supportAdvancedDrill="1" xr:uid="{3144323F-EB1A-4B69-83D7-8E201ECB1700}">
  <cacheSource type="external" connectionId="3"/>
  <cacheFields count="4">
    <cacheField name="[Measures].[Sum of cashback]" caption="Sum of cashback" numFmtId="0" hierarchy="34" level="32767"/>
    <cacheField name="[digital_wallet_transactions  2].[transaction_date (Year)].[transaction_date (Year)]" caption="transaction_date (Year)" numFmtId="0" hierarchy="16" level="1">
      <sharedItems count="2">
        <s v="2023"/>
        <s v="2024"/>
      </sharedItems>
    </cacheField>
    <cacheField name="[Measures].[Sum of transaction_fee]" caption="Sum of transaction_fee" numFmtId="0" hierarchy="33" level="32767"/>
    <cacheField name="[digital_wallet_transactions  2].[transaction_date (Month)].[transaction_date (Month)]" caption="transaction_date (Month)" numFmtId="0" hierarchy="18" level="1">
      <sharedItems containsSemiMixedTypes="0" containsNonDate="0" containsString="0"/>
    </cacheField>
  </cacheFields>
  <cacheHierarchies count="45">
    <cacheHierarchy uniqueName="[digital_wallet_transactions  2].[idx]" caption="idx" attribute="1" defaultMemberUniqueName="[digital_wallet_transactions  2].[idx].[All]" allUniqueName="[digital_wallet_transactions  2].[idx].[All]" dimensionUniqueName="[digital_wallet_transactions  2]" displayFolder="" count="0" memberValueDatatype="20" unbalanced="0"/>
    <cacheHierarchy uniqueName="[digital_wallet_transactions  2].[transaction_id]" caption="transaction_id" attribute="1" defaultMemberUniqueName="[digital_wallet_transactions  2].[transaction_id].[All]" allUniqueName="[digital_wallet_transactions  2].[transaction_id].[All]" dimensionUniqueName="[digital_wallet_transactions  2]" displayFolder="" count="0" memberValueDatatype="130" unbalanced="0"/>
    <cacheHierarchy uniqueName="[digital_wallet_transactions  2].[user_id]" caption="user_id" attribute="1" defaultMemberUniqueName="[digital_wallet_transactions  2].[user_id].[All]" allUniqueName="[digital_wallet_transactions  2].[user_id].[All]" dimensionUniqueName="[digital_wallet_transactions  2]" displayFolder="" count="0" memberValueDatatype="130" unbalanced="0"/>
    <cacheHierarchy uniqueName="[digital_wallet_transactions  2].[transaction_date]" caption="transaction_date" attribute="1" time="1" defaultMemberUniqueName="[digital_wallet_transactions  2].[transaction_date].[All]" allUniqueName="[digital_wallet_transactions  2].[transaction_date].[All]" dimensionUniqueName="[digital_wallet_transactions  2]" displayFolder="" count="0" memberValueDatatype="7" unbalanced="0"/>
    <cacheHierarchy uniqueName="[digital_wallet_transactions  2].[product_category]" caption="product_category" attribute="1" defaultMemberUniqueName="[digital_wallet_transactions  2].[product_category].[All]" allUniqueName="[digital_wallet_transactions  2].[product_category].[All]" dimensionUniqueName="[digital_wallet_transactions  2]" displayFolder="" count="2" memberValueDatatype="130" unbalanced="0"/>
    <cacheHierarchy uniqueName="[digital_wallet_transactions  2].[product_name]" caption="product_name" attribute="1" defaultMemberUniqueName="[digital_wallet_transactions  2].[product_name].[All]" allUniqueName="[digital_wallet_transactions  2].[product_name].[All]" dimensionUniqueName="[digital_wallet_transactions  2]" displayFolder="" count="0" memberValueDatatype="130" unbalanced="0"/>
    <cacheHierarchy uniqueName="[digital_wallet_transactions  2].[merchant_name]" caption="merchant_name" attribute="1" defaultMemberUniqueName="[digital_wallet_transactions  2].[merchant_name].[All]" allUniqueName="[digital_wallet_transactions  2].[merchant_name].[All]" dimensionUniqueName="[digital_wallet_transactions  2]" displayFolder="" count="0" memberValueDatatype="130" unbalanced="0"/>
    <cacheHierarchy uniqueName="[digital_wallet_transactions  2].[product_amount]" caption="product_amount" attribute="1" defaultMemberUniqueName="[digital_wallet_transactions  2].[product_amount].[All]" allUniqueName="[digital_wallet_transactions  2].[product_amount].[All]" dimensionUniqueName="[digital_wallet_transactions  2]" displayFolder="" count="0" memberValueDatatype="5" unbalanced="0"/>
    <cacheHierarchy uniqueName="[digital_wallet_transactions  2].[transaction_fee]" caption="transaction_fee" attribute="1" defaultMemberUniqueName="[digital_wallet_transactions  2].[transaction_fee].[All]" allUniqueName="[digital_wallet_transactions  2].[transaction_fee].[All]" dimensionUniqueName="[digital_wallet_transactions  2]" displayFolder="" count="0" memberValueDatatype="5" unbalanced="0"/>
    <cacheHierarchy uniqueName="[digital_wallet_transactions  2].[cashback]" caption="cashback" attribute="1" defaultMemberUniqueName="[digital_wallet_transactions  2].[cashback].[All]" allUniqueName="[digital_wallet_transactions  2].[cashback].[All]" dimensionUniqueName="[digital_wallet_transactions  2]" displayFolder="" count="0" memberValueDatatype="5" unbalanced="0"/>
    <cacheHierarchy uniqueName="[digital_wallet_transactions  2].[loyalty_points]" caption="loyalty_points" attribute="1" defaultMemberUniqueName="[digital_wallet_transactions  2].[loyalty_points].[All]" allUniqueName="[digital_wallet_transactions  2].[loyalty_points].[All]" dimensionUniqueName="[digital_wallet_transactions  2]" displayFolder="" count="0" memberValueDatatype="20" unbalanced="0"/>
    <cacheHierarchy uniqueName="[digital_wallet_transactions  2].[payment_method]" caption="payment_method" attribute="1" defaultMemberUniqueName="[digital_wallet_transactions  2].[payment_method].[All]" allUniqueName="[digital_wallet_transactions  2].[payment_method].[All]" dimensionUniqueName="[digital_wallet_transactions  2]" displayFolder="" count="0" memberValueDatatype="130" unbalanced="0"/>
    <cacheHierarchy uniqueName="[digital_wallet_transactions  2].[transaction_status]" caption="transaction_status" attribute="1" defaultMemberUniqueName="[digital_wallet_transactions  2].[transaction_status].[All]" allUniqueName="[digital_wallet_transactions  2].[transaction_status].[All]" dimensionUniqueName="[digital_wallet_transactions  2]" displayFolder="" count="0" memberValueDatatype="130" unbalanced="0"/>
    <cacheHierarchy uniqueName="[digital_wallet_transactions  2].[merchant_id]" caption="merchant_id" attribute="1" defaultMemberUniqueName="[digital_wallet_transactions  2].[merchant_id].[All]" allUniqueName="[digital_wallet_transactions  2].[merchant_id].[All]" dimensionUniqueName="[digital_wallet_transactions  2]" displayFolder="" count="0" memberValueDatatype="130" unbalanced="0"/>
    <cacheHierarchy uniqueName="[digital_wallet_transactions  2].[device_type]" caption="device_type" attribute="1" defaultMemberUniqueName="[digital_wallet_transactions  2].[device_type].[All]" allUniqueName="[digital_wallet_transactions  2].[device_type].[All]" dimensionUniqueName="[digital_wallet_transactions  2]" displayFolder="" count="0" memberValueDatatype="130" unbalanced="0"/>
    <cacheHierarchy uniqueName="[digital_wallet_transactions  2].[location]" caption="location" attribute="1" defaultMemberUniqueName="[digital_wallet_transactions  2].[location].[All]" allUniqueName="[digital_wallet_transactions  2].[location].[All]" dimensionUniqueName="[digital_wallet_transactions  2]" displayFolder="" count="2" memberValueDatatype="130" unbalanced="0"/>
    <cacheHierarchy uniqueName="[digital_wallet_transactions  2].[transaction_date (Year)]" caption="transaction_date (Year)" attribute="1" defaultMemberUniqueName="[digital_wallet_transactions  2].[transaction_date (Year)].[All]" allUniqueName="[digital_wallet_transactions  2].[transaction_date (Year)].[All]" dimensionUniqueName="[digital_wallet_transactions  2]" displayFolder="" count="2" memberValueDatatype="130" unbalanced="0">
      <fieldsUsage count="2">
        <fieldUsage x="-1"/>
        <fieldUsage x="1"/>
      </fieldsUsage>
    </cacheHierarchy>
    <cacheHierarchy uniqueName="[digital_wallet_transactions  2].[transaction_date (Quarter)]" caption="transaction_date (Quarter)" attribute="1" defaultMemberUniqueName="[digital_wallet_transactions  2].[transaction_date (Quarter)].[All]" allUniqueName="[digital_wallet_transactions  2].[transaction_date (Quarter)].[All]" dimensionUniqueName="[digital_wallet_transactions  2]" displayFolder="" count="0" memberValueDatatype="130" unbalanced="0"/>
    <cacheHierarchy uniqueName="[digital_wallet_transactions  2].[transaction_date (Month)]" caption="transaction_date (Month)" attribute="1" defaultMemberUniqueName="[digital_wallet_transactions  2].[transaction_date (Month)].[All]" allUniqueName="[digital_wallet_transactions  2].[transaction_date (Month)].[All]" dimensionUniqueName="[digital_wallet_transactions  2]" displayFolder="" count="2" memberValueDatatype="130" unbalanced="0">
      <fieldsUsage count="2">
        <fieldUsage x="-1"/>
        <fieldUsage x="3"/>
      </fieldsUsage>
    </cacheHierarchy>
    <cacheHierarchy uniqueName="[Table13].[Year]" caption="Year" attribute="1" defaultMemberUniqueName="[Table13].[Year].[All]" allUniqueName="[Table13].[Year].[All]" dimensionUniqueName="[Table13]" displayFolder="" count="0" memberValueDatatype="20" unbalanced="0"/>
    <cacheHierarchy uniqueName="[Table13].[Year No.]" caption="Year No." attribute="1" defaultMemberUniqueName="[Table13].[Year No.].[All]" allUniqueName="[Table13].[Year No.].[All]" dimensionUniqueName="[Table13]" displayFolder="" count="0" memberValueDatatype="20" unbalanced="0"/>
    <cacheHierarchy uniqueName="[Table13].[Transactions]" caption="Transactions" attribute="1" defaultMemberUniqueName="[Table13].[Transactions].[All]" allUniqueName="[Table13].[Transactions].[All]" dimensionUniqueName="[Table13]" displayFolder="" count="0" memberValueDatatype="20" unbalanced="0"/>
    <cacheHierarchy uniqueName="[Table13].[Failure Rate]" caption="Failure Rate" attribute="1" defaultMemberUniqueName="[Table13].[Failure Rate].[All]" allUniqueName="[Table13].[Failure Rate].[All]" dimensionUniqueName="[Table13]" displayFolder="" count="0" memberValueDatatype="5" unbalanced="0"/>
    <cacheHierarchy uniqueName="[Table13].[Successful Transactions]" caption="Successful Transactions" attribute="1" defaultMemberUniqueName="[Table13].[Successful Transactions].[All]" allUniqueName="[Table13].[Successful Transactions].[All]" dimensionUniqueName="[Table13]" displayFolder="" count="0" memberValueDatatype="5" unbalanced="0"/>
    <cacheHierarchy uniqueName="[Table13].[Failure Leakage Cost]" caption="Failure Leakage Cost" attribute="1" defaultMemberUniqueName="[Table13].[Failure Leakage Cost].[All]" allUniqueName="[Table13].[Failure Leakage Cost].[All]" dimensionUniqueName="[Table13]" displayFolder="" count="0" memberValueDatatype="5" unbalanced="0"/>
    <cacheHierarchy uniqueName="[Table13 1].[Year]" caption="Year" attribute="1" defaultMemberUniqueName="[Table13 1].[Year].[All]" allUniqueName="[Table13 1].[Year].[All]" dimensionUniqueName="[Table13 1]" displayFolder="" count="0" memberValueDatatype="20" unbalanced="0"/>
    <cacheHierarchy uniqueName="[Table13 1].[Year No.]" caption="Year No." attribute="1" defaultMemberUniqueName="[Table13 1].[Year No.].[All]" allUniqueName="[Table13 1].[Year No.].[All]" dimensionUniqueName="[Table13 1]" displayFolder="" count="0" memberValueDatatype="20" unbalanced="0"/>
    <cacheHierarchy uniqueName="[Table13 1].[Transactions]" caption="Transactions" attribute="1" defaultMemberUniqueName="[Table13 1].[Transactions].[All]" allUniqueName="[Table13 1].[Transactions].[All]" dimensionUniqueName="[Table13 1]" displayFolder="" count="0" memberValueDatatype="20" unbalanced="0"/>
    <cacheHierarchy uniqueName="[Table13 1].[Failure Rate]" caption="Failure Rate" attribute="1" defaultMemberUniqueName="[Table13 1].[Failure Rate].[All]" allUniqueName="[Table13 1].[Failure Rate].[All]" dimensionUniqueName="[Table13 1]" displayFolder="" count="0" memberValueDatatype="5" unbalanced="0"/>
    <cacheHierarchy uniqueName="[Table13 1].[Successful Transactions]" caption="Successful Transactions" attribute="1" defaultMemberUniqueName="[Table13 1].[Successful Transactions].[All]" allUniqueName="[Table13 1].[Successful Transactions].[All]" dimensionUniqueName="[Table13 1]" displayFolder="" count="0" memberValueDatatype="5" unbalanced="0"/>
    <cacheHierarchy uniqueName="[Table13 1].[Failure Leakage Cost]" caption="Failure Leakage Cost" attribute="1" defaultMemberUniqueName="[Table13 1].[Failure Leakage Cost].[All]" allUniqueName="[Table13 1].[Failure Leakage Cost].[All]" dimensionUniqueName="[Table13 1]" displayFolder="" count="0" memberValueDatatype="5" unbalanced="0"/>
    <cacheHierarchy uniqueName="[digital_wallet_transactions  2].[transaction_date (Month Index)]" caption="transaction_date (Month Index)" attribute="1" defaultMemberUniqueName="[digital_wallet_transactions  2].[transaction_date (Month Index)].[All]" allUniqueName="[digital_wallet_transactions  2].[transaction_date (Month Index)].[All]" dimensionUniqueName="[digital_wallet_transactions  2]" displayFolder="" count="0" memberValueDatatype="20" unbalanced="0" hidden="1"/>
    <cacheHierarchy uniqueName="[Measures].[Count of transaction_id]" caption="Count of transaction_id" measure="1" displayFolder="" measureGroup="digital_wallet_transactions  2" count="0">
      <extLst>
        <ext xmlns:x15="http://schemas.microsoft.com/office/spreadsheetml/2010/11/main" uri="{B97F6D7D-B522-45F9-BDA1-12C45D357490}">
          <x15:cacheHierarchy aggregatedColumn="1"/>
        </ext>
      </extLst>
    </cacheHierarchy>
    <cacheHierarchy uniqueName="[Measures].[Sum of transaction_fee]" caption="Sum of transaction_fee" measure="1" displayFolder="" measureGroup="digital_wallet_transactions  2" count="0" oneField="1">
      <fieldsUsage count="1">
        <fieldUsage x="2"/>
      </fieldsUsage>
      <extLst>
        <ext xmlns:x15="http://schemas.microsoft.com/office/spreadsheetml/2010/11/main" uri="{B97F6D7D-B522-45F9-BDA1-12C45D357490}">
          <x15:cacheHierarchy aggregatedColumn="8"/>
        </ext>
      </extLst>
    </cacheHierarchy>
    <cacheHierarchy uniqueName="[Measures].[Sum of cashback]" caption="Sum of cashback" measure="1" displayFolder="" measureGroup="digital_wallet_transactions  2" count="0" oneField="1">
      <fieldsUsage count="1">
        <fieldUsage x="0"/>
      </fieldsUsage>
      <extLst>
        <ext xmlns:x15="http://schemas.microsoft.com/office/spreadsheetml/2010/11/main" uri="{B97F6D7D-B522-45F9-BDA1-12C45D357490}">
          <x15:cacheHierarchy aggregatedColumn="9"/>
        </ext>
      </extLst>
    </cacheHierarchy>
    <cacheHierarchy uniqueName="[Measures].[Count of user_id]" caption="Count of user_id" measure="1" displayFolder="" measureGroup="digital_wallet_transactions  2" count="0">
      <extLst>
        <ext xmlns:x15="http://schemas.microsoft.com/office/spreadsheetml/2010/11/main" uri="{B97F6D7D-B522-45F9-BDA1-12C45D357490}">
          <x15:cacheHierarchy aggregatedColumn="2"/>
        </ext>
      </extLst>
    </cacheHierarchy>
    <cacheHierarchy uniqueName="[Measures].[Sum of product_amount]" caption="Sum of product_amount" measure="1" displayFolder="" measureGroup="digital_wallet_transactions  2" count="0">
      <extLst>
        <ext xmlns:x15="http://schemas.microsoft.com/office/spreadsheetml/2010/11/main" uri="{B97F6D7D-B522-45F9-BDA1-12C45D357490}">
          <x15:cacheHierarchy aggregatedColumn="7"/>
        </ext>
      </extLst>
    </cacheHierarchy>
    <cacheHierarchy uniqueName="[Measures].[Sum of loyalty_points]" caption="Sum of loyalty_points" measure="1" displayFolder="" measureGroup="digital_wallet_transactions  2" count="0">
      <extLst>
        <ext xmlns:x15="http://schemas.microsoft.com/office/spreadsheetml/2010/11/main" uri="{B97F6D7D-B522-45F9-BDA1-12C45D357490}">
          <x15:cacheHierarchy aggregatedColumn="10"/>
        </ext>
      </extLst>
    </cacheHierarchy>
    <cacheHierarchy uniqueName="[Measures].[Net Contribution]" caption="Net Contribution" measure="1" displayFolder="" measureGroup="digital_wallet_transactions  2" count="0"/>
    <cacheHierarchy uniqueName="[Measures].[Loss per transaction]" caption="Loss per transaction" measure="1" displayFolder="" measureGroup="digital_wallet_transactions  2" count="0"/>
    <cacheHierarchy uniqueName="[Measures].[Failure Rate]" caption="Failure Rate" measure="1" displayFolder="" measureGroup="digital_wallet_transactions  2" count="0"/>
    <cacheHierarchy uniqueName="[Measures].[__XL_Count digital_wallet_transactions  2]" caption="__XL_Count digital_wallet_transactions  2" measure="1" displayFolder="" measureGroup="digital_wallet_transactions  2" count="0" hidden="1"/>
    <cacheHierarchy uniqueName="[Measures].[__XL_Count Table13]" caption="__XL_Count Table13" measure="1" displayFolder="" measureGroup="Table13" count="0" hidden="1"/>
    <cacheHierarchy uniqueName="[Measures].[__XL_Count Table13 1]" caption="__XL_Count Table13 1" measure="1" displayFolder="" measureGroup="Table13 1" count="0" hidden="1"/>
    <cacheHierarchy uniqueName="[Measures].[__No measures defined]" caption="__No measures defined" measure="1" displayFolder="" count="0" hidden="1"/>
  </cacheHierarchies>
  <kpis count="0"/>
  <dimensions count="4">
    <dimension name="digital_wallet_transactions  2" uniqueName="[digital_wallet_transactions  2]" caption="digital_wallet_transactions  2"/>
    <dimension measure="1" name="Measures" uniqueName="[Measures]" caption="Measures"/>
    <dimension name="Table13" uniqueName="[Table13]" caption="Table13"/>
    <dimension name="Table13 1" uniqueName="[Table13 1]" caption="Table13 1"/>
  </dimensions>
  <measureGroups count="3">
    <measureGroup name="digital_wallet_transactions  2" caption="digital_wallet_transactions  2"/>
    <measureGroup name="Table13" caption="Table13"/>
    <measureGroup name="Table13 1" caption="Table13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WAS" refreshedDate="46085.770885648148" backgroundQuery="1" createdVersion="3" refreshedVersion="8" minRefreshableVersion="3" recordCount="0" supportSubquery="1" supportAdvancedDrill="1" xr:uid="{D1A48F0D-5779-497B-8D4F-B990ED7EF8F9}">
  <cacheSource type="external" connectionId="3">
    <extLst>
      <ext xmlns:x14="http://schemas.microsoft.com/office/spreadsheetml/2009/9/main" uri="{F057638F-6D5F-4e77-A914-E7F072B9BCA8}">
        <x14:sourceConnection name="ThisWorkbookDataModel"/>
      </ext>
    </extLst>
  </cacheSource>
  <cacheFields count="0"/>
  <cacheHierarchies count="45">
    <cacheHierarchy uniqueName="[digital_wallet_transactions  2].[idx]" caption="idx" attribute="1" defaultMemberUniqueName="[digital_wallet_transactions  2].[idx].[All]" allUniqueName="[digital_wallet_transactions  2].[idx].[All]" dimensionUniqueName="[digital_wallet_transactions  2]" displayFolder="" count="0" memberValueDatatype="20" unbalanced="0"/>
    <cacheHierarchy uniqueName="[digital_wallet_transactions  2].[transaction_id]" caption="transaction_id" attribute="1" defaultMemberUniqueName="[digital_wallet_transactions  2].[transaction_id].[All]" allUniqueName="[digital_wallet_transactions  2].[transaction_id].[All]" dimensionUniqueName="[digital_wallet_transactions  2]" displayFolder="" count="0" memberValueDatatype="130" unbalanced="0"/>
    <cacheHierarchy uniqueName="[digital_wallet_transactions  2].[user_id]" caption="user_id" attribute="1" defaultMemberUniqueName="[digital_wallet_transactions  2].[user_id].[All]" allUniqueName="[digital_wallet_transactions  2].[user_id].[All]" dimensionUniqueName="[digital_wallet_transactions  2]" displayFolder="" count="0" memberValueDatatype="130" unbalanced="0"/>
    <cacheHierarchy uniqueName="[digital_wallet_transactions  2].[transaction_date]" caption="transaction_date" attribute="1" time="1" defaultMemberUniqueName="[digital_wallet_transactions  2].[transaction_date].[All]" allUniqueName="[digital_wallet_transactions  2].[transaction_date].[All]" dimensionUniqueName="[digital_wallet_transactions  2]" displayFolder="" count="0" memberValueDatatype="7" unbalanced="0"/>
    <cacheHierarchy uniqueName="[digital_wallet_transactions  2].[product_category]" caption="product_category" attribute="1" defaultMemberUniqueName="[digital_wallet_transactions  2].[product_category].[All]" allUniqueName="[digital_wallet_transactions  2].[product_category].[All]" dimensionUniqueName="[digital_wallet_transactions  2]" displayFolder="" count="2" memberValueDatatype="130" unbalanced="0"/>
    <cacheHierarchy uniqueName="[digital_wallet_transactions  2].[product_name]" caption="product_name" attribute="1" defaultMemberUniqueName="[digital_wallet_transactions  2].[product_name].[All]" allUniqueName="[digital_wallet_transactions  2].[product_name].[All]" dimensionUniqueName="[digital_wallet_transactions  2]" displayFolder="" count="0" memberValueDatatype="130" unbalanced="0"/>
    <cacheHierarchy uniqueName="[digital_wallet_transactions  2].[merchant_name]" caption="merchant_name" attribute="1" defaultMemberUniqueName="[digital_wallet_transactions  2].[merchant_name].[All]" allUniqueName="[digital_wallet_transactions  2].[merchant_name].[All]" dimensionUniqueName="[digital_wallet_transactions  2]" displayFolder="" count="0" memberValueDatatype="130" unbalanced="0"/>
    <cacheHierarchy uniqueName="[digital_wallet_transactions  2].[product_amount]" caption="product_amount" attribute="1" defaultMemberUniqueName="[digital_wallet_transactions  2].[product_amount].[All]" allUniqueName="[digital_wallet_transactions  2].[product_amount].[All]" dimensionUniqueName="[digital_wallet_transactions  2]" displayFolder="" count="0" memberValueDatatype="5" unbalanced="0"/>
    <cacheHierarchy uniqueName="[digital_wallet_transactions  2].[transaction_fee]" caption="transaction_fee" attribute="1" defaultMemberUniqueName="[digital_wallet_transactions  2].[transaction_fee].[All]" allUniqueName="[digital_wallet_transactions  2].[transaction_fee].[All]" dimensionUniqueName="[digital_wallet_transactions  2]" displayFolder="" count="0" memberValueDatatype="5" unbalanced="0"/>
    <cacheHierarchy uniqueName="[digital_wallet_transactions  2].[cashback]" caption="cashback" attribute="1" defaultMemberUniqueName="[digital_wallet_transactions  2].[cashback].[All]" allUniqueName="[digital_wallet_transactions  2].[cashback].[All]" dimensionUniqueName="[digital_wallet_transactions  2]" displayFolder="" count="0" memberValueDatatype="5" unbalanced="0"/>
    <cacheHierarchy uniqueName="[digital_wallet_transactions  2].[loyalty_points]" caption="loyalty_points" attribute="1" defaultMemberUniqueName="[digital_wallet_transactions  2].[loyalty_points].[All]" allUniqueName="[digital_wallet_transactions  2].[loyalty_points].[All]" dimensionUniqueName="[digital_wallet_transactions  2]" displayFolder="" count="0" memberValueDatatype="20" unbalanced="0"/>
    <cacheHierarchy uniqueName="[digital_wallet_transactions  2].[payment_method]" caption="payment_method" attribute="1" defaultMemberUniqueName="[digital_wallet_transactions  2].[payment_method].[All]" allUniqueName="[digital_wallet_transactions  2].[payment_method].[All]" dimensionUniqueName="[digital_wallet_transactions  2]" displayFolder="" count="0" memberValueDatatype="130" unbalanced="0"/>
    <cacheHierarchy uniqueName="[digital_wallet_transactions  2].[transaction_status]" caption="transaction_status" attribute="1" defaultMemberUniqueName="[digital_wallet_transactions  2].[transaction_status].[All]" allUniqueName="[digital_wallet_transactions  2].[transaction_status].[All]" dimensionUniqueName="[digital_wallet_transactions  2]" displayFolder="" count="0" memberValueDatatype="130" unbalanced="0"/>
    <cacheHierarchy uniqueName="[digital_wallet_transactions  2].[merchant_id]" caption="merchant_id" attribute="1" defaultMemberUniqueName="[digital_wallet_transactions  2].[merchant_id].[All]" allUniqueName="[digital_wallet_transactions  2].[merchant_id].[All]" dimensionUniqueName="[digital_wallet_transactions  2]" displayFolder="" count="0" memberValueDatatype="130" unbalanced="0"/>
    <cacheHierarchy uniqueName="[digital_wallet_transactions  2].[device_type]" caption="device_type" attribute="1" defaultMemberUniqueName="[digital_wallet_transactions  2].[device_type].[All]" allUniqueName="[digital_wallet_transactions  2].[device_type].[All]" dimensionUniqueName="[digital_wallet_transactions  2]" displayFolder="" count="0" memberValueDatatype="130" unbalanced="0"/>
    <cacheHierarchy uniqueName="[digital_wallet_transactions  2].[location]" caption="location" attribute="1" defaultMemberUniqueName="[digital_wallet_transactions  2].[location].[All]" allUniqueName="[digital_wallet_transactions  2].[location].[All]" dimensionUniqueName="[digital_wallet_transactions  2]" displayFolder="" count="2" memberValueDatatype="130" unbalanced="0"/>
    <cacheHierarchy uniqueName="[digital_wallet_transactions  2].[transaction_date (Year)]" caption="transaction_date (Year)" attribute="1" defaultMemberUniqueName="[digital_wallet_transactions  2].[transaction_date (Year)].[All]" allUniqueName="[digital_wallet_transactions  2].[transaction_date (Year)].[All]" dimensionUniqueName="[digital_wallet_transactions  2]" displayFolder="" count="0" memberValueDatatype="130" unbalanced="0"/>
    <cacheHierarchy uniqueName="[digital_wallet_transactions  2].[transaction_date (Quarter)]" caption="transaction_date (Quarter)" attribute="1" defaultMemberUniqueName="[digital_wallet_transactions  2].[transaction_date (Quarter)].[All]" allUniqueName="[digital_wallet_transactions  2].[transaction_date (Quarter)].[All]" dimensionUniqueName="[digital_wallet_transactions  2]" displayFolder="" count="0" memberValueDatatype="130" unbalanced="0"/>
    <cacheHierarchy uniqueName="[digital_wallet_transactions  2].[transaction_date (Month)]" caption="transaction_date (Month)" attribute="1" defaultMemberUniqueName="[digital_wallet_transactions  2].[transaction_date (Month)].[All]" allUniqueName="[digital_wallet_transactions  2].[transaction_date (Month)].[All]" dimensionUniqueName="[digital_wallet_transactions  2]" displayFolder="" count="2" memberValueDatatype="130" unbalanced="0"/>
    <cacheHierarchy uniqueName="[Table13].[Year]" caption="Year" attribute="1" defaultMemberUniqueName="[Table13].[Year].[All]" allUniqueName="[Table13].[Year].[All]" dimensionUniqueName="[Table13]" displayFolder="" count="0" memberValueDatatype="20" unbalanced="0"/>
    <cacheHierarchy uniqueName="[Table13].[Year No.]" caption="Year No." attribute="1" defaultMemberUniqueName="[Table13].[Year No.].[All]" allUniqueName="[Table13].[Year No.].[All]" dimensionUniqueName="[Table13]" displayFolder="" count="0" memberValueDatatype="20" unbalanced="0"/>
    <cacheHierarchy uniqueName="[Table13].[Transactions]" caption="Transactions" attribute="1" defaultMemberUniqueName="[Table13].[Transactions].[All]" allUniqueName="[Table13].[Transactions].[All]" dimensionUniqueName="[Table13]" displayFolder="" count="0" memberValueDatatype="20" unbalanced="0"/>
    <cacheHierarchy uniqueName="[Table13].[Failure Rate]" caption="Failure Rate" attribute="1" defaultMemberUniqueName="[Table13].[Failure Rate].[All]" allUniqueName="[Table13].[Failure Rate].[All]" dimensionUniqueName="[Table13]" displayFolder="" count="0" memberValueDatatype="5" unbalanced="0"/>
    <cacheHierarchy uniqueName="[Table13].[Successful Transactions]" caption="Successful Transactions" attribute="1" defaultMemberUniqueName="[Table13].[Successful Transactions].[All]" allUniqueName="[Table13].[Successful Transactions].[All]" dimensionUniqueName="[Table13]" displayFolder="" count="0" memberValueDatatype="5" unbalanced="0"/>
    <cacheHierarchy uniqueName="[Table13].[Failure Leakage Cost]" caption="Failure Leakage Cost" attribute="1" defaultMemberUniqueName="[Table13].[Failure Leakage Cost].[All]" allUniqueName="[Table13].[Failure Leakage Cost].[All]" dimensionUniqueName="[Table13]" displayFolder="" count="0" memberValueDatatype="5" unbalanced="0"/>
    <cacheHierarchy uniqueName="[Table13 1].[Year]" caption="Year" attribute="1" defaultMemberUniqueName="[Table13 1].[Year].[All]" allUniqueName="[Table13 1].[Year].[All]" dimensionUniqueName="[Table13 1]" displayFolder="" count="0" memberValueDatatype="20" unbalanced="0"/>
    <cacheHierarchy uniqueName="[Table13 1].[Year No.]" caption="Year No." attribute="1" defaultMemberUniqueName="[Table13 1].[Year No.].[All]" allUniqueName="[Table13 1].[Year No.].[All]" dimensionUniqueName="[Table13 1]" displayFolder="" count="0" memberValueDatatype="20" unbalanced="0"/>
    <cacheHierarchy uniqueName="[Table13 1].[Transactions]" caption="Transactions" attribute="1" defaultMemberUniqueName="[Table13 1].[Transactions].[All]" allUniqueName="[Table13 1].[Transactions].[All]" dimensionUniqueName="[Table13 1]" displayFolder="" count="0" memberValueDatatype="20" unbalanced="0"/>
    <cacheHierarchy uniqueName="[Table13 1].[Failure Rate]" caption="Failure Rate" attribute="1" defaultMemberUniqueName="[Table13 1].[Failure Rate].[All]" allUniqueName="[Table13 1].[Failure Rate].[All]" dimensionUniqueName="[Table13 1]" displayFolder="" count="0" memberValueDatatype="5" unbalanced="0"/>
    <cacheHierarchy uniqueName="[Table13 1].[Successful Transactions]" caption="Successful Transactions" attribute="1" defaultMemberUniqueName="[Table13 1].[Successful Transactions].[All]" allUniqueName="[Table13 1].[Successful Transactions].[All]" dimensionUniqueName="[Table13 1]" displayFolder="" count="0" memberValueDatatype="5" unbalanced="0"/>
    <cacheHierarchy uniqueName="[Table13 1].[Failure Leakage Cost]" caption="Failure Leakage Cost" attribute="1" defaultMemberUniqueName="[Table13 1].[Failure Leakage Cost].[All]" allUniqueName="[Table13 1].[Failure Leakage Cost].[All]" dimensionUniqueName="[Table13 1]" displayFolder="" count="0" memberValueDatatype="5" unbalanced="0"/>
    <cacheHierarchy uniqueName="[digital_wallet_transactions  2].[transaction_date (Month Index)]" caption="transaction_date (Month Index)" attribute="1" defaultMemberUniqueName="[digital_wallet_transactions  2].[transaction_date (Month Index)].[All]" allUniqueName="[digital_wallet_transactions  2].[transaction_date (Month Index)].[All]" dimensionUniqueName="[digital_wallet_transactions  2]" displayFolder="" count="0" memberValueDatatype="20" unbalanced="0" hidden="1"/>
    <cacheHierarchy uniqueName="[Measures].[Count of transaction_id]" caption="Count of transaction_id" measure="1" displayFolder="" measureGroup="digital_wallet_transactions  2" count="0">
      <extLst>
        <ext xmlns:x15="http://schemas.microsoft.com/office/spreadsheetml/2010/11/main" uri="{B97F6D7D-B522-45F9-BDA1-12C45D357490}">
          <x15:cacheHierarchy aggregatedColumn="1"/>
        </ext>
      </extLst>
    </cacheHierarchy>
    <cacheHierarchy uniqueName="[Measures].[Sum of transaction_fee]" caption="Sum of transaction_fee" measure="1" displayFolder="" measureGroup="digital_wallet_transactions  2" count="0">
      <extLst>
        <ext xmlns:x15="http://schemas.microsoft.com/office/spreadsheetml/2010/11/main" uri="{B97F6D7D-B522-45F9-BDA1-12C45D357490}">
          <x15:cacheHierarchy aggregatedColumn="8"/>
        </ext>
      </extLst>
    </cacheHierarchy>
    <cacheHierarchy uniqueName="[Measures].[Sum of cashback]" caption="Sum of cashback" measure="1" displayFolder="" measureGroup="digital_wallet_transactions  2" count="0">
      <extLst>
        <ext xmlns:x15="http://schemas.microsoft.com/office/spreadsheetml/2010/11/main" uri="{B97F6D7D-B522-45F9-BDA1-12C45D357490}">
          <x15:cacheHierarchy aggregatedColumn="9"/>
        </ext>
      </extLst>
    </cacheHierarchy>
    <cacheHierarchy uniqueName="[Measures].[Count of user_id]" caption="Count of user_id" measure="1" displayFolder="" measureGroup="digital_wallet_transactions  2" count="0">
      <extLst>
        <ext xmlns:x15="http://schemas.microsoft.com/office/spreadsheetml/2010/11/main" uri="{B97F6D7D-B522-45F9-BDA1-12C45D357490}">
          <x15:cacheHierarchy aggregatedColumn="2"/>
        </ext>
      </extLst>
    </cacheHierarchy>
    <cacheHierarchy uniqueName="[Measures].[Sum of product_amount]" caption="Sum of product_amount" measure="1" displayFolder="" measureGroup="digital_wallet_transactions  2" count="0">
      <extLst>
        <ext xmlns:x15="http://schemas.microsoft.com/office/spreadsheetml/2010/11/main" uri="{B97F6D7D-B522-45F9-BDA1-12C45D357490}">
          <x15:cacheHierarchy aggregatedColumn="7"/>
        </ext>
      </extLst>
    </cacheHierarchy>
    <cacheHierarchy uniqueName="[Measures].[Sum of loyalty_points]" caption="Sum of loyalty_points" measure="1" displayFolder="" measureGroup="digital_wallet_transactions  2" count="0">
      <extLst>
        <ext xmlns:x15="http://schemas.microsoft.com/office/spreadsheetml/2010/11/main" uri="{B97F6D7D-B522-45F9-BDA1-12C45D357490}">
          <x15:cacheHierarchy aggregatedColumn="10"/>
        </ext>
      </extLst>
    </cacheHierarchy>
    <cacheHierarchy uniqueName="[Measures].[Net Contribution]" caption="Net Contribution" measure="1" displayFolder="" measureGroup="digital_wallet_transactions  2" count="0"/>
    <cacheHierarchy uniqueName="[Measures].[Loss per transaction]" caption="Loss per transaction" measure="1" displayFolder="" measureGroup="digital_wallet_transactions  2" count="0"/>
    <cacheHierarchy uniqueName="[Measures].[Failure Rate]" caption="Failure Rate" measure="1" displayFolder="" measureGroup="digital_wallet_transactions  2" count="0"/>
    <cacheHierarchy uniqueName="[Measures].[__XL_Count digital_wallet_transactions  2]" caption="__XL_Count digital_wallet_transactions  2" measure="1" displayFolder="" measureGroup="digital_wallet_transactions  2" count="0" hidden="1"/>
    <cacheHierarchy uniqueName="[Measures].[__XL_Count Table13]" caption="__XL_Count Table13" measure="1" displayFolder="" measureGroup="Table13" count="0" hidden="1"/>
    <cacheHierarchy uniqueName="[Measures].[__XL_Count Table13 1]" caption="__XL_Count Table13 1" measure="1" displayFolder="" measureGroup="Table13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9152233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
    <n v="1834"/>
    <n v="2.9443838604143947E-2"/>
    <n v="1780"/>
    <n v="2573.42"/>
  </r>
  <r>
    <x v="1"/>
    <n v="2"/>
    <n v="3166"/>
    <n v="2.9058749210360075E-2"/>
    <n v="3074"/>
    <n v="4450.51"/>
  </r>
  <r>
    <x v="2"/>
    <n v="3"/>
    <n v="4498"/>
    <n v="2.8673659816576203E-2"/>
    <n v="4369.0258781450402"/>
    <n v="632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E1FD6F-6157-4283-AD5A-794AF46D27B5}" name="Fees vs cashback" cacheId="5" applyNumberFormats="0" applyBorderFormats="0" applyFontFormats="0" applyPatternFormats="0" applyAlignmentFormats="0" applyWidthHeightFormats="1" dataCaption="Values" tag="32de31a7-9244-4bca-925c-2920cb6999a1" updatedVersion="8" minRefreshableVersion="3" useAutoFormatting="1" itemPrintTitles="1" createdVersion="8" indent="0" outline="1" outlineData="1" multipleFieldFilters="0" chartFormat="4">
  <location ref="G2:I5" firstHeaderRow="0" firstDataRow="1" firstDataCol="1"/>
  <pivotFields count="4">
    <pivotField dataField="1" subtotalTop="0" showAll="0" defaultSubtotal="0"/>
    <pivotField axis="axisRow" allDrilled="1" subtotalTop="0" showAll="0" dataSourceSort="1">
      <items count="3">
        <item x="0" e="0"/>
        <item x="1" e="0"/>
        <item t="default"/>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name="Sum of transaction_fee" fld="2" baseField="0" baseItem="0"/>
    <dataField name="Sum of cashback" fld="0"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gital_wallet_transaction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FAC5B0-B16A-4F33-9887-3CF871F4217C}" name="Faiure By methods" cacheId="4" applyNumberFormats="0" applyBorderFormats="0" applyFontFormats="0" applyPatternFormats="0" applyAlignmentFormats="0" applyWidthHeightFormats="1" dataCaption="Values" tag="9ad92217-4d33-4b2f-a920-a9a84543510f" updatedVersion="8" minRefreshableVersion="3" useAutoFormatting="1" rowGrandTotals="0" itemPrintTitles="1" createdVersion="8" indent="0" outline="1" outlineData="1" multipleFieldFilters="0" chartFormat="14">
  <location ref="D2:E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4"/>
    </i>
    <i>
      <x/>
    </i>
    <i>
      <x v="3"/>
    </i>
    <i>
      <x v="2"/>
    </i>
  </rowItems>
  <colItems count="1">
    <i/>
  </colItems>
  <dataFields count="1">
    <dataField fld="1" subtotal="count" baseField="0" baseItem="0"/>
  </dataFields>
  <formats count="2">
    <format dxfId="9">
      <pivotArea collapsedLevelsAreSubtotals="1" fieldPosition="0">
        <references count="1">
          <reference field="0" count="0"/>
        </references>
      </pivotArea>
    </format>
    <format dxfId="8">
      <pivotArea grandRow="1" outline="0" collapsedLevelsAreSubtotals="1" fieldPosition="0"/>
    </format>
  </formats>
  <chartFormats count="1">
    <chartFormat chart="12" format="3"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gital_wallet_transaction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8B1D10-B7DA-4D0A-8DB9-2D47DED418F4}" name="Leakage pivot" cacheId="2" applyNumberFormats="0" applyBorderFormats="0" applyFontFormats="0" applyPatternFormats="0" applyAlignmentFormats="0" applyWidthHeightFormats="1" dataCaption="Values" tag="c9a63cc6-41fc-4c6f-a841-454cc2dd83d9" updatedVersion="8" minRefreshableVersion="3" useAutoFormatting="1" itemPrintTitles="1" createdVersion="8" indent="0" outline="1" outlineData="1" multipleFieldFilters="0">
  <location ref="A17:B20" firstHeaderRow="1" firstDataRow="1" firstDataCol="1" rowPageCount="1" colPageCount="1"/>
  <pivotFields count="3">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pageFields count="1">
    <pageField fld="1" hier="12" name="[digital_wallet_transactions  2].[transaction_status].&amp;[Failed]" cap="Failed"/>
  </pageFields>
  <dataFields count="1">
    <dataField name="Sum of cashback" fld="0"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gital_wallet_transaction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1D2A6B-D752-4904-82D0-27F0AF1038FA}" name="Loss per transaction" cacheId="3" applyNumberFormats="0" applyBorderFormats="0" applyFontFormats="0" applyPatternFormats="0" applyAlignmentFormats="0" applyWidthHeightFormats="1" dataCaption="Values" tag="06aeeaaa-ae5c-407a-a3fe-4e86dc8aa8a4" updatedVersion="8" minRefreshableVersion="3" useAutoFormatting="1" subtotalHiddenItems="1" rowGrandTotals="0" itemPrintTitles="1" createdVersion="8" indent="0" outline="1" outlineData="1" multipleFieldFilters="0" chartFormat="15">
  <location ref="A8:B10"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numFmtId="166"/>
  </dataFields>
  <formats count="2">
    <format dxfId="11">
      <pivotArea outline="0" collapsedLevelsAreSubtotals="1" fieldPosition="0"/>
    </format>
    <format dxfId="10">
      <pivotArea outline="0" fieldPosition="0">
        <references count="1">
          <reference field="4294967294" count="1">
            <x v="0"/>
          </reference>
        </references>
      </pivotArea>
    </format>
  </formats>
  <chartFormats count="6">
    <chartFormat chart="0"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igital_wallet_transactions  2].[transaction_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gital_wallet_transaction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91DABE-12C8-4EC9-87D5-5687F39D1D67}" name="Kpi pivot" cacheId="1" applyNumberFormats="0" applyBorderFormats="0" applyFontFormats="0" applyPatternFormats="0" applyAlignmentFormats="0" applyWidthHeightFormats="1" dataCaption="Values" tag="54505a5d-dd1f-4744-87f7-d79fd0c0fae2" updatedVersion="8" minRefreshableVersion="3" useAutoFormatting="1" itemPrintTitles="1" createdVersion="8" indent="0" outline="1" outlineData="1" multipleFieldFilters="0">
  <location ref="D9:G1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Fields count="1">
    <field x="-2"/>
  </colFields>
  <colItems count="3">
    <i>
      <x/>
    </i>
    <i i="1">
      <x v="1"/>
    </i>
    <i i="2">
      <x v="2"/>
    </i>
  </colItems>
  <dataFields count="3">
    <dataField name="Count of transaction_id" fld="0" subtotal="count" baseField="0" baseItem="0"/>
    <dataField fld="1" subtotal="count" baseField="0" baseItem="0" numFmtId="10"/>
    <dataField fld="3" subtotal="count" baseField="0" baseItem="0" numFmtId="167"/>
  </dataFields>
  <formats count="3">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2"/>
          </reference>
        </references>
      </pivotArea>
    </format>
    <format dxfId="12">
      <pivotArea outline="0" fieldPosition="0">
        <references count="1">
          <reference field="4294967294" count="1">
            <x v="2"/>
          </reference>
        </references>
      </pivotArea>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gital_wallet_transaction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1FB741-E60D-4598-800A-4FE0B0C08E52}" name="Transaction pivo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2:B5" firstHeaderRow="1" firstDataRow="1" firstDataCol="1"/>
  <pivotFields count="6">
    <pivotField axis="axisRow" showAll="0">
      <items count="4">
        <item x="0"/>
        <item x="1"/>
        <item x="2"/>
        <item t="default"/>
      </items>
    </pivotField>
    <pivotField showAll="0"/>
    <pivotField dataField="1" numFmtId="1" showAll="0"/>
    <pivotField numFmtId="10" showAll="0"/>
    <pivotField numFmtId="1" showAll="0"/>
    <pivotField numFmtId="164" showAll="0"/>
  </pivotFields>
  <rowFields count="1">
    <field x="0"/>
  </rowFields>
  <rowItems count="3">
    <i>
      <x/>
    </i>
    <i>
      <x v="1"/>
    </i>
    <i>
      <x v="2"/>
    </i>
  </rowItems>
  <colItems count="1">
    <i/>
  </colItems>
  <dataFields count="1">
    <dataField name="Sum of Transactions" fld="2" baseField="0" baseItem="0" numFmtId="1"/>
  </dataFields>
  <chartFormats count="2">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E96D964-F4F4-4045-BC0F-627C5D7A6F82}" sourceName="[digital_wallet_transactions  2].[location]">
  <pivotTables>
    <pivotTable tabId="4" name="Faiure By methods"/>
    <pivotTable tabId="4" name="Fees vs cashback"/>
    <pivotTable tabId="4" name="Loss per transaction"/>
  </pivotTables>
  <data>
    <olap pivotCacheId="1791522339">
      <levels count="2">
        <level uniqueName="[digital_wallet_transactions  2].[location].[(All)]" sourceCaption="(All)" count="0"/>
        <level uniqueName="[digital_wallet_transactions  2].[location].[location]" sourceCaption="location" count="3">
          <ranges>
            <range startItem="0">
              <i n="[digital_wallet_transactions  2].[location].&amp;[Rural]" c="Rural"/>
              <i n="[digital_wallet_transactions  2].[location].&amp;[Suburban]" c="Suburban"/>
              <i n="[digital_wallet_transactions  2].[location].&amp;[Urban]" c="Urban"/>
            </range>
          </ranges>
        </level>
      </levels>
      <selections count="1">
        <selection n="[digital_wallet_transactions  2].[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__Month" xr10:uid="{A58BDE0A-EFB8-4B8F-9612-B29C02717210}" sourceName="[digital_wallet_transactions  2].[transaction_date (Month)]">
  <pivotTables>
    <pivotTable tabId="4" name="Faiure By methods"/>
    <pivotTable tabId="4" name="Fees vs cashback"/>
  </pivotTables>
  <data>
    <olap pivotCacheId="1791522339">
      <levels count="2">
        <level uniqueName="[digital_wallet_transactions  2].[transaction_date (Month)].[(All)]" sourceCaption="(All)" count="0"/>
        <level uniqueName="[digital_wallet_transactions  2].[transaction_date (Month)].[transaction_date (Month)]" sourceCaption="transaction_date (Month)" count="12" crossFilter="showItemsWithNoData">
          <ranges>
            <range startItem="0">
              <i n="[digital_wallet_transactions  2].[transaction_date (Month)].&amp;[Jan]" c="Jan"/>
              <i n="[digital_wallet_transactions  2].[transaction_date (Month)].&amp;[Feb]" c="Feb"/>
              <i n="[digital_wallet_transactions  2].[transaction_date (Month)].&amp;[Mar]" c="Mar"/>
              <i n="[digital_wallet_transactions  2].[transaction_date (Month)].&amp;[Apr]" c="Apr"/>
              <i n="[digital_wallet_transactions  2].[transaction_date (Month)].&amp;[May]" c="May"/>
              <i n="[digital_wallet_transactions  2].[transaction_date (Month)].&amp;[Jun]" c="Jun"/>
              <i n="[digital_wallet_transactions  2].[transaction_date (Month)].&amp;[Jul]" c="Jul"/>
              <i n="[digital_wallet_transactions  2].[transaction_date (Month)].&amp;[Aug]" c="Aug"/>
              <i n="[digital_wallet_transactions  2].[transaction_date (Month)].&amp;[Sep]" c="Sep"/>
              <i n="[digital_wallet_transactions  2].[transaction_date (Month)].&amp;[Oct]" c="Oct"/>
              <i n="[digital_wallet_transactions  2].[transaction_date (Month)].&amp;[Nov]" c="Nov"/>
              <i n="[digital_wallet_transactions  2].[transaction_date (Month)].&amp;[Dec]" c="Dec"/>
            </range>
          </ranges>
        </level>
      </levels>
      <selections count="1">
        <selection n="[digital_wallet_transactions  2].[transaction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90EBB96B-2149-41C7-B422-1964E63C8605}" cache="Slicer_location" caption="location" level="1" rowHeight="234950"/>
  <slicer name="Months" xr10:uid="{F9E85687-BE7E-45F3-A047-1F486E61654C}" cache="Slicer_transaction_date__Month" caption=" Month"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D35FA9-45AF-4133-95DC-EA615EE71029}" name="Table13" displayName="Table13" ref="D17:H20" totalsRowShown="0">
  <autoFilter ref="D17:H20" xr:uid="{A4D35FA9-45AF-4133-95DC-EA615EE71029}"/>
  <tableColumns count="5">
    <tableColumn id="1" xr3:uid="{8F1CA26A-9C0B-4427-8C26-37AC0080C257}" name="Year" dataDxfId="7"/>
    <tableColumn id="3" xr3:uid="{FDFDFB7A-1999-4109-908E-39280CA0C40E}" name="Year No." dataDxfId="6"/>
    <tableColumn id="2" xr3:uid="{31E03F14-7713-4233-A4A4-F1C8E6EAC0E0}" name="Transactions" dataDxfId="5"/>
    <tableColumn id="4" xr3:uid="{CFAF5D43-1D14-4772-AFDD-DFBE5CA516C9}" name="Failure Rate"/>
    <tableColumn id="5" xr3:uid="{34B70A4D-EB3E-432B-9469-34F874DE31ED}" name="Successful Transactions " dataDxfId="4">
      <calculatedColumnFormula>Table13[[#This Row],[Transactions]]*(1-Table13[[#This Row],[Failure Rate]])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469683-185B-4EEF-9989-32362CC66CC7}" name="Table1" displayName="Table1" ref="A24:B44" totalsRowShown="0">
  <autoFilter ref="A24:B44" xr:uid="{1F469683-185B-4EEF-9989-32362CC66CC7}">
    <filterColumn colId="1">
      <top10 val="5" filterVal="1337399.8899999999"/>
    </filterColumn>
  </autoFilter>
  <tableColumns count="2">
    <tableColumn id="1" xr3:uid="{0A2D5E55-DCC9-4083-991B-40550AFA3F67}" name="Product Category"/>
    <tableColumn id="2" xr3:uid="{CC8CD320-A5E1-4C95-8924-6C2A8285A019}" name="Product 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4E971-AA92-4EA4-A629-3CD5E2E74AFA}">
  <dimension ref="A2:I44"/>
  <sheetViews>
    <sheetView zoomScale="95" zoomScaleNormal="95" workbookViewId="0">
      <selection activeCell="K9" sqref="K9"/>
    </sheetView>
  </sheetViews>
  <sheetFormatPr defaultRowHeight="14.4" x14ac:dyDescent="0.3"/>
  <cols>
    <col min="1" max="1" width="18" bestFit="1" customWidth="1"/>
    <col min="2" max="2" width="17.88671875" bestFit="1" customWidth="1"/>
    <col min="3" max="3" width="13.77734375" bestFit="1" customWidth="1"/>
    <col min="4" max="4" width="13.33203125" bestFit="1" customWidth="1"/>
    <col min="5" max="5" width="11" bestFit="1" customWidth="1"/>
    <col min="6" max="6" width="13.77734375" bestFit="1" customWidth="1"/>
    <col min="7" max="7" width="12.77734375" bestFit="1" customWidth="1"/>
    <col min="8" max="8" width="20.77734375" bestFit="1" customWidth="1"/>
    <col min="9" max="9" width="15.33203125" bestFit="1" customWidth="1"/>
    <col min="10" max="10" width="3.88671875" customWidth="1"/>
    <col min="11" max="11" width="18" bestFit="1" customWidth="1"/>
    <col min="12" max="12" width="17.88671875" bestFit="1" customWidth="1"/>
    <col min="13" max="14" width="10.77734375" bestFit="1" customWidth="1"/>
    <col min="15" max="15" width="12.5546875" bestFit="1" customWidth="1"/>
    <col min="16" max="16" width="22.109375" bestFit="1" customWidth="1"/>
    <col min="17" max="17" width="15.33203125" bestFit="1" customWidth="1"/>
    <col min="18" max="18" width="15.5546875" bestFit="1" customWidth="1"/>
    <col min="19" max="19" width="9.5546875" bestFit="1" customWidth="1"/>
    <col min="20" max="21" width="12.109375" bestFit="1" customWidth="1"/>
    <col min="22" max="22" width="19.5546875" bestFit="1" customWidth="1"/>
    <col min="23" max="23" width="10.33203125" bestFit="1" customWidth="1"/>
    <col min="24" max="24" width="9.77734375" bestFit="1" customWidth="1"/>
    <col min="25" max="25" width="7" bestFit="1" customWidth="1"/>
    <col min="26" max="26" width="13.44140625" bestFit="1" customWidth="1"/>
    <col min="27" max="27" width="25.6640625" bestFit="1" customWidth="1"/>
    <col min="28" max="28" width="20.109375" bestFit="1" customWidth="1"/>
    <col min="29" max="29" width="24.33203125" bestFit="1" customWidth="1"/>
  </cols>
  <sheetData>
    <row r="2" spans="1:9" x14ac:dyDescent="0.3">
      <c r="A2" s="1" t="s">
        <v>30</v>
      </c>
      <c r="B2" t="s">
        <v>43</v>
      </c>
      <c r="D2" s="1" t="s">
        <v>30</v>
      </c>
      <c r="E2" t="s">
        <v>38</v>
      </c>
      <c r="G2" s="1" t="s">
        <v>30</v>
      </c>
      <c r="H2" t="s">
        <v>31</v>
      </c>
      <c r="I2" t="s">
        <v>32</v>
      </c>
    </row>
    <row r="3" spans="1:9" x14ac:dyDescent="0.3">
      <c r="A3" s="2">
        <v>2023</v>
      </c>
      <c r="B3" s="6">
        <v>1834</v>
      </c>
      <c r="D3" s="2" t="s">
        <v>24</v>
      </c>
      <c r="E3" s="4">
        <v>3.5282258064516132E-2</v>
      </c>
      <c r="G3" s="2" t="s">
        <v>28</v>
      </c>
      <c r="H3" s="10">
        <v>46555.54</v>
      </c>
      <c r="I3" s="10">
        <v>91691.78</v>
      </c>
    </row>
    <row r="4" spans="1:9" x14ac:dyDescent="0.3">
      <c r="A4" s="2">
        <v>2024</v>
      </c>
      <c r="B4" s="6">
        <v>3166</v>
      </c>
      <c r="D4" s="2" t="s">
        <v>23</v>
      </c>
      <c r="E4" s="4">
        <v>3.3970276008492568E-2</v>
      </c>
      <c r="G4" s="2" t="s">
        <v>29</v>
      </c>
      <c r="H4" s="10">
        <v>79388.83</v>
      </c>
      <c r="I4" s="10">
        <v>161602.13</v>
      </c>
    </row>
    <row r="5" spans="1:9" x14ac:dyDescent="0.3">
      <c r="A5" s="2">
        <v>2025</v>
      </c>
      <c r="B5" s="6">
        <v>4498</v>
      </c>
      <c r="D5" s="2" t="s">
        <v>1</v>
      </c>
      <c r="E5" s="4">
        <v>2.7751196172248804E-2</v>
      </c>
      <c r="G5" s="2" t="s">
        <v>27</v>
      </c>
      <c r="H5" s="10">
        <v>125944.37</v>
      </c>
      <c r="I5" s="10">
        <v>253293.91</v>
      </c>
    </row>
    <row r="6" spans="1:9" x14ac:dyDescent="0.3">
      <c r="D6" s="2" t="s">
        <v>22</v>
      </c>
      <c r="E6" s="4">
        <v>2.5025025025025027E-2</v>
      </c>
    </row>
    <row r="7" spans="1:9" x14ac:dyDescent="0.3">
      <c r="D7" s="2" t="s">
        <v>21</v>
      </c>
      <c r="E7" s="4">
        <v>2.446183953033268E-2</v>
      </c>
    </row>
    <row r="8" spans="1:9" x14ac:dyDescent="0.3">
      <c r="A8" s="1" t="s">
        <v>30</v>
      </c>
      <c r="B8" t="s">
        <v>34</v>
      </c>
    </row>
    <row r="9" spans="1:9" x14ac:dyDescent="0.3">
      <c r="A9" s="2" t="s">
        <v>28</v>
      </c>
      <c r="B9" s="11">
        <v>-24.61081788440567</v>
      </c>
      <c r="D9" s="1" t="s">
        <v>30</v>
      </c>
      <c r="E9" t="s">
        <v>26</v>
      </c>
      <c r="F9" t="s">
        <v>38</v>
      </c>
      <c r="G9" t="s">
        <v>33</v>
      </c>
    </row>
    <row r="10" spans="1:9" x14ac:dyDescent="0.3">
      <c r="A10" s="2" t="s">
        <v>29</v>
      </c>
      <c r="B10" s="11">
        <v>-25.967561591914087</v>
      </c>
      <c r="D10" s="2" t="s">
        <v>28</v>
      </c>
      <c r="E10">
        <v>1834</v>
      </c>
      <c r="F10" s="4">
        <v>2.9443838604143947E-2</v>
      </c>
      <c r="G10" s="12">
        <v>-45136.24</v>
      </c>
    </row>
    <row r="11" spans="1:9" x14ac:dyDescent="0.3">
      <c r="D11" s="2" t="s">
        <v>29</v>
      </c>
      <c r="E11">
        <v>3166</v>
      </c>
      <c r="F11" s="4">
        <v>2.9058749210360075E-2</v>
      </c>
      <c r="G11" s="12">
        <v>-82213.3</v>
      </c>
    </row>
    <row r="12" spans="1:9" x14ac:dyDescent="0.3">
      <c r="D12" s="2" t="s">
        <v>27</v>
      </c>
      <c r="E12">
        <v>5000</v>
      </c>
      <c r="F12" s="4">
        <v>2.92E-2</v>
      </c>
      <c r="G12" s="12">
        <v>-127349.54000000001</v>
      </c>
    </row>
    <row r="15" spans="1:9" x14ac:dyDescent="0.3">
      <c r="A15" s="1" t="s">
        <v>44</v>
      </c>
      <c r="B15" t="s" vm="1">
        <v>25</v>
      </c>
    </row>
    <row r="17" spans="1:8" x14ac:dyDescent="0.3">
      <c r="A17" s="1" t="s">
        <v>30</v>
      </c>
      <c r="B17" t="s">
        <v>32</v>
      </c>
      <c r="D17" t="s">
        <v>35</v>
      </c>
      <c r="E17" t="s">
        <v>37</v>
      </c>
      <c r="F17" t="s">
        <v>36</v>
      </c>
      <c r="G17" t="s">
        <v>38</v>
      </c>
      <c r="H17" t="s">
        <v>39</v>
      </c>
    </row>
    <row r="18" spans="1:8" x14ac:dyDescent="0.3">
      <c r="A18" s="2" t="s">
        <v>28</v>
      </c>
      <c r="B18" s="10">
        <v>2573.42</v>
      </c>
      <c r="D18" s="2">
        <v>2023</v>
      </c>
      <c r="E18" s="2">
        <v>1</v>
      </c>
      <c r="F18" s="6">
        <v>1834</v>
      </c>
      <c r="G18" s="4">
        <v>2.9443838604143947E-2</v>
      </c>
      <c r="H18" s="6">
        <f>Table13[[#This Row],[Transactions]]*(1-Table13[[#This Row],[Failure Rate]])</f>
        <v>1780</v>
      </c>
    </row>
    <row r="19" spans="1:8" x14ac:dyDescent="0.3">
      <c r="A19" s="2" t="s">
        <v>29</v>
      </c>
      <c r="B19" s="10">
        <v>4450.51</v>
      </c>
      <c r="D19" s="2">
        <v>2024</v>
      </c>
      <c r="E19" s="2">
        <v>2</v>
      </c>
      <c r="F19" s="6">
        <v>3166</v>
      </c>
      <c r="G19" s="4">
        <v>2.9058749210360075E-2</v>
      </c>
      <c r="H19" s="6">
        <f>Table13[[#This Row],[Transactions]]*(1-Table13[[#This Row],[Failure Rate]])</f>
        <v>3074</v>
      </c>
    </row>
    <row r="20" spans="1:8" x14ac:dyDescent="0.3">
      <c r="A20" s="2" t="s">
        <v>27</v>
      </c>
      <c r="B20" s="10">
        <v>7023.93</v>
      </c>
      <c r="D20" s="3">
        <v>2025</v>
      </c>
      <c r="E20" s="3">
        <v>3</v>
      </c>
      <c r="F20" s="7">
        <f>_xlfn.FORECAST.LINEAR(Table13[[#This Row],[Year No.]],F18:F19,E18:E19)</f>
        <v>4498</v>
      </c>
      <c r="G20" s="5">
        <f>_xlfn.FORECAST.LINEAR(Table13[[#This Row],[Year No.]],G18:G19,E18:E19)</f>
        <v>2.8673659816576203E-2</v>
      </c>
      <c r="H20" s="7">
        <f>Table13[[#This Row],[Transactions]]*(1-Table13[[#This Row],[Failure Rate]])</f>
        <v>4369.0258781450402</v>
      </c>
    </row>
    <row r="24" spans="1:8" x14ac:dyDescent="0.3">
      <c r="A24" t="s">
        <v>45</v>
      </c>
      <c r="B24" t="s">
        <v>46</v>
      </c>
    </row>
    <row r="25" spans="1:8" x14ac:dyDescent="0.3">
      <c r="A25" t="s">
        <v>20</v>
      </c>
      <c r="B25" s="13">
        <v>1462461.66</v>
      </c>
    </row>
    <row r="26" spans="1:8" x14ac:dyDescent="0.3">
      <c r="A26" t="s">
        <v>19</v>
      </c>
      <c r="B26" s="13">
        <v>1400668.85</v>
      </c>
    </row>
    <row r="27" spans="1:8" x14ac:dyDescent="0.3">
      <c r="A27" t="s">
        <v>13</v>
      </c>
      <c r="B27" s="13">
        <v>1361519.8</v>
      </c>
    </row>
    <row r="28" spans="1:8" x14ac:dyDescent="0.3">
      <c r="A28" t="s">
        <v>8</v>
      </c>
      <c r="B28" s="13">
        <v>1349321.77</v>
      </c>
    </row>
    <row r="29" spans="1:8" x14ac:dyDescent="0.3">
      <c r="A29" t="s">
        <v>15</v>
      </c>
      <c r="B29" s="13">
        <v>1337399.8899999999</v>
      </c>
    </row>
    <row r="30" spans="1:8" hidden="1" x14ac:dyDescent="0.3">
      <c r="A30" t="s">
        <v>17</v>
      </c>
      <c r="B30">
        <v>1319603.8999999999</v>
      </c>
    </row>
    <row r="31" spans="1:8" hidden="1" x14ac:dyDescent="0.3">
      <c r="A31" t="s">
        <v>6</v>
      </c>
      <c r="B31">
        <v>1317106.21</v>
      </c>
    </row>
    <row r="32" spans="1:8" hidden="1" x14ac:dyDescent="0.3">
      <c r="A32" t="s">
        <v>2</v>
      </c>
      <c r="B32">
        <v>1306566.24</v>
      </c>
    </row>
    <row r="33" spans="1:2" hidden="1" x14ac:dyDescent="0.3">
      <c r="A33" t="s">
        <v>0</v>
      </c>
      <c r="B33">
        <v>1258263.69</v>
      </c>
    </row>
    <row r="34" spans="1:2" hidden="1" x14ac:dyDescent="0.3">
      <c r="A34" t="s">
        <v>16</v>
      </c>
      <c r="B34">
        <v>1247178.07</v>
      </c>
    </row>
    <row r="35" spans="1:2" hidden="1" x14ac:dyDescent="0.3">
      <c r="A35" t="s">
        <v>5</v>
      </c>
      <c r="B35">
        <v>1245972.74</v>
      </c>
    </row>
    <row r="36" spans="1:2" hidden="1" x14ac:dyDescent="0.3">
      <c r="A36" t="s">
        <v>3</v>
      </c>
      <c r="B36">
        <v>1210681.76</v>
      </c>
    </row>
    <row r="37" spans="1:2" hidden="1" x14ac:dyDescent="0.3">
      <c r="A37" t="s">
        <v>4</v>
      </c>
      <c r="B37">
        <v>1207396.1299999999</v>
      </c>
    </row>
    <row r="38" spans="1:2" hidden="1" x14ac:dyDescent="0.3">
      <c r="A38" t="s">
        <v>10</v>
      </c>
      <c r="B38">
        <v>1196334.68</v>
      </c>
    </row>
    <row r="39" spans="1:2" hidden="1" x14ac:dyDescent="0.3">
      <c r="A39" t="s">
        <v>14</v>
      </c>
      <c r="B39">
        <v>1136665.44</v>
      </c>
    </row>
    <row r="40" spans="1:2" hidden="1" x14ac:dyDescent="0.3">
      <c r="A40" t="s">
        <v>18</v>
      </c>
      <c r="B40">
        <v>1134972.71</v>
      </c>
    </row>
    <row r="41" spans="1:2" hidden="1" x14ac:dyDescent="0.3">
      <c r="A41" t="s">
        <v>9</v>
      </c>
      <c r="B41">
        <v>1124283.05</v>
      </c>
    </row>
    <row r="42" spans="1:2" hidden="1" x14ac:dyDescent="0.3">
      <c r="A42" t="s">
        <v>12</v>
      </c>
      <c r="B42">
        <v>1115711.58</v>
      </c>
    </row>
    <row r="43" spans="1:2" hidden="1" x14ac:dyDescent="0.3">
      <c r="A43" t="s">
        <v>7</v>
      </c>
      <c r="B43">
        <v>1032608.99</v>
      </c>
    </row>
    <row r="44" spans="1:2" hidden="1" x14ac:dyDescent="0.3">
      <c r="A44" t="s">
        <v>11</v>
      </c>
      <c r="B44">
        <v>1022796.45</v>
      </c>
    </row>
  </sheetData>
  <pageMargins left="0.7" right="0.7" top="0.75" bottom="0.75" header="0.3" footer="0.3"/>
  <tableParts count="2">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F57F0-ADD2-4E45-B990-363E8AFE3CCD}">
  <dimension ref="A1:Y42"/>
  <sheetViews>
    <sheetView showGridLines="0" tabSelected="1" workbookViewId="0">
      <selection activeCell="Q26" sqref="Q26"/>
    </sheetView>
  </sheetViews>
  <sheetFormatPr defaultRowHeight="14.4" x14ac:dyDescent="0.3"/>
  <cols>
    <col min="1" max="1" width="3.44140625" customWidth="1"/>
    <col min="2" max="2" width="10.44140625" customWidth="1"/>
    <col min="3" max="3" width="12.6640625" customWidth="1"/>
    <col min="4" max="4" width="10.21875" customWidth="1"/>
    <col min="5" max="5" width="5.5546875" customWidth="1"/>
    <col min="6" max="6" width="7" customWidth="1"/>
    <col min="8" max="8" width="12.109375" bestFit="1" customWidth="1"/>
    <col min="10" max="10" width="7.44140625" customWidth="1"/>
    <col min="12" max="12" width="12.109375" bestFit="1" customWidth="1"/>
    <col min="14" max="14" width="8.77734375" customWidth="1"/>
    <col min="15" max="15" width="4.88671875" customWidth="1"/>
    <col min="16" max="16" width="12" customWidth="1"/>
    <col min="17" max="17" width="16" customWidth="1"/>
  </cols>
  <sheetData>
    <row r="1" spans="1:25" ht="14.4" customHeight="1" x14ac:dyDescent="0.3">
      <c r="A1" s="23" t="s">
        <v>40</v>
      </c>
      <c r="B1" s="23"/>
      <c r="C1" s="23"/>
      <c r="D1" s="23"/>
      <c r="E1" s="23"/>
      <c r="F1" s="23"/>
      <c r="G1" s="23"/>
      <c r="H1" s="23"/>
      <c r="I1" s="23"/>
      <c r="J1" s="23"/>
      <c r="K1" s="23"/>
      <c r="L1" s="23"/>
      <c r="M1" s="23"/>
      <c r="N1" s="23"/>
      <c r="O1" s="23"/>
      <c r="P1" s="23"/>
      <c r="Q1" s="23"/>
      <c r="R1" s="23"/>
      <c r="S1" s="23"/>
      <c r="T1" s="23"/>
      <c r="U1" s="23"/>
      <c r="V1" s="23"/>
      <c r="W1" s="23"/>
      <c r="X1" s="23"/>
      <c r="Y1" s="23"/>
    </row>
    <row r="2" spans="1:25" x14ac:dyDescent="0.3">
      <c r="A2" s="23"/>
      <c r="B2" s="23"/>
      <c r="C2" s="23"/>
      <c r="D2" s="23"/>
      <c r="E2" s="23"/>
      <c r="F2" s="23"/>
      <c r="G2" s="23"/>
      <c r="H2" s="23"/>
      <c r="I2" s="23"/>
      <c r="J2" s="23"/>
      <c r="K2" s="23"/>
      <c r="L2" s="23"/>
      <c r="M2" s="23"/>
      <c r="N2" s="23"/>
      <c r="O2" s="23"/>
      <c r="P2" s="23"/>
      <c r="Q2" s="23"/>
      <c r="R2" s="23"/>
      <c r="S2" s="23"/>
      <c r="T2" s="23"/>
      <c r="U2" s="23"/>
      <c r="V2" s="23"/>
      <c r="W2" s="23"/>
      <c r="X2" s="23"/>
      <c r="Y2" s="23"/>
    </row>
    <row r="3" spans="1:25" ht="15.6" x14ac:dyDescent="0.3">
      <c r="A3" s="9"/>
      <c r="B3" s="21" t="s">
        <v>41</v>
      </c>
      <c r="C3" s="21"/>
      <c r="D3" s="15"/>
      <c r="E3" s="9"/>
      <c r="F3" s="9"/>
      <c r="G3" s="21" t="s">
        <v>38</v>
      </c>
      <c r="H3" s="21"/>
      <c r="I3" s="9"/>
      <c r="J3" s="9"/>
      <c r="K3" s="21" t="s">
        <v>42</v>
      </c>
      <c r="L3" s="21"/>
      <c r="M3" s="8"/>
      <c r="N3" s="9"/>
      <c r="O3" s="9"/>
      <c r="P3" s="21" t="s">
        <v>33</v>
      </c>
      <c r="Q3" s="21"/>
      <c r="R3" s="8"/>
      <c r="S3" s="8"/>
      <c r="T3" s="8"/>
      <c r="U3" s="8"/>
      <c r="V3" s="8"/>
      <c r="W3" s="8"/>
      <c r="X3" s="8"/>
      <c r="Y3" s="8"/>
    </row>
    <row r="4" spans="1:25" x14ac:dyDescent="0.3">
      <c r="A4" s="9"/>
      <c r="B4" s="22">
        <f>GETPIVOTDATA("[Measures].[Count of transaction_id]",'Pivot Tables'!$D$9,"[digital_wallet_transactions  2].[transaction_date (Year)]","[digital_wallet_transactions  2].[transaction_date (Year)].&amp;[2024]")</f>
        <v>3166</v>
      </c>
      <c r="C4" s="22"/>
      <c r="D4" s="16"/>
      <c r="E4" s="9"/>
      <c r="F4" s="9"/>
      <c r="G4" s="24">
        <f>GETPIVOTDATA("[Measures].[Failure Rate]",'Pivot Tables'!$D$9,"[digital_wallet_transactions  2].[transaction_date (Year)]","[digital_wallet_transactions  2].[transaction_date (Year)].&amp;[2024]")</f>
        <v>2.9058749210360075E-2</v>
      </c>
      <c r="H4" s="24"/>
      <c r="I4" s="9"/>
      <c r="J4" s="9"/>
      <c r="K4" s="25">
        <f>GETPIVOTDATA("[Measures].[Sum of cashback]",'Pivot Tables'!$A$17,"[digital_wallet_transactions  2].[transaction_date (Year)]","[digital_wallet_transactions  2].[transaction_date (Year)].&amp;[2024]")</f>
        <v>4450.51</v>
      </c>
      <c r="L4" s="25"/>
      <c r="M4" s="9"/>
      <c r="N4" s="9"/>
      <c r="O4" s="9"/>
      <c r="P4" s="26">
        <f>GETPIVOTDATA("[Measures].[Net Contribution]",'Pivot Tables'!$D$9,"[digital_wallet_transactions  2].[transaction_date (Year)]","[digital_wallet_transactions  2].[transaction_date (Year)].&amp;[2024]")</f>
        <v>-82213.3</v>
      </c>
      <c r="Q4" s="26"/>
      <c r="R4" s="9"/>
      <c r="S4" s="9"/>
      <c r="T4" s="9"/>
      <c r="U4" s="9"/>
      <c r="V4" s="9"/>
      <c r="W4" s="9"/>
      <c r="X4" s="9"/>
      <c r="Y4" s="9"/>
    </row>
    <row r="5" spans="1:25" x14ac:dyDescent="0.3">
      <c r="A5" s="9"/>
      <c r="B5" s="14">
        <f>(GETPIVOTDATA("[Measures].[Count of transaction_id]",'Pivot Tables'!$D$9,"[digital_wallet_transactions  2].[transaction_date (Year)]","[digital_wallet_transactions  2].[transaction_date (Year)].&amp;[2024]")-GETPIVOTDATA("[Measures].[Count of transaction_id]",'Pivot Tables'!$D$9,"[digital_wallet_transactions  2].[transaction_date (Year)]","[digital_wallet_transactions  2].[transaction_date (Year)].&amp;[2023]"))/GETPIVOTDATA("[Measures].[Count of transaction_id]",'Pivot Tables'!$D$9,"[digital_wallet_transactions  2].[transaction_date (Year)]","[digital_wallet_transactions  2].[transaction_date (Year)].&amp;[2023]")</f>
        <v>0.72628135223555068</v>
      </c>
      <c r="C5" s="17" t="str">
        <f>IF(B5&gt;=0,"▲","▼") &amp; " YoY" &amp; " "&amp; "(2023)"</f>
        <v>▲ YoY (2023)</v>
      </c>
      <c r="D5" s="9"/>
      <c r="E5" s="9"/>
      <c r="F5" s="9"/>
      <c r="G5" s="18">
        <f>(GETPIVOTDATA("[Measures].[Failure Rate]",'Pivot Tables'!$D$9,"[digital_wallet_transactions  2].[transaction_date (Year)]","[digital_wallet_transactions  2].[transaction_date (Year)].&amp;[2024]")-GETPIVOTDATA("[Measures].[Failure Rate]",'Pivot Tables'!$D$9,"[digital_wallet_transactions  2].[transaction_date (Year)]","[digital_wallet_transactions  2].[transaction_date (Year)].&amp;[2023]"))/GETPIVOTDATA("[Measures].[Failure Rate]",'Pivot Tables'!$D$9,"[digital_wallet_transactions  2].[transaction_date (Year)]","[digital_wallet_transactions  2].[transaction_date (Year)].&amp;[2023]")</f>
        <v>-1.3078776818511497E-2</v>
      </c>
      <c r="H5" s="19" t="str">
        <f>IF(G5&lt; 0,"▼","▲") &amp; " YoY" &amp; " "&amp; "(2023)"</f>
        <v>▼ YoY (2023)</v>
      </c>
      <c r="I5" s="9"/>
      <c r="J5" s="9"/>
      <c r="K5" s="18">
        <f>(GETPIVOTDATA("[Measures].[Sum of cashback]",'Pivot Tables'!$A$17,"[digital_wallet_transactions  2].[transaction_date (Year)]","[digital_wallet_transactions  2].[transaction_date (Year)].&amp;[2024]")-GETPIVOTDATA("[Measures].[Sum of cashback]",'Pivot Tables'!$A$17,"[digital_wallet_transactions  2].[transaction_date (Year)]","[digital_wallet_transactions  2].[transaction_date (Year)].&amp;[2023]"))/GETPIVOTDATA("[Measures].[Sum of cashback]",'Pivot Tables'!$A$17,"[digital_wallet_transactions  2].[transaction_date (Year)]","[digital_wallet_transactions  2].[transaction_date (Year)].&amp;[2023]")</f>
        <v>0.72941455339587014</v>
      </c>
      <c r="L5" s="20" t="str">
        <f>IF(K5 &gt; 0,"▲","▼") &amp; " YoY"&amp; " "&amp; "(2023)"</f>
        <v>▲ YoY (2023)</v>
      </c>
      <c r="M5" s="9"/>
      <c r="N5" s="9"/>
      <c r="O5" s="9"/>
      <c r="P5" s="18">
        <f>(GETPIVOTDATA("[Measures].[Net Contribution]",'Pivot Tables'!$D$9,"[digital_wallet_transactions  2].[transaction_date (Year)]","[digital_wallet_transactions  2].[transaction_date (Year)].&amp;[2024]")-GETPIVOTDATA("[Measures].[Net Contribution]",'Pivot Tables'!$D$9,"[digital_wallet_transactions  2].[transaction_date (Year)]","[digital_wallet_transactions  2].[transaction_date (Year)].&amp;[2023]"))/GETPIVOTDATA("[Measures].[Net Contribution]",'Pivot Tables'!$D$9,"[digital_wallet_transactions  2].[transaction_date (Year)]","[digital_wallet_transactions  2].[transaction_date (Year)].&amp;[2023]")</f>
        <v>0.82144768815479552</v>
      </c>
      <c r="Q5" s="20" t="str">
        <f>IF(P5 &gt; 0,"▲","▼") &amp; " YoY"&amp; " "&amp; "(2023)"</f>
        <v>▲ YoY (2023)</v>
      </c>
      <c r="R5" s="9"/>
      <c r="S5" s="9"/>
      <c r="T5" s="9"/>
      <c r="U5" s="9"/>
      <c r="V5" s="9"/>
      <c r="W5" s="9"/>
      <c r="X5" s="9"/>
      <c r="Y5" s="9"/>
    </row>
    <row r="6" spans="1:25" x14ac:dyDescent="0.3">
      <c r="A6" s="9"/>
      <c r="B6" s="9"/>
      <c r="C6" s="9"/>
      <c r="D6" s="9"/>
      <c r="E6" s="9"/>
      <c r="F6" s="9"/>
      <c r="G6" s="9"/>
      <c r="H6" s="9"/>
      <c r="I6" s="9"/>
      <c r="J6" s="9"/>
      <c r="K6" s="9"/>
      <c r="L6" s="9"/>
      <c r="M6" s="9"/>
      <c r="N6" s="9"/>
      <c r="O6" s="9"/>
      <c r="P6" s="9"/>
      <c r="Q6" s="9"/>
      <c r="R6" s="9"/>
      <c r="S6" s="9"/>
      <c r="T6" s="9"/>
      <c r="U6" s="9"/>
      <c r="V6" s="9"/>
      <c r="W6" s="9"/>
      <c r="X6" s="9"/>
      <c r="Y6" s="9"/>
    </row>
    <row r="7" spans="1:25" x14ac:dyDescent="0.3">
      <c r="A7" s="9"/>
      <c r="B7" s="9"/>
      <c r="C7" s="9"/>
      <c r="D7" s="9"/>
      <c r="E7" s="9"/>
      <c r="F7" s="9"/>
      <c r="G7" s="9"/>
      <c r="H7" s="9"/>
      <c r="I7" s="9"/>
      <c r="J7" s="9"/>
      <c r="K7" s="9"/>
      <c r="L7" s="9"/>
      <c r="M7" s="9"/>
      <c r="N7" s="9"/>
      <c r="O7" s="9"/>
      <c r="P7" s="9"/>
      <c r="Q7" s="9"/>
      <c r="R7" s="9"/>
      <c r="S7" s="9"/>
      <c r="T7" s="9"/>
      <c r="U7" s="9"/>
      <c r="V7" s="9"/>
      <c r="W7" s="9"/>
      <c r="X7" s="9"/>
      <c r="Y7" s="9"/>
    </row>
    <row r="8" spans="1:25" x14ac:dyDescent="0.3">
      <c r="A8" s="9"/>
      <c r="B8" s="9"/>
      <c r="C8" s="9"/>
      <c r="D8" s="9"/>
      <c r="E8" s="9"/>
      <c r="F8" s="9"/>
      <c r="G8" s="9"/>
      <c r="H8" s="9"/>
      <c r="I8" s="9"/>
      <c r="J8" s="9"/>
      <c r="K8" s="9"/>
      <c r="L8" s="9"/>
      <c r="M8" s="9"/>
      <c r="N8" s="9"/>
      <c r="O8" s="9"/>
      <c r="P8" s="9"/>
      <c r="Q8" s="9"/>
      <c r="R8" s="9"/>
      <c r="S8" s="9"/>
      <c r="T8" s="9"/>
      <c r="U8" s="9"/>
      <c r="V8" s="9"/>
      <c r="W8" s="9"/>
      <c r="X8" s="9"/>
      <c r="Y8" s="9"/>
    </row>
    <row r="9" spans="1:25" x14ac:dyDescent="0.3">
      <c r="A9" s="9"/>
      <c r="B9" s="9"/>
      <c r="C9" s="9"/>
      <c r="D9" s="9"/>
      <c r="E9" s="9"/>
      <c r="F9" s="9"/>
      <c r="G9" s="9"/>
      <c r="H9" s="9"/>
      <c r="I9" s="9"/>
      <c r="J9" s="9"/>
      <c r="K9" s="9"/>
      <c r="L9" s="9"/>
      <c r="M9" s="9"/>
      <c r="N9" s="9"/>
      <c r="O9" s="9"/>
      <c r="P9" s="9"/>
      <c r="Q9" s="9"/>
      <c r="R9" s="9"/>
      <c r="S9" s="9"/>
      <c r="T9" s="9"/>
      <c r="U9" s="9"/>
      <c r="V9" s="9"/>
      <c r="W9" s="9"/>
      <c r="X9" s="9"/>
      <c r="Y9" s="9"/>
    </row>
    <row r="10" spans="1:25" x14ac:dyDescent="0.3">
      <c r="A10" s="9"/>
      <c r="B10" s="9"/>
      <c r="C10" s="9"/>
      <c r="D10" s="9"/>
      <c r="E10" s="9"/>
      <c r="F10" s="9"/>
      <c r="G10" s="9"/>
      <c r="H10" s="9"/>
      <c r="I10" s="9"/>
      <c r="J10" s="9"/>
      <c r="K10" s="9"/>
      <c r="L10" s="9"/>
      <c r="M10" s="9"/>
      <c r="N10" s="9"/>
      <c r="O10" s="9"/>
      <c r="P10" s="9"/>
      <c r="Q10" s="9"/>
      <c r="R10" s="9"/>
      <c r="S10" s="9"/>
      <c r="T10" s="9"/>
      <c r="U10" s="9"/>
      <c r="V10" s="9"/>
      <c r="W10" s="9"/>
      <c r="X10" s="9"/>
      <c r="Y10" s="9"/>
    </row>
    <row r="11" spans="1:25" x14ac:dyDescent="0.3">
      <c r="A11" s="9"/>
      <c r="B11" s="9"/>
      <c r="C11" s="9"/>
      <c r="D11" s="9"/>
      <c r="E11" s="9"/>
      <c r="F11" s="9"/>
      <c r="G11" s="9"/>
      <c r="H11" s="9"/>
      <c r="I11" s="9"/>
      <c r="J11" s="9"/>
      <c r="K11" s="9"/>
      <c r="L11" s="9"/>
      <c r="M11" s="9"/>
      <c r="N11" s="9"/>
      <c r="O11" s="9"/>
      <c r="P11" s="9"/>
      <c r="Q11" s="9"/>
      <c r="R11" s="9"/>
      <c r="S11" s="9"/>
      <c r="T11" s="9"/>
      <c r="U11" s="9"/>
      <c r="V11" s="9"/>
      <c r="W11" s="9"/>
      <c r="X11" s="9"/>
      <c r="Y11" s="9"/>
    </row>
    <row r="12" spans="1:25" x14ac:dyDescent="0.3">
      <c r="A12" s="9"/>
      <c r="B12" s="9"/>
      <c r="C12" s="9"/>
      <c r="D12" s="9"/>
      <c r="E12" s="9"/>
      <c r="F12" s="9"/>
      <c r="G12" s="9"/>
      <c r="H12" s="9"/>
      <c r="I12" s="9"/>
      <c r="J12" s="9"/>
      <c r="K12" s="9"/>
      <c r="L12" s="9"/>
      <c r="M12" s="9"/>
      <c r="N12" s="9"/>
      <c r="O12" s="9"/>
      <c r="P12" s="9"/>
      <c r="Q12" s="9"/>
      <c r="R12" s="9"/>
      <c r="S12" s="9"/>
      <c r="T12" s="9"/>
      <c r="U12" s="9"/>
      <c r="V12" s="9"/>
      <c r="W12" s="9"/>
      <c r="X12" s="9"/>
      <c r="Y12" s="9"/>
    </row>
    <row r="13" spans="1:25" x14ac:dyDescent="0.3">
      <c r="A13" s="9"/>
      <c r="B13" s="9"/>
      <c r="C13" s="9"/>
      <c r="D13" s="9"/>
      <c r="E13" s="9"/>
      <c r="F13" s="9"/>
      <c r="G13" s="9"/>
      <c r="H13" s="9"/>
      <c r="I13" s="9"/>
      <c r="J13" s="9"/>
      <c r="K13" s="9"/>
      <c r="L13" s="9"/>
      <c r="M13" s="9"/>
      <c r="N13" s="9"/>
      <c r="O13" s="9"/>
      <c r="P13" s="9"/>
      <c r="Q13" s="9"/>
      <c r="R13" s="9"/>
      <c r="S13" s="9"/>
      <c r="T13" s="9"/>
      <c r="U13" s="9"/>
      <c r="V13" s="9"/>
      <c r="W13" s="9"/>
      <c r="X13" s="9"/>
      <c r="Y13" s="9"/>
    </row>
    <row r="14" spans="1:25" x14ac:dyDescent="0.3">
      <c r="A14" s="9"/>
      <c r="B14" s="9"/>
      <c r="C14" s="9"/>
      <c r="D14" s="9"/>
      <c r="E14" s="9"/>
      <c r="F14" s="9"/>
      <c r="G14" s="9"/>
      <c r="H14" s="9"/>
      <c r="I14" s="9"/>
      <c r="J14" s="9"/>
      <c r="K14" s="9"/>
      <c r="L14" s="9"/>
      <c r="M14" s="9"/>
      <c r="N14" s="9"/>
      <c r="O14" s="9"/>
      <c r="P14" s="9"/>
      <c r="Q14" s="9"/>
      <c r="R14" s="9"/>
      <c r="S14" s="9"/>
      <c r="T14" s="9"/>
      <c r="U14" s="9"/>
      <c r="V14" s="9"/>
      <c r="W14" s="9"/>
      <c r="X14" s="9"/>
      <c r="Y14" s="9"/>
    </row>
    <row r="15" spans="1:25" x14ac:dyDescent="0.3">
      <c r="A15" s="9"/>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9"/>
      <c r="B16" s="9"/>
      <c r="C16" s="9"/>
      <c r="D16" s="9"/>
      <c r="E16" s="9"/>
      <c r="F16" s="9"/>
      <c r="G16" s="9"/>
      <c r="H16" s="9"/>
      <c r="I16" s="9"/>
      <c r="J16" s="9"/>
      <c r="K16" s="9"/>
      <c r="L16" s="9"/>
      <c r="M16" s="9"/>
      <c r="N16" s="9"/>
      <c r="O16" s="9"/>
      <c r="P16" s="9"/>
      <c r="Q16" s="9"/>
      <c r="R16" s="9"/>
      <c r="S16" s="9"/>
      <c r="T16" s="9"/>
      <c r="U16" s="9"/>
      <c r="V16" s="9"/>
      <c r="W16" s="9"/>
      <c r="X16" s="9"/>
      <c r="Y16" s="9"/>
    </row>
    <row r="17" spans="1:25" x14ac:dyDescent="0.3">
      <c r="A17" s="9"/>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9"/>
      <c r="B18" s="9"/>
      <c r="C18" s="9"/>
      <c r="D18" s="9"/>
      <c r="E18" s="9"/>
      <c r="F18" s="9"/>
      <c r="G18" s="9"/>
      <c r="H18" s="9"/>
      <c r="I18" s="9"/>
      <c r="J18" s="9"/>
      <c r="K18" s="9"/>
      <c r="L18" s="9"/>
      <c r="M18" s="9"/>
      <c r="N18" s="9"/>
      <c r="O18" s="9"/>
      <c r="P18" s="9"/>
      <c r="Q18" s="9"/>
      <c r="R18" s="9"/>
      <c r="S18" s="9"/>
      <c r="T18" s="9"/>
      <c r="U18" s="9"/>
      <c r="V18" s="9"/>
      <c r="W18" s="9"/>
      <c r="X18" s="9"/>
      <c r="Y18" s="9"/>
    </row>
    <row r="19" spans="1:25" x14ac:dyDescent="0.3">
      <c r="A19" s="9"/>
      <c r="B19" s="9"/>
      <c r="C19" s="9"/>
      <c r="D19" s="9"/>
      <c r="E19" s="9"/>
      <c r="F19" s="9"/>
      <c r="G19" s="9"/>
      <c r="H19" s="9"/>
      <c r="I19" s="9"/>
      <c r="J19" s="9"/>
      <c r="K19" s="9"/>
      <c r="L19" s="9"/>
      <c r="M19" s="9"/>
      <c r="N19" s="9"/>
      <c r="O19" s="9"/>
      <c r="P19" s="9"/>
      <c r="Q19" s="9"/>
      <c r="R19" s="9"/>
      <c r="S19" s="9"/>
      <c r="T19" s="9"/>
      <c r="U19" s="9"/>
      <c r="V19" s="9"/>
      <c r="W19" s="9"/>
      <c r="X19" s="9"/>
      <c r="Y19" s="9"/>
    </row>
    <row r="20" spans="1:25" x14ac:dyDescent="0.3">
      <c r="A20" s="9"/>
      <c r="B20" s="9"/>
      <c r="C20" s="9"/>
      <c r="D20" s="9"/>
      <c r="E20" s="9"/>
      <c r="F20" s="9"/>
      <c r="G20" s="9"/>
      <c r="H20" s="9"/>
      <c r="I20" s="9"/>
      <c r="J20" s="9"/>
      <c r="K20" s="9"/>
      <c r="L20" s="9"/>
      <c r="M20" s="9"/>
      <c r="N20" s="9"/>
      <c r="O20" s="9"/>
      <c r="P20" s="9"/>
      <c r="Q20" s="9"/>
      <c r="R20" s="9"/>
      <c r="S20" s="9"/>
      <c r="T20" s="9"/>
      <c r="U20" s="9"/>
      <c r="V20" s="9"/>
      <c r="W20" s="9"/>
      <c r="X20" s="9"/>
      <c r="Y20" s="9"/>
    </row>
    <row r="21" spans="1:25" x14ac:dyDescent="0.3">
      <c r="A21" s="9"/>
      <c r="B21" s="9"/>
      <c r="C21" s="9"/>
      <c r="D21" s="9"/>
      <c r="E21" s="9"/>
      <c r="F21" s="9"/>
      <c r="G21" s="9"/>
      <c r="H21" s="9"/>
      <c r="I21" s="9"/>
      <c r="J21" s="9"/>
      <c r="K21" s="9"/>
      <c r="L21" s="9"/>
      <c r="M21" s="9"/>
      <c r="N21" s="9"/>
      <c r="O21" s="9"/>
      <c r="P21" s="9"/>
      <c r="Q21" s="9"/>
      <c r="R21" s="9"/>
      <c r="S21" s="9"/>
      <c r="T21" s="9"/>
      <c r="U21" s="9"/>
      <c r="V21" s="9"/>
      <c r="W21" s="9"/>
      <c r="X21" s="9"/>
      <c r="Y21" s="9"/>
    </row>
    <row r="22" spans="1:25" x14ac:dyDescent="0.3">
      <c r="A22" s="9"/>
      <c r="B22" s="9"/>
      <c r="C22" s="9"/>
      <c r="D22" s="9"/>
      <c r="E22" s="9"/>
      <c r="F22" s="9"/>
      <c r="G22" s="9"/>
      <c r="H22" s="9"/>
      <c r="I22" s="9"/>
      <c r="J22" s="9"/>
      <c r="K22" s="9"/>
      <c r="L22" s="9"/>
      <c r="M22" s="9"/>
      <c r="N22" s="9"/>
      <c r="O22" s="9"/>
      <c r="P22" s="9"/>
      <c r="Q22" s="9"/>
      <c r="R22" s="9"/>
      <c r="S22" s="9"/>
      <c r="T22" s="9"/>
      <c r="U22" s="9"/>
      <c r="V22" s="9"/>
      <c r="W22" s="9"/>
      <c r="X22" s="9"/>
      <c r="Y22" s="9"/>
    </row>
    <row r="23" spans="1:25" x14ac:dyDescent="0.3">
      <c r="A23" s="9"/>
      <c r="B23" s="9"/>
      <c r="C23" s="9"/>
      <c r="D23" s="9"/>
      <c r="E23" s="9"/>
      <c r="F23" s="9"/>
      <c r="G23" s="9"/>
      <c r="H23" s="9"/>
      <c r="I23" s="9"/>
      <c r="J23" s="9"/>
      <c r="K23" s="9"/>
      <c r="L23" s="9"/>
      <c r="M23" s="9"/>
      <c r="N23" s="9"/>
      <c r="O23" s="9"/>
      <c r="P23" s="9"/>
      <c r="Q23" s="9"/>
      <c r="R23" s="9"/>
      <c r="S23" s="9"/>
      <c r="T23" s="9"/>
      <c r="U23" s="9"/>
      <c r="V23" s="9"/>
      <c r="W23" s="9"/>
      <c r="X23" s="9"/>
      <c r="Y23" s="9"/>
    </row>
    <row r="24" spans="1:25" x14ac:dyDescent="0.3">
      <c r="A24" s="9"/>
      <c r="B24" s="9"/>
      <c r="C24" s="9"/>
      <c r="D24" s="9"/>
      <c r="E24" s="9"/>
      <c r="F24" s="9"/>
      <c r="G24" s="9"/>
      <c r="H24" s="9"/>
      <c r="I24" s="9"/>
      <c r="J24" s="9"/>
      <c r="K24" s="9"/>
      <c r="L24" s="9"/>
      <c r="M24" s="9"/>
      <c r="N24" s="9"/>
      <c r="O24" s="9"/>
      <c r="P24" s="9"/>
      <c r="Q24" s="9"/>
      <c r="R24" s="9"/>
      <c r="S24" s="9"/>
      <c r="T24" s="9"/>
      <c r="U24" s="9"/>
      <c r="V24" s="9"/>
      <c r="W24" s="9"/>
      <c r="X24" s="9"/>
      <c r="Y24" s="9"/>
    </row>
    <row r="25" spans="1:25" x14ac:dyDescent="0.3">
      <c r="A25" s="9"/>
      <c r="B25" s="9"/>
      <c r="C25" s="9"/>
      <c r="D25" s="9"/>
      <c r="E25" s="9"/>
      <c r="F25" s="9"/>
      <c r="G25" s="9"/>
      <c r="H25" s="9"/>
      <c r="I25" s="9"/>
      <c r="J25" s="9"/>
      <c r="K25" s="9"/>
      <c r="L25" s="9"/>
      <c r="M25" s="9"/>
      <c r="N25" s="9"/>
      <c r="O25" s="9"/>
      <c r="P25" s="9"/>
      <c r="Q25" s="9"/>
      <c r="R25" s="9"/>
      <c r="S25" s="9"/>
      <c r="T25" s="9"/>
      <c r="U25" s="9"/>
      <c r="V25" s="9"/>
      <c r="W25" s="9"/>
      <c r="X25" s="9"/>
      <c r="Y25" s="9"/>
    </row>
    <row r="26" spans="1:25" x14ac:dyDescent="0.3">
      <c r="A26" s="9"/>
      <c r="B26" s="9"/>
      <c r="C26" s="9"/>
      <c r="D26" s="9"/>
      <c r="E26" s="9"/>
      <c r="F26" s="9"/>
      <c r="G26" s="9"/>
      <c r="H26" s="9"/>
      <c r="I26" s="9"/>
      <c r="J26" s="9"/>
      <c r="K26" s="9"/>
      <c r="L26" s="9"/>
      <c r="M26" s="9"/>
      <c r="N26" s="9"/>
      <c r="O26" s="9"/>
      <c r="P26" s="9"/>
      <c r="Q26" s="9"/>
      <c r="R26" s="9"/>
      <c r="S26" s="9"/>
      <c r="T26" s="9"/>
      <c r="U26" s="9"/>
      <c r="V26" s="9"/>
      <c r="W26" s="9"/>
      <c r="X26" s="9"/>
      <c r="Y26" s="9"/>
    </row>
    <row r="27" spans="1:25" x14ac:dyDescent="0.3">
      <c r="A27" s="9"/>
      <c r="B27" s="9"/>
      <c r="C27" s="9"/>
      <c r="D27" s="9"/>
      <c r="E27" s="9"/>
      <c r="F27" s="9"/>
      <c r="G27" s="9"/>
      <c r="H27" s="9"/>
      <c r="I27" s="9"/>
      <c r="J27" s="9"/>
      <c r="K27" s="9"/>
      <c r="L27" s="9"/>
      <c r="M27" s="9"/>
      <c r="N27" s="9"/>
      <c r="O27" s="9"/>
      <c r="P27" s="9"/>
      <c r="Q27" s="9"/>
      <c r="R27" s="9"/>
      <c r="S27" s="9"/>
      <c r="T27" s="9"/>
      <c r="U27" s="9"/>
      <c r="V27" s="9"/>
      <c r="W27" s="9"/>
      <c r="X27" s="9"/>
      <c r="Y27" s="9"/>
    </row>
    <row r="28" spans="1:25" x14ac:dyDescent="0.3">
      <c r="A28" s="9"/>
      <c r="B28" s="9"/>
      <c r="C28" s="9"/>
      <c r="D28" s="9"/>
      <c r="E28" s="9"/>
      <c r="F28" s="9"/>
      <c r="G28" s="9"/>
      <c r="H28" s="9"/>
      <c r="I28" s="9"/>
      <c r="J28" s="9"/>
      <c r="K28" s="9"/>
      <c r="L28" s="9"/>
      <c r="M28" s="9"/>
      <c r="N28" s="9"/>
      <c r="O28" s="9"/>
      <c r="P28" s="9"/>
      <c r="Q28" s="9"/>
      <c r="R28" s="9"/>
      <c r="S28" s="9"/>
      <c r="T28" s="9"/>
      <c r="U28" s="9"/>
      <c r="V28" s="9"/>
      <c r="W28" s="9"/>
      <c r="X28" s="9"/>
      <c r="Y28" s="9"/>
    </row>
    <row r="29" spans="1:25" x14ac:dyDescent="0.3">
      <c r="A29" s="9"/>
      <c r="B29" s="9"/>
      <c r="C29" s="9"/>
      <c r="D29" s="9"/>
      <c r="E29" s="9"/>
      <c r="F29" s="9"/>
      <c r="G29" s="9"/>
      <c r="H29" s="9"/>
      <c r="I29" s="9"/>
      <c r="J29" s="9"/>
      <c r="K29" s="9"/>
      <c r="L29" s="9"/>
      <c r="M29" s="9"/>
      <c r="N29" s="9"/>
      <c r="O29" s="9"/>
      <c r="P29" s="9"/>
      <c r="Q29" s="9"/>
      <c r="R29" s="9"/>
      <c r="S29" s="9"/>
      <c r="T29" s="9"/>
      <c r="U29" s="9"/>
      <c r="V29" s="9"/>
      <c r="W29" s="9"/>
      <c r="X29" s="9"/>
      <c r="Y29" s="9"/>
    </row>
    <row r="30" spans="1:25" x14ac:dyDescent="0.3">
      <c r="A30" s="9"/>
      <c r="B30" s="9"/>
      <c r="C30" s="9"/>
      <c r="D30" s="9"/>
      <c r="E30" s="9"/>
      <c r="F30" s="9"/>
      <c r="G30" s="9"/>
      <c r="H30" s="9"/>
      <c r="I30" s="9"/>
      <c r="J30" s="9"/>
      <c r="K30" s="9"/>
      <c r="L30" s="9"/>
      <c r="M30" s="9"/>
      <c r="N30" s="9"/>
      <c r="O30" s="9"/>
      <c r="P30" s="9"/>
      <c r="Q30" s="9"/>
      <c r="R30" s="9"/>
      <c r="S30" s="9"/>
      <c r="T30" s="9"/>
      <c r="U30" s="9"/>
      <c r="V30" s="9"/>
      <c r="W30" s="9"/>
      <c r="X30" s="9"/>
      <c r="Y30" s="9"/>
    </row>
    <row r="31" spans="1:25" x14ac:dyDescent="0.3">
      <c r="A31" s="9"/>
      <c r="B31" s="9"/>
      <c r="C31" s="9"/>
      <c r="D31" s="9"/>
      <c r="E31" s="9"/>
      <c r="F31" s="9"/>
      <c r="G31" s="9"/>
      <c r="H31" s="9"/>
      <c r="I31" s="9"/>
      <c r="J31" s="9"/>
      <c r="K31" s="9"/>
      <c r="L31" s="9"/>
      <c r="M31" s="9"/>
      <c r="N31" s="9"/>
      <c r="O31" s="9"/>
      <c r="P31" s="9"/>
      <c r="Q31" s="9"/>
      <c r="R31" s="9"/>
      <c r="S31" s="9"/>
      <c r="T31" s="9"/>
      <c r="U31" s="9"/>
      <c r="V31" s="9"/>
      <c r="W31" s="9"/>
      <c r="X31" s="9"/>
      <c r="Y31" s="9"/>
    </row>
    <row r="32" spans="1:25" x14ac:dyDescent="0.3">
      <c r="A32" s="9"/>
      <c r="B32" s="9"/>
      <c r="C32" s="9"/>
      <c r="D32" s="9"/>
      <c r="E32" s="9"/>
      <c r="F32" s="9"/>
      <c r="G32" s="9"/>
      <c r="H32" s="9"/>
      <c r="I32" s="9"/>
      <c r="J32" s="9"/>
      <c r="K32" s="9"/>
      <c r="L32" s="9"/>
      <c r="M32" s="9"/>
      <c r="N32" s="9"/>
      <c r="O32" s="9"/>
      <c r="P32" s="9"/>
      <c r="Q32" s="9"/>
      <c r="R32" s="9"/>
      <c r="S32" s="9"/>
      <c r="T32" s="9"/>
      <c r="U32" s="9"/>
      <c r="V32" s="9"/>
      <c r="W32" s="9"/>
      <c r="X32" s="9"/>
      <c r="Y32" s="9"/>
    </row>
    <row r="33" spans="1:25" x14ac:dyDescent="0.3">
      <c r="A33" s="9"/>
      <c r="B33" s="9"/>
      <c r="C33" s="9"/>
      <c r="D33" s="9"/>
      <c r="E33" s="9"/>
      <c r="F33" s="9"/>
      <c r="G33" s="9"/>
      <c r="H33" s="9"/>
      <c r="I33" s="9"/>
      <c r="J33" s="9"/>
      <c r="K33" s="9"/>
      <c r="L33" s="9"/>
      <c r="M33" s="9"/>
      <c r="N33" s="9"/>
      <c r="O33" s="9"/>
      <c r="P33" s="9"/>
      <c r="Q33" s="9"/>
      <c r="R33" s="9"/>
      <c r="S33" s="9"/>
      <c r="T33" s="9"/>
      <c r="U33" s="9"/>
      <c r="V33" s="9"/>
      <c r="W33" s="9"/>
      <c r="X33" s="9"/>
      <c r="Y33" s="9"/>
    </row>
    <row r="34" spans="1:25" x14ac:dyDescent="0.3">
      <c r="A34" s="9"/>
      <c r="B34" s="9"/>
      <c r="C34" s="9"/>
      <c r="D34" s="9"/>
      <c r="E34" s="9"/>
      <c r="F34" s="9"/>
      <c r="G34" s="9"/>
      <c r="H34" s="9"/>
      <c r="I34" s="9"/>
      <c r="J34" s="9"/>
      <c r="K34" s="9"/>
      <c r="L34" s="9"/>
      <c r="M34" s="9"/>
      <c r="N34" s="9"/>
      <c r="O34" s="9"/>
      <c r="P34" s="9"/>
      <c r="Q34" s="9"/>
      <c r="R34" s="9"/>
      <c r="S34" s="9"/>
      <c r="T34" s="9"/>
      <c r="U34" s="9"/>
      <c r="V34" s="9"/>
      <c r="W34" s="9"/>
      <c r="X34" s="9"/>
      <c r="Y34" s="9"/>
    </row>
    <row r="35" spans="1:25" x14ac:dyDescent="0.3">
      <c r="A35" s="9"/>
      <c r="B35" s="9"/>
      <c r="C35" s="9"/>
      <c r="D35" s="9"/>
      <c r="E35" s="9"/>
      <c r="F35" s="9"/>
      <c r="G35" s="9"/>
      <c r="H35" s="9"/>
      <c r="I35" s="9"/>
      <c r="J35" s="9"/>
      <c r="K35" s="9"/>
      <c r="L35" s="9"/>
      <c r="M35" s="9"/>
      <c r="N35" s="9"/>
      <c r="O35" s="9"/>
      <c r="P35" s="9"/>
      <c r="Q35" s="9"/>
      <c r="R35" s="9"/>
      <c r="S35" s="9"/>
      <c r="T35" s="9"/>
      <c r="U35" s="9"/>
      <c r="V35" s="9"/>
      <c r="W35" s="9"/>
      <c r="X35" s="9"/>
      <c r="Y35" s="9"/>
    </row>
    <row r="36" spans="1:25" x14ac:dyDescent="0.3">
      <c r="A36" s="9"/>
      <c r="B36" s="9"/>
      <c r="C36" s="9"/>
      <c r="D36" s="9"/>
      <c r="E36" s="9"/>
      <c r="F36" s="9"/>
      <c r="G36" s="9"/>
      <c r="H36" s="9"/>
      <c r="I36" s="9"/>
      <c r="J36" s="9"/>
      <c r="K36" s="9"/>
      <c r="L36" s="9"/>
      <c r="M36" s="9"/>
      <c r="N36" s="9"/>
      <c r="O36" s="9"/>
      <c r="P36" s="9"/>
      <c r="Q36" s="9"/>
      <c r="R36" s="9"/>
      <c r="S36" s="9"/>
      <c r="T36" s="9"/>
      <c r="U36" s="9"/>
      <c r="V36" s="9"/>
      <c r="W36" s="9"/>
      <c r="X36" s="9"/>
      <c r="Y36" s="9"/>
    </row>
    <row r="37" spans="1:25" x14ac:dyDescent="0.3">
      <c r="A37" s="9"/>
      <c r="B37" s="9"/>
      <c r="C37" s="9"/>
      <c r="D37" s="9"/>
      <c r="E37" s="9"/>
      <c r="F37" s="9"/>
      <c r="G37" s="9"/>
      <c r="H37" s="9"/>
      <c r="I37" s="9"/>
      <c r="J37" s="9"/>
      <c r="K37" s="9"/>
      <c r="L37" s="9"/>
      <c r="M37" s="9"/>
      <c r="N37" s="9"/>
      <c r="O37" s="9"/>
      <c r="P37" s="9"/>
      <c r="Q37" s="9"/>
      <c r="R37" s="9"/>
      <c r="S37" s="9"/>
      <c r="T37" s="9"/>
      <c r="U37" s="9"/>
      <c r="V37" s="9"/>
      <c r="W37" s="9"/>
      <c r="X37" s="9"/>
      <c r="Y37" s="9"/>
    </row>
    <row r="38" spans="1:25" x14ac:dyDescent="0.3">
      <c r="A38" s="9"/>
      <c r="B38" s="9"/>
      <c r="C38" s="9"/>
      <c r="D38" s="9"/>
      <c r="E38" s="9"/>
      <c r="F38" s="9"/>
      <c r="G38" s="9"/>
      <c r="H38" s="9"/>
      <c r="I38" s="9"/>
      <c r="J38" s="9"/>
      <c r="K38" s="9"/>
      <c r="L38" s="9"/>
      <c r="M38" s="9"/>
      <c r="N38" s="9"/>
      <c r="O38" s="9"/>
      <c r="P38" s="9"/>
      <c r="Q38" s="9"/>
      <c r="R38" s="9"/>
      <c r="S38" s="9"/>
      <c r="T38" s="9"/>
      <c r="U38" s="9"/>
      <c r="V38" s="9"/>
      <c r="W38" s="9"/>
      <c r="X38" s="9"/>
      <c r="Y38" s="9"/>
    </row>
    <row r="39" spans="1:25" x14ac:dyDescent="0.3">
      <c r="A39" s="9"/>
      <c r="B39" s="9"/>
      <c r="C39" s="9"/>
      <c r="D39" s="9"/>
      <c r="E39" s="9"/>
      <c r="F39" s="9"/>
      <c r="G39" s="9"/>
      <c r="H39" s="9"/>
      <c r="I39" s="9"/>
      <c r="J39" s="9"/>
      <c r="K39" s="9"/>
      <c r="L39" s="9"/>
      <c r="M39" s="9"/>
      <c r="N39" s="9"/>
      <c r="O39" s="9"/>
      <c r="P39" s="9"/>
      <c r="Q39" s="9"/>
      <c r="R39" s="9"/>
      <c r="S39" s="9"/>
      <c r="T39" s="9"/>
      <c r="U39" s="9"/>
      <c r="V39" s="9"/>
      <c r="W39" s="9"/>
      <c r="X39" s="9"/>
      <c r="Y39" s="9"/>
    </row>
    <row r="40" spans="1:25" x14ac:dyDescent="0.3">
      <c r="A40" s="9"/>
      <c r="B40" s="9"/>
      <c r="C40" s="9"/>
      <c r="D40" s="9"/>
      <c r="E40" s="9"/>
      <c r="F40" s="9"/>
      <c r="G40" s="9"/>
      <c r="H40" s="9"/>
      <c r="I40" s="9"/>
      <c r="J40" s="9"/>
      <c r="K40" s="9"/>
      <c r="L40" s="9"/>
      <c r="M40" s="9"/>
      <c r="N40" s="9"/>
      <c r="O40" s="9"/>
      <c r="P40" s="9"/>
      <c r="Q40" s="9"/>
      <c r="R40" s="9"/>
      <c r="S40" s="9"/>
      <c r="T40" s="9"/>
      <c r="U40" s="9"/>
      <c r="V40" s="9"/>
      <c r="W40" s="9"/>
      <c r="X40" s="9"/>
      <c r="Y40" s="9"/>
    </row>
    <row r="41" spans="1:25" x14ac:dyDescent="0.3">
      <c r="A41" s="9"/>
      <c r="B41" s="9"/>
      <c r="C41" s="9"/>
      <c r="D41" s="9"/>
      <c r="E41" s="9"/>
      <c r="F41" s="9"/>
      <c r="G41" s="9"/>
      <c r="H41" s="9"/>
      <c r="I41" s="9"/>
      <c r="J41" s="9"/>
      <c r="K41" s="9"/>
      <c r="L41" s="9"/>
      <c r="M41" s="9"/>
      <c r="N41" s="9"/>
      <c r="O41" s="9"/>
      <c r="P41" s="9"/>
      <c r="Q41" s="9"/>
      <c r="R41" s="9"/>
      <c r="S41" s="9"/>
      <c r="T41" s="9"/>
      <c r="U41" s="9"/>
      <c r="V41" s="9"/>
      <c r="W41" s="9"/>
      <c r="X41" s="9"/>
      <c r="Y41" s="9"/>
    </row>
    <row r="42" spans="1:25" x14ac:dyDescent="0.3">
      <c r="A42" s="9"/>
      <c r="B42" s="9"/>
      <c r="C42" s="9"/>
      <c r="D42" s="9"/>
      <c r="E42" s="9"/>
      <c r="F42" s="9"/>
      <c r="G42" s="9"/>
      <c r="H42" s="9"/>
      <c r="I42" s="9"/>
      <c r="J42" s="9"/>
      <c r="K42" s="9"/>
      <c r="L42" s="9"/>
      <c r="M42" s="9"/>
      <c r="N42" s="9"/>
      <c r="O42" s="9"/>
      <c r="P42" s="9"/>
      <c r="Q42" s="9"/>
      <c r="R42" s="9"/>
      <c r="S42" s="9"/>
      <c r="T42" s="9"/>
      <c r="U42" s="9"/>
      <c r="V42" s="9"/>
      <c r="W42" s="9"/>
      <c r="X42" s="9"/>
      <c r="Y42" s="9"/>
    </row>
  </sheetData>
  <mergeCells count="9">
    <mergeCell ref="B3:C3"/>
    <mergeCell ref="B4:C4"/>
    <mergeCell ref="A1:Y2"/>
    <mergeCell ref="G3:H3"/>
    <mergeCell ref="G4:H4"/>
    <mergeCell ref="K3:L3"/>
    <mergeCell ref="K4:L4"/>
    <mergeCell ref="P3:Q3"/>
    <mergeCell ref="P4:Q4"/>
  </mergeCells>
  <conditionalFormatting sqref="B5">
    <cfRule type="expression" dxfId="3" priority="4">
      <formula>$B$5&gt;0</formula>
    </cfRule>
  </conditionalFormatting>
  <conditionalFormatting sqref="G5">
    <cfRule type="expression" dxfId="2" priority="3">
      <formula>$G$5&lt; 0</formula>
    </cfRule>
  </conditionalFormatting>
  <conditionalFormatting sqref="K5">
    <cfRule type="expression" dxfId="1" priority="2">
      <formula>$K$5 &gt; 0</formula>
    </cfRule>
  </conditionalFormatting>
  <conditionalFormatting sqref="P5">
    <cfRule type="expression" dxfId="0" priority="1">
      <formula>$P$5&gt; 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6" id="{17538D0B-6349-4209-A2AC-DB959A177041}">
            <x14:iconSet iconSet="3Triangles">
              <x14:cfvo type="percent">
                <xm:f>0</xm:f>
              </x14:cfvo>
              <x14:cfvo type="percent">
                <xm:f>"&lt;0"</xm:f>
              </x14:cfvo>
              <x14:cfvo type="percent">
                <xm:f>1</xm:f>
              </x14:cfvo>
            </x14:iconSet>
          </x14:cfRule>
          <xm:sqref>B5</xm:sqref>
        </x14:conditionalFormatting>
        <x14:conditionalFormatting xmlns:xm="http://schemas.microsoft.com/office/excel/2006/main">
          <x14:cfRule type="iconSet" priority="5" id="{8EAB650C-04FF-45E2-A66C-531F57F97029}">
            <x14:iconSet iconSet="3Triangles">
              <x14:cfvo type="percent">
                <xm:f>0</xm:f>
              </x14:cfvo>
              <x14:cfvo type="percent">
                <xm:f>"&lt;0"</xm:f>
              </x14:cfvo>
              <x14:cfvo type="percent">
                <xm:f>1</xm:f>
              </x14:cfvo>
            </x14:iconSet>
          </x14:cfRule>
          <xm:sqref>C5</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AF7368AE-A359-4C6C-8551-5BE1DA6A5C70}">
  <ds:schemaRefs/>
</ds:datastoreItem>
</file>

<file path=customXml/itemProps2.xml><?xml version="1.0" encoding="utf-8"?>
<ds:datastoreItem xmlns:ds="http://schemas.openxmlformats.org/officeDocument/2006/customXml" ds:itemID="{3275C1B1-56A2-4938-A6AF-5BC0715A2728}">
  <ds:schemaRefs/>
</ds:datastoreItem>
</file>

<file path=customXml/itemProps3.xml><?xml version="1.0" encoding="utf-8"?>
<ds:datastoreItem xmlns:ds="http://schemas.openxmlformats.org/officeDocument/2006/customXml" ds:itemID="{44C2B602-1BD4-4059-8AB2-CA9992DC31B6}">
  <ds:schemaRefs/>
</ds:datastoreItem>
</file>

<file path=customXml/itemProps4.xml><?xml version="1.0" encoding="utf-8"?>
<ds:datastoreItem xmlns:ds="http://schemas.openxmlformats.org/officeDocument/2006/customXml" ds:itemID="{E8DCB445-1A20-40B1-9A9D-61C5F7FD8E4C}">
  <ds:schemaRefs/>
</ds:datastoreItem>
</file>

<file path=customXml/itemProps5.xml><?xml version="1.0" encoding="utf-8"?>
<ds:datastoreItem xmlns:ds="http://schemas.openxmlformats.org/officeDocument/2006/customXml" ds:itemID="{09A6E888-46B3-4E03-B4E5-7718C37A01D3}">
  <ds:schemaRefs/>
</ds:datastoreItem>
</file>

<file path=customXml/itemProps6.xml><?xml version="1.0" encoding="utf-8"?>
<ds:datastoreItem xmlns:ds="http://schemas.openxmlformats.org/officeDocument/2006/customXml" ds:itemID="{17F044F8-1FFE-4F22-A853-41A1674FE33E}">
  <ds:schemaRefs/>
</ds:datastoreItem>
</file>

<file path=customXml/itemProps7.xml><?xml version="1.0" encoding="utf-8"?>
<ds:datastoreItem xmlns:ds="http://schemas.openxmlformats.org/officeDocument/2006/customXml" ds:itemID="{5E0FFBB4-43CE-4697-9442-15241BDEA860}">
  <ds:schemaRefs/>
</ds:datastoreItem>
</file>

<file path=customXml/itemProps8.xml><?xml version="1.0" encoding="utf-8"?>
<ds:datastoreItem xmlns:ds="http://schemas.openxmlformats.org/officeDocument/2006/customXml" ds:itemID="{9B03D212-CC18-4DB2-98B0-C5C2DAF76531}">
  <ds:schemaRefs/>
</ds:datastoreItem>
</file>

<file path=customXml/itemProps9.xml><?xml version="1.0" encoding="utf-8"?>
<ds:datastoreItem xmlns:ds="http://schemas.openxmlformats.org/officeDocument/2006/customXml" ds:itemID="{0F7CDD94-DB5C-46D0-B6BD-65E7545BBCE9}">
  <ds:schemaRefs/>
</ds:datastoreItem>
</file>

<file path=customXml/itemProps10.xml><?xml version="1.0" encoding="utf-8"?>
<ds:datastoreItem xmlns:ds="http://schemas.openxmlformats.org/officeDocument/2006/customXml" ds:itemID="{6C5588CF-3710-4EF7-BF64-0DFC145C032F}">
  <ds:schemaRefs/>
</ds:datastoreItem>
</file>

<file path=customXml/itemProps11.xml><?xml version="1.0" encoding="utf-8"?>
<ds:datastoreItem xmlns:ds="http://schemas.openxmlformats.org/officeDocument/2006/customXml" ds:itemID="{E88019EB-69C7-46CB-BB74-E3F0D59D7C76}">
  <ds:schemaRefs/>
</ds:datastoreItem>
</file>

<file path=customXml/itemProps12.xml><?xml version="1.0" encoding="utf-8"?>
<ds:datastoreItem xmlns:ds="http://schemas.openxmlformats.org/officeDocument/2006/customXml" ds:itemID="{7ADB7886-1C36-46E8-A29A-3A5564A8B53B}">
  <ds:schemaRefs/>
</ds:datastoreItem>
</file>

<file path=customXml/itemProps13.xml><?xml version="1.0" encoding="utf-8"?>
<ds:datastoreItem xmlns:ds="http://schemas.openxmlformats.org/officeDocument/2006/customXml" ds:itemID="{686A04DE-966F-49A7-8E51-BEFF9860EE58}">
  <ds:schemaRefs/>
</ds:datastoreItem>
</file>

<file path=customXml/itemProps14.xml><?xml version="1.0" encoding="utf-8"?>
<ds:datastoreItem xmlns:ds="http://schemas.openxmlformats.org/officeDocument/2006/customXml" ds:itemID="{F0DFFB1F-70E6-44EC-BCCC-0FD7C1189070}">
  <ds:schemaRefs/>
</ds:datastoreItem>
</file>

<file path=customXml/itemProps15.xml><?xml version="1.0" encoding="utf-8"?>
<ds:datastoreItem xmlns:ds="http://schemas.openxmlformats.org/officeDocument/2006/customXml" ds:itemID="{44848571-03F1-437D-B8A8-874CEBA51230}">
  <ds:schemaRefs/>
</ds:datastoreItem>
</file>

<file path=customXml/itemProps16.xml><?xml version="1.0" encoding="utf-8"?>
<ds:datastoreItem xmlns:ds="http://schemas.openxmlformats.org/officeDocument/2006/customXml" ds:itemID="{DB6AAF67-9372-4430-84A3-0B090FAEFFE8}">
  <ds:schemaRefs/>
</ds:datastoreItem>
</file>

<file path=customXml/itemProps17.xml><?xml version="1.0" encoding="utf-8"?>
<ds:datastoreItem xmlns:ds="http://schemas.openxmlformats.org/officeDocument/2006/customXml" ds:itemID="{F605C021-EB13-4E61-9CC4-A4CF2CFA9699}">
  <ds:schemaRefs/>
</ds:datastoreItem>
</file>

<file path=customXml/itemProps18.xml><?xml version="1.0" encoding="utf-8"?>
<ds:datastoreItem xmlns:ds="http://schemas.openxmlformats.org/officeDocument/2006/customXml" ds:itemID="{552B88C3-F370-44CF-8ABA-0CB6012B2E8E}">
  <ds:schemaRefs/>
</ds:datastoreItem>
</file>

<file path=customXml/itemProps19.xml><?xml version="1.0" encoding="utf-8"?>
<ds:datastoreItem xmlns:ds="http://schemas.openxmlformats.org/officeDocument/2006/customXml" ds:itemID="{CD92896B-B390-465C-95BE-86F85968C7CB}">
  <ds:schemaRefs/>
</ds:datastoreItem>
</file>

<file path=customXml/itemProps20.xml><?xml version="1.0" encoding="utf-8"?>
<ds:datastoreItem xmlns:ds="http://schemas.openxmlformats.org/officeDocument/2006/customXml" ds:itemID="{34A7D12E-E7E9-4F37-A40B-FE331D42306D}">
  <ds:schemaRefs/>
</ds:datastoreItem>
</file>

<file path=customXml/itemProps21.xml><?xml version="1.0" encoding="utf-8"?>
<ds:datastoreItem xmlns:ds="http://schemas.openxmlformats.org/officeDocument/2006/customXml" ds:itemID="{910403ED-3FC3-4B7D-8C63-117BBDB7F0D3}">
  <ds:schemaRefs/>
</ds:datastoreItem>
</file>

<file path=customXml/itemProps22.xml><?xml version="1.0" encoding="utf-8"?>
<ds:datastoreItem xmlns:ds="http://schemas.openxmlformats.org/officeDocument/2006/customXml" ds:itemID="{07C5EE15-CF82-4FE5-BE0A-5A627E38E62A}">
  <ds:schemaRefs/>
</ds:datastoreItem>
</file>

<file path=customXml/itemProps23.xml><?xml version="1.0" encoding="utf-8"?>
<ds:datastoreItem xmlns:ds="http://schemas.openxmlformats.org/officeDocument/2006/customXml" ds:itemID="{12878970-927A-4B3B-8CEB-A559522BF28B}">
  <ds:schemaRefs/>
</ds:datastoreItem>
</file>

<file path=customXml/itemProps24.xml><?xml version="1.0" encoding="utf-8"?>
<ds:datastoreItem xmlns:ds="http://schemas.openxmlformats.org/officeDocument/2006/customXml" ds:itemID="{8758CE24-8CCD-4C86-8F2A-15CEE7BAE831}">
  <ds:schemaRefs/>
</ds:datastoreItem>
</file>

<file path=customXml/itemProps25.xml><?xml version="1.0" encoding="utf-8"?>
<ds:datastoreItem xmlns:ds="http://schemas.openxmlformats.org/officeDocument/2006/customXml" ds:itemID="{4D75E9A9-50F8-4F50-8E57-40B0139CBB07}">
  <ds:schemaRefs/>
</ds:datastoreItem>
</file>

<file path=customXml/itemProps26.xml><?xml version="1.0" encoding="utf-8"?>
<ds:datastoreItem xmlns:ds="http://schemas.openxmlformats.org/officeDocument/2006/customXml" ds:itemID="{823DBD58-65A1-4434-9509-A1CFD448E9D5}">
  <ds:schemaRefs/>
</ds:datastoreItem>
</file>

<file path=customXml/itemProps27.xml><?xml version="1.0" encoding="utf-8"?>
<ds:datastoreItem xmlns:ds="http://schemas.openxmlformats.org/officeDocument/2006/customXml" ds:itemID="{A1BB6E59-54E1-4006-8575-E16325C899BA}">
  <ds:schemaRefs/>
</ds:datastoreItem>
</file>

<file path=customXml/itemProps28.xml><?xml version="1.0" encoding="utf-8"?>
<ds:datastoreItem xmlns:ds="http://schemas.openxmlformats.org/officeDocument/2006/customXml" ds:itemID="{4C02C480-A40D-486A-AC24-A72B120FF03C}">
  <ds:schemaRefs/>
</ds:datastoreItem>
</file>

<file path=customXml/itemProps29.xml><?xml version="1.0" encoding="utf-8"?>
<ds:datastoreItem xmlns:ds="http://schemas.openxmlformats.org/officeDocument/2006/customXml" ds:itemID="{B8317DBF-1B9F-4BA4-A945-8FD6E6E52E16}">
  <ds:schemaRefs/>
</ds:datastoreItem>
</file>

<file path=customXml/itemProps30.xml><?xml version="1.0" encoding="utf-8"?>
<ds:datastoreItem xmlns:ds="http://schemas.openxmlformats.org/officeDocument/2006/customXml" ds:itemID="{6989DC92-FEAD-40BE-A2E1-A69F046ADD55}">
  <ds:schemaRefs/>
</ds:datastoreItem>
</file>

<file path=customXml/itemProps31.xml><?xml version="1.0" encoding="utf-8"?>
<ds:datastoreItem xmlns:ds="http://schemas.openxmlformats.org/officeDocument/2006/customXml" ds:itemID="{3850AA9E-3A3A-48BC-B5F3-2DB145442BAC}">
  <ds:schemaRefs/>
</ds:datastoreItem>
</file>

<file path=customXml/itemProps32.xml><?xml version="1.0" encoding="utf-8"?>
<ds:datastoreItem xmlns:ds="http://schemas.openxmlformats.org/officeDocument/2006/customXml" ds:itemID="{FD3B1E50-4D32-4863-BB21-8BD41497DBD7}">
  <ds:schemaRefs/>
</ds:datastoreItem>
</file>

<file path=customXml/itemProps33.xml><?xml version="1.0" encoding="utf-8"?>
<ds:datastoreItem xmlns:ds="http://schemas.openxmlformats.org/officeDocument/2006/customXml" ds:itemID="{7C655432-27FC-4EB9-ABDF-528A805ED70C}">
  <ds:schemaRefs/>
</ds:datastoreItem>
</file>

<file path=customXml/itemProps34.xml><?xml version="1.0" encoding="utf-8"?>
<ds:datastoreItem xmlns:ds="http://schemas.openxmlformats.org/officeDocument/2006/customXml" ds:itemID="{D7CADFFB-8346-4812-AE0D-74476E87DE7F}">
  <ds:schemaRefs>
    <ds:schemaRef ds:uri="http://schemas.microsoft.com/DataMashup"/>
  </ds:schemaRefs>
</ds:datastoreItem>
</file>

<file path=customXml/itemProps35.xml><?xml version="1.0" encoding="utf-8"?>
<ds:datastoreItem xmlns:ds="http://schemas.openxmlformats.org/officeDocument/2006/customXml" ds:itemID="{0D479217-6EAC-4461-92B9-6C425803C1F8}">
  <ds:schemaRefs/>
</ds:datastoreItem>
</file>

<file path=customXml/itemProps36.xml><?xml version="1.0" encoding="utf-8"?>
<ds:datastoreItem xmlns:ds="http://schemas.openxmlformats.org/officeDocument/2006/customXml" ds:itemID="{6CFAE51A-F84B-40C7-8B5D-F1F873D70BFE}">
  <ds:schemaRefs/>
</ds:datastoreItem>
</file>

<file path=customXml/itemProps37.xml><?xml version="1.0" encoding="utf-8"?>
<ds:datastoreItem xmlns:ds="http://schemas.openxmlformats.org/officeDocument/2006/customXml" ds:itemID="{3D87698A-6F24-4BD0-B25D-B34DAA5F5C39}">
  <ds:schemaRefs/>
</ds:datastoreItem>
</file>

<file path=customXml/itemProps38.xml><?xml version="1.0" encoding="utf-8"?>
<ds:datastoreItem xmlns:ds="http://schemas.openxmlformats.org/officeDocument/2006/customXml" ds:itemID="{76AFD4BE-1BD2-4190-9651-852A2D442292}">
  <ds:schemaRefs/>
</ds:datastoreItem>
</file>

<file path=customXml/itemProps39.xml><?xml version="1.0" encoding="utf-8"?>
<ds:datastoreItem xmlns:ds="http://schemas.openxmlformats.org/officeDocument/2006/customXml" ds:itemID="{5D63DAB7-48CC-425A-A599-70BA1E26BB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VISHWAS</dc:creator>
  <cp:lastModifiedBy>VISHWAS SHARMA</cp:lastModifiedBy>
  <dcterms:created xsi:type="dcterms:W3CDTF">2015-06-05T18:17:20Z</dcterms:created>
  <dcterms:modified xsi:type="dcterms:W3CDTF">2026-03-29T18:10:25Z</dcterms:modified>
</cp:coreProperties>
</file>