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silvestrelourenco/Documents/GitHub/EEG-Sound-Classifier/"/>
    </mc:Choice>
  </mc:AlternateContent>
  <xr:revisionPtr revIDLastSave="0" documentId="13_ncr:1_{51D3601B-CA29-6D49-9328-B7F758BC1181}" xr6:coauthVersionLast="47" xr6:coauthVersionMax="47" xr10:uidLastSave="{00000000-0000-0000-0000-000000000000}"/>
  <bookViews>
    <workbookView xWindow="0" yWindow="500" windowWidth="28800" windowHeight="15480" xr2:uid="{5DB59B36-A029-034C-80FA-8E49530A013F}"/>
  </bookViews>
  <sheets>
    <sheet name="Base Infos" sheetId="2" r:id="rId1"/>
    <sheet name="Sheet2" sheetId="4" r:id="rId2"/>
    <sheet name="File Specific" sheetId="1" r:id="rId3"/>
    <sheet name="Data_Hierarch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" l="1"/>
  <c r="K15" i="3"/>
  <c r="K14" i="3"/>
  <c r="F21" i="2"/>
  <c r="J29" i="2"/>
  <c r="L19" i="2"/>
  <c r="K20" i="2"/>
  <c r="M20" i="2" s="1"/>
  <c r="K21" i="2" s="1"/>
  <c r="M21" i="2" s="1"/>
  <c r="K22" i="2" s="1"/>
  <c r="M22" i="2" s="1"/>
  <c r="K23" i="2" s="1"/>
  <c r="M23" i="2" s="1"/>
  <c r="K24" i="2" s="1"/>
  <c r="M24" i="2" s="1"/>
  <c r="K25" i="2" s="1"/>
  <c r="M25" i="2" s="1"/>
  <c r="K26" i="2" s="1"/>
  <c r="M26" i="2" s="1"/>
  <c r="F26" i="2"/>
  <c r="F27" i="2" s="1"/>
  <c r="F22" i="2"/>
  <c r="F23" i="2" s="1"/>
  <c r="F25" i="2" s="1"/>
  <c r="B12" i="2"/>
  <c r="F20" i="2" s="1"/>
  <c r="F19" i="2"/>
  <c r="B39" i="1"/>
  <c r="L26" i="2" l="1"/>
  <c r="F24" i="2"/>
  <c r="L25" i="2"/>
  <c r="L24" i="2"/>
  <c r="L23" i="2"/>
  <c r="L22" i="2"/>
  <c r="L21" i="2"/>
  <c r="L20" i="2"/>
</calcChain>
</file>

<file path=xl/sharedStrings.xml><?xml version="1.0" encoding="utf-8"?>
<sst xmlns="http://schemas.openxmlformats.org/spreadsheetml/2006/main" count="161" uniqueCount="133">
  <si>
    <t>Subject</t>
  </si>
  <si>
    <t>Time Points</t>
  </si>
  <si>
    <t>sub-010_task-Experiment_eeg.set</t>
  </si>
  <si>
    <t>sub-017_task-Experiment_eeg.set</t>
  </si>
  <si>
    <t>sub-016_task-Experiment_eeg.set</t>
  </si>
  <si>
    <t>sub-011_task-Experiment_eeg.set</t>
  </si>
  <si>
    <t>sub-018_task-Experiment_eeg.set</t>
  </si>
  <si>
    <t>sub-002_task-Experiment_eeg.set</t>
  </si>
  <si>
    <t>sub-005_task-Experiment_eeg.set</t>
  </si>
  <si>
    <t>sub-004_task-Experiment_eeg.set</t>
  </si>
  <si>
    <t>sub-003_task-Experiment_eeg.set</t>
  </si>
  <si>
    <t>sub-014_task-Experiment_eeg.set</t>
  </si>
  <si>
    <t>sub-013_task-Experiment_eeg.set</t>
  </si>
  <si>
    <t>sub-012_task-Experiment_eeg.set</t>
  </si>
  <si>
    <t>sub-015_task-Experiment_eeg.set</t>
  </si>
  <si>
    <t>sub-006_task-Experiment_eeg.set</t>
  </si>
  <si>
    <t>sub-001_task-Experiment_eeg.set</t>
  </si>
  <si>
    <t>sub-008_task-Experiment_eeg.set</t>
  </si>
  <si>
    <t>sub-009_task-Experiment_eeg.set</t>
  </si>
  <si>
    <t>sub-007_task-Experiment_eeg.set</t>
  </si>
  <si>
    <t>File Name</t>
  </si>
  <si>
    <t>Max Time Points</t>
  </si>
  <si>
    <t>Measurement date</t>
  </si>
  <si>
    <t>Unknown</t>
  </si>
  <si>
    <t>Experimenter</t>
  </si>
  <si>
    <t>Participant</t>
  </si>
  <si>
    <t>Digitized points</t>
  </si>
  <si>
    <t>32 points</t>
  </si>
  <si>
    <t>Good channels</t>
  </si>
  <si>
    <t>32 EEG</t>
  </si>
  <si>
    <t>Bad channels</t>
  </si>
  <si>
    <t>None</t>
  </si>
  <si>
    <t>EOG channels</t>
  </si>
  <si>
    <t>Not available</t>
  </si>
  <si>
    <t>ECG channels</t>
  </si>
  <si>
    <t>EEGLab File Infos</t>
  </si>
  <si>
    <t>Subjects</t>
  </si>
  <si>
    <t>Experiment</t>
  </si>
  <si>
    <t>Experiment Blocks</t>
  </si>
  <si>
    <t>Block Size</t>
  </si>
  <si>
    <t>Trials Time</t>
  </si>
  <si>
    <t>trials</t>
  </si>
  <si>
    <t>units</t>
  </si>
  <si>
    <t>people</t>
  </si>
  <si>
    <t>ms</t>
  </si>
  <si>
    <t>Trial Chord time</t>
  </si>
  <si>
    <t>(Each trial had 3 chords and 1 block of silence 400ms each)</t>
  </si>
  <si>
    <t>Chord 1</t>
  </si>
  <si>
    <t xml:space="preserve">Chord 2 </t>
  </si>
  <si>
    <t>Chord 3</t>
  </si>
  <si>
    <t>Silence</t>
  </si>
  <si>
    <t>400ms</t>
  </si>
  <si>
    <t>ii</t>
  </si>
  <si>
    <t>I</t>
  </si>
  <si>
    <t>IV</t>
  </si>
  <si>
    <t>V</t>
  </si>
  <si>
    <t>IV6</t>
  </si>
  <si>
    <t>V6</t>
  </si>
  <si>
    <t>Total trials per subject</t>
  </si>
  <si>
    <t>Total deviants per subject</t>
  </si>
  <si>
    <t>-</t>
  </si>
  <si>
    <t>Only Chord 2 can change on each trial</t>
  </si>
  <si>
    <t>Highpass Hz</t>
  </si>
  <si>
    <t>Lowpass Hz</t>
  </si>
  <si>
    <t>ms per data point</t>
  </si>
  <si>
    <t>Datapoints per trial</t>
  </si>
  <si>
    <t>points</t>
  </si>
  <si>
    <t>Expected Total Datapoints per Channel</t>
  </si>
  <si>
    <t>Points</t>
  </si>
  <si>
    <r>
      <t xml:space="preserve">Sampling frequency Hz </t>
    </r>
    <r>
      <rPr>
        <b/>
        <sz val="8"/>
        <color theme="1"/>
        <rFont val="Helvetica"/>
        <family val="2"/>
      </rPr>
      <t>(Datapoints per Second)</t>
    </r>
  </si>
  <si>
    <t>Caculated Measures</t>
  </si>
  <si>
    <t>Experiment Setup</t>
  </si>
  <si>
    <t>Types of Deviants</t>
  </si>
  <si>
    <t>Probability of each deviant</t>
  </si>
  <si>
    <t>types</t>
  </si>
  <si>
    <t>percentage</t>
  </si>
  <si>
    <t>Total Deviant Probability</t>
  </si>
  <si>
    <t>Percentage</t>
  </si>
  <si>
    <t>Times a Chord type appear as base for experiment block</t>
  </si>
  <si>
    <t>Blocks</t>
  </si>
  <si>
    <t>Chord Types</t>
  </si>
  <si>
    <t># Equal Trials on each block begin (block chord)</t>
  </si>
  <si>
    <t>Points per Block</t>
  </si>
  <si>
    <t>Data Points</t>
  </si>
  <si>
    <t>Time per Block (ms)</t>
  </si>
  <si>
    <t>Time per Block (Seconds)</t>
  </si>
  <si>
    <t>Total Seconds per Subject</t>
  </si>
  <si>
    <t>seconds</t>
  </si>
  <si>
    <t>mseconds</t>
  </si>
  <si>
    <t>Block 1</t>
  </si>
  <si>
    <t>Start</t>
  </si>
  <si>
    <t>End</t>
  </si>
  <si>
    <t>Block 2</t>
  </si>
  <si>
    <t>Block 3</t>
  </si>
  <si>
    <t>Block 4</t>
  </si>
  <si>
    <t>Block 5</t>
  </si>
  <si>
    <t>Block 6</t>
  </si>
  <si>
    <t>Block 7</t>
  </si>
  <si>
    <t>Block 8</t>
  </si>
  <si>
    <t>First 8 trials End</t>
  </si>
  <si>
    <t>First 8 trials time Seconds</t>
  </si>
  <si>
    <t>First 8 trials time</t>
  </si>
  <si>
    <t>Samples per block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</si>
  <si>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</si>
  <si>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</si>
  <si>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</si>
  <si>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</si>
  <si>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</si>
  <si>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</si>
  <si>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</si>
  <si>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</si>
  <si>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</si>
  <si>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Try K-Means</t>
  </si>
  <si>
    <t>Try GMM(Gaussian Mixture Model) with latent Variables</t>
  </si>
  <si>
    <t>Try:</t>
  </si>
  <si>
    <t>Trials</t>
  </si>
  <si>
    <t>chords</t>
  </si>
  <si>
    <t>channels</t>
  </si>
  <si>
    <t>datapoints</t>
  </si>
  <si>
    <t>Total Datapoints</t>
  </si>
  <si>
    <t>Total dp per subj</t>
  </si>
  <si>
    <t>&lt;&lt;&lt;&lt; Wavelet Transform HAAR</t>
  </si>
  <si>
    <t>&gt;&gt; 2 vectors of 52 datapoints</t>
  </si>
  <si>
    <t>One Hot Vector</t>
  </si>
  <si>
    <t xml:space="preserve">trial 1 </t>
  </si>
  <si>
    <t xml:space="preserve">trial 2 </t>
  </si>
  <si>
    <t>trial 3</t>
  </si>
  <si>
    <t>2D</t>
  </si>
  <si>
    <t>cA</t>
  </si>
  <si>
    <t>cD</t>
  </si>
  <si>
    <t>[cA,cD]</t>
  </si>
  <si>
    <t>Try Neural Network for Chord 1 , Chord 3 and Silence</t>
  </si>
  <si>
    <t>Try Clusters on Chord 2 with unsupervised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</si>
</sst>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ar(--jp-code-font-family)"/>
    </font>
    <font>
      <sz val="10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Calibri"/>
      <family val="2"/>
    </font>
    <font>
      <b/>
      <sz val="8"/>
      <color theme="1"/>
      <name val="Helvetica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readingOrder="1"/>
    </xf>
    <xf numFmtId="0" fontId="0" fillId="6" borderId="0" xfId="0" applyFill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right" vertical="center" readingOrder="1"/>
    </xf>
    <xf numFmtId="1" fontId="0" fillId="0" borderId="0" xfId="0" applyNumberFormat="1"/>
    <xf numFmtId="0" fontId="9" fillId="0" borderId="0" xfId="0" applyFont="1"/>
    <xf numFmtId="10" fontId="7" fillId="0" borderId="0" xfId="0" applyNumberFormat="1" applyFont="1" applyAlignment="1">
      <alignment horizontal="right" vertical="center" readingOrder="1"/>
    </xf>
    <xf numFmtId="1" fontId="7" fillId="0" borderId="0" xfId="0" applyNumberFormat="1" applyFont="1" applyAlignment="1">
      <alignment horizontal="right" vertical="center" readingOrder="1"/>
    </xf>
    <xf numFmtId="4" fontId="0" fillId="0" borderId="0" xfId="0" applyNumberForma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2EAA-56C8-6A4E-9191-CA04B5B0E424}">
  <dimension ref="A1:M40"/>
  <sheetViews>
    <sheetView tabSelected="1" zoomScale="80" zoomScaleNormal="80" workbookViewId="0">
      <selection activeCell="A38" sqref="A38"/>
    </sheetView>
  </sheetViews>
  <sheetFormatPr baseColWidth="10" defaultRowHeight="16"/>
  <cols>
    <col min="1" max="1" width="49" bestFit="1" customWidth="1"/>
    <col min="2" max="2" width="13.1640625" bestFit="1" customWidth="1"/>
    <col min="3" max="3" width="14" bestFit="1" customWidth="1"/>
    <col min="5" max="5" width="48.6640625" bestFit="1" customWidth="1"/>
    <col min="6" max="6" width="18.1640625" bestFit="1" customWidth="1"/>
    <col min="9" max="9" width="16" bestFit="1" customWidth="1"/>
    <col min="12" max="12" width="14.5" bestFit="1" customWidth="1"/>
    <col min="14" max="14" width="33.6640625" bestFit="1" customWidth="1"/>
  </cols>
  <sheetData>
    <row r="1" spans="1:13">
      <c r="A1" t="s">
        <v>35</v>
      </c>
      <c r="E1" t="s">
        <v>37</v>
      </c>
      <c r="J1" t="s">
        <v>71</v>
      </c>
    </row>
    <row r="3" spans="1:13">
      <c r="A3" s="6" t="s">
        <v>22</v>
      </c>
      <c r="B3" s="7" t="s">
        <v>23</v>
      </c>
      <c r="E3" s="8" t="s">
        <v>36</v>
      </c>
      <c r="F3" s="14">
        <v>40</v>
      </c>
      <c r="G3" s="4" t="s">
        <v>43</v>
      </c>
      <c r="J3" t="s">
        <v>46</v>
      </c>
    </row>
    <row r="4" spans="1:13">
      <c r="A4" s="6" t="s">
        <v>24</v>
      </c>
      <c r="B4" s="7" t="s">
        <v>23</v>
      </c>
      <c r="E4" s="8" t="s">
        <v>80</v>
      </c>
      <c r="F4">
        <v>4</v>
      </c>
      <c r="G4" t="s">
        <v>74</v>
      </c>
      <c r="J4" s="9" t="s">
        <v>51</v>
      </c>
      <c r="K4" s="9" t="s">
        <v>51</v>
      </c>
      <c r="L4" s="9" t="s">
        <v>51</v>
      </c>
      <c r="M4" s="9" t="s">
        <v>51</v>
      </c>
    </row>
    <row r="5" spans="1:13">
      <c r="A5" s="6" t="s">
        <v>25</v>
      </c>
      <c r="B5" s="7" t="s">
        <v>23</v>
      </c>
      <c r="E5" s="20" t="s">
        <v>78</v>
      </c>
      <c r="F5" s="22">
        <v>2</v>
      </c>
      <c r="G5" s="4" t="s">
        <v>79</v>
      </c>
      <c r="J5" s="10" t="s">
        <v>47</v>
      </c>
      <c r="K5" s="11" t="s">
        <v>48</v>
      </c>
      <c r="L5" s="12" t="s">
        <v>49</v>
      </c>
      <c r="M5" s="13" t="s">
        <v>50</v>
      </c>
    </row>
    <row r="6" spans="1:13">
      <c r="A6" s="6" t="s">
        <v>26</v>
      </c>
      <c r="B6" s="7" t="s">
        <v>27</v>
      </c>
      <c r="E6" s="8" t="s">
        <v>38</v>
      </c>
      <c r="F6" s="14">
        <v>8</v>
      </c>
      <c r="G6" s="4" t="s">
        <v>42</v>
      </c>
      <c r="J6" s="5" t="s">
        <v>52</v>
      </c>
      <c r="K6" s="16" t="s">
        <v>54</v>
      </c>
      <c r="L6" s="5" t="s">
        <v>53</v>
      </c>
      <c r="M6" s="5" t="s">
        <v>60</v>
      </c>
    </row>
    <row r="7" spans="1:13">
      <c r="A7" s="6" t="s">
        <v>28</v>
      </c>
      <c r="B7" s="7" t="s">
        <v>29</v>
      </c>
      <c r="E7" s="8" t="s">
        <v>39</v>
      </c>
      <c r="F7" s="14">
        <v>180</v>
      </c>
      <c r="G7" s="4" t="s">
        <v>41</v>
      </c>
      <c r="J7" s="5" t="s">
        <v>52</v>
      </c>
      <c r="K7" s="16" t="s">
        <v>55</v>
      </c>
      <c r="L7" s="5" t="s">
        <v>53</v>
      </c>
      <c r="M7" s="5" t="s">
        <v>60</v>
      </c>
    </row>
    <row r="8" spans="1:13">
      <c r="A8" s="6" t="s">
        <v>30</v>
      </c>
      <c r="B8" s="7" t="s">
        <v>31</v>
      </c>
      <c r="E8" s="8" t="s">
        <v>40</v>
      </c>
      <c r="F8" s="14">
        <v>1600</v>
      </c>
      <c r="G8" s="4" t="s">
        <v>44</v>
      </c>
      <c r="J8" s="5" t="s">
        <v>52</v>
      </c>
      <c r="K8" s="16" t="s">
        <v>56</v>
      </c>
      <c r="L8" s="5" t="s">
        <v>53</v>
      </c>
      <c r="M8" s="5" t="s">
        <v>60</v>
      </c>
    </row>
    <row r="9" spans="1:13">
      <c r="A9" s="6" t="s">
        <v>32</v>
      </c>
      <c r="B9" s="7" t="s">
        <v>33</v>
      </c>
      <c r="E9" s="8" t="s">
        <v>45</v>
      </c>
      <c r="F9" s="14">
        <v>400</v>
      </c>
      <c r="G9" s="4" t="s">
        <v>41</v>
      </c>
      <c r="J9" s="5" t="s">
        <v>52</v>
      </c>
      <c r="K9" s="16" t="s">
        <v>57</v>
      </c>
      <c r="L9" s="5" t="s">
        <v>53</v>
      </c>
      <c r="M9" s="5" t="s">
        <v>60</v>
      </c>
    </row>
    <row r="10" spans="1:13">
      <c r="A10" s="6" t="s">
        <v>34</v>
      </c>
      <c r="B10" s="7" t="s">
        <v>33</v>
      </c>
      <c r="E10" s="8" t="s">
        <v>59</v>
      </c>
      <c r="F10" s="14">
        <v>218</v>
      </c>
      <c r="G10" s="4" t="s">
        <v>41</v>
      </c>
      <c r="J10" s="2" t="s">
        <v>61</v>
      </c>
    </row>
    <row r="11" spans="1:13">
      <c r="A11" s="6" t="s">
        <v>69</v>
      </c>
      <c r="B11" s="7">
        <v>256</v>
      </c>
      <c r="E11" s="8" t="s">
        <v>81</v>
      </c>
      <c r="F11" s="15">
        <v>8</v>
      </c>
      <c r="G11" s="4" t="s">
        <v>74</v>
      </c>
    </row>
    <row r="12" spans="1:13">
      <c r="A12" s="6" t="s">
        <v>64</v>
      </c>
      <c r="B12" s="17">
        <f>(1/B11)*1000</f>
        <v>3.90625</v>
      </c>
      <c r="E12" s="8" t="s">
        <v>72</v>
      </c>
      <c r="F12" s="14">
        <v>2</v>
      </c>
      <c r="G12" s="4" t="s">
        <v>77</v>
      </c>
    </row>
    <row r="13" spans="1:13">
      <c r="A13" s="6" t="s">
        <v>62</v>
      </c>
      <c r="B13" s="7">
        <v>0</v>
      </c>
      <c r="E13" s="20" t="s">
        <v>73</v>
      </c>
      <c r="F13" s="21">
        <v>7.4999999999999997E-2</v>
      </c>
      <c r="G13" s="4" t="s">
        <v>77</v>
      </c>
    </row>
    <row r="14" spans="1:13">
      <c r="A14" s="6" t="s">
        <v>63</v>
      </c>
      <c r="B14" s="7">
        <v>128</v>
      </c>
      <c r="E14" s="20" t="s">
        <v>76</v>
      </c>
      <c r="F14" s="21">
        <v>0.15</v>
      </c>
      <c r="G14" s="4" t="s">
        <v>75</v>
      </c>
    </row>
    <row r="15" spans="1:13">
      <c r="F15" s="21"/>
    </row>
    <row r="16" spans="1:13">
      <c r="F16" s="21"/>
    </row>
    <row r="17" spans="1:13">
      <c r="E17" t="s">
        <v>70</v>
      </c>
      <c r="F17" s="21"/>
    </row>
    <row r="18" spans="1:13">
      <c r="K18" t="s">
        <v>90</v>
      </c>
      <c r="L18" t="s">
        <v>99</v>
      </c>
      <c r="M18" t="s">
        <v>91</v>
      </c>
    </row>
    <row r="19" spans="1:13">
      <c r="E19" s="8" t="s">
        <v>58</v>
      </c>
      <c r="F19" s="14">
        <f>F7*F6</f>
        <v>1440</v>
      </c>
      <c r="G19" s="4" t="s">
        <v>41</v>
      </c>
      <c r="J19" t="s">
        <v>89</v>
      </c>
      <c r="K19">
        <v>0</v>
      </c>
      <c r="L19">
        <f>K19+12.8</f>
        <v>12.8</v>
      </c>
      <c r="M19">
        <v>288</v>
      </c>
    </row>
    <row r="20" spans="1:13">
      <c r="E20" s="8" t="s">
        <v>65</v>
      </c>
      <c r="F20" s="18">
        <f>1600/B12</f>
        <v>409.6</v>
      </c>
      <c r="G20" s="4" t="s">
        <v>66</v>
      </c>
      <c r="J20" t="s">
        <v>92</v>
      </c>
      <c r="K20">
        <f t="shared" ref="K20:K26" si="0">M19</f>
        <v>288</v>
      </c>
      <c r="L20">
        <f t="shared" ref="L20:L26" si="1">K20+12.8</f>
        <v>300.8</v>
      </c>
      <c r="M20">
        <f t="shared" ref="M20:M26" si="2">K20+288</f>
        <v>576</v>
      </c>
    </row>
    <row r="21" spans="1:13">
      <c r="E21" s="8" t="s">
        <v>67</v>
      </c>
      <c r="F21" s="19">
        <f>F20*F19</f>
        <v>589824</v>
      </c>
      <c r="G21" t="s">
        <v>68</v>
      </c>
      <c r="J21" t="s">
        <v>93</v>
      </c>
      <c r="K21">
        <f t="shared" si="0"/>
        <v>576</v>
      </c>
      <c r="L21">
        <f t="shared" si="1"/>
        <v>588.79999999999995</v>
      </c>
      <c r="M21">
        <f t="shared" si="2"/>
        <v>864</v>
      </c>
    </row>
    <row r="22" spans="1:13">
      <c r="E22" s="8" t="s">
        <v>84</v>
      </c>
      <c r="F22">
        <f>F8*F7</f>
        <v>288000</v>
      </c>
      <c r="G22" t="s">
        <v>88</v>
      </c>
      <c r="J22" t="s">
        <v>94</v>
      </c>
      <c r="K22">
        <f t="shared" si="0"/>
        <v>864</v>
      </c>
      <c r="L22">
        <f t="shared" si="1"/>
        <v>876.8</v>
      </c>
      <c r="M22">
        <f t="shared" si="2"/>
        <v>1152</v>
      </c>
    </row>
    <row r="23" spans="1:13">
      <c r="E23" s="8" t="s">
        <v>85</v>
      </c>
      <c r="F23">
        <f>F22/1000</f>
        <v>288</v>
      </c>
      <c r="G23" t="s">
        <v>87</v>
      </c>
      <c r="J23" t="s">
        <v>95</v>
      </c>
      <c r="K23">
        <f t="shared" si="0"/>
        <v>1152</v>
      </c>
      <c r="L23">
        <f t="shared" si="1"/>
        <v>1164.8</v>
      </c>
      <c r="M23">
        <f t="shared" si="2"/>
        <v>1440</v>
      </c>
    </row>
    <row r="24" spans="1:13">
      <c r="E24" s="8" t="s">
        <v>82</v>
      </c>
      <c r="F24">
        <f>F22/B12</f>
        <v>73728</v>
      </c>
      <c r="G24" t="s">
        <v>83</v>
      </c>
      <c r="J24" t="s">
        <v>96</v>
      </c>
      <c r="K24">
        <f t="shared" si="0"/>
        <v>1440</v>
      </c>
      <c r="L24">
        <f t="shared" si="1"/>
        <v>1452.8</v>
      </c>
      <c r="M24">
        <f t="shared" si="2"/>
        <v>1728</v>
      </c>
    </row>
    <row r="25" spans="1:13">
      <c r="E25" s="8" t="s">
        <v>86</v>
      </c>
      <c r="F25">
        <f>F23*8</f>
        <v>2304</v>
      </c>
      <c r="G25" t="s">
        <v>87</v>
      </c>
      <c r="J25" t="s">
        <v>97</v>
      </c>
      <c r="K25">
        <f t="shared" si="0"/>
        <v>1728</v>
      </c>
      <c r="L25">
        <f t="shared" si="1"/>
        <v>1740.8</v>
      </c>
      <c r="M25">
        <f t="shared" si="2"/>
        <v>2016</v>
      </c>
    </row>
    <row r="26" spans="1:13">
      <c r="E26" s="8" t="s">
        <v>101</v>
      </c>
      <c r="F26">
        <f>F8*8</f>
        <v>12800</v>
      </c>
      <c r="G26" t="s">
        <v>88</v>
      </c>
      <c r="J26" t="s">
        <v>98</v>
      </c>
      <c r="K26">
        <f t="shared" si="0"/>
        <v>2016</v>
      </c>
      <c r="L26">
        <f t="shared" si="1"/>
        <v>2028.8</v>
      </c>
      <c r="M26">
        <f t="shared" si="2"/>
        <v>2304</v>
      </c>
    </row>
    <row r="27" spans="1:13">
      <c r="E27" s="8" t="s">
        <v>100</v>
      </c>
      <c r="F27">
        <f>F26/1000</f>
        <v>12.8</v>
      </c>
      <c r="G27" t="s">
        <v>87</v>
      </c>
    </row>
    <row r="29" spans="1:13">
      <c r="I29" t="s">
        <v>102</v>
      </c>
      <c r="J29">
        <f>F11*F6</f>
        <v>64</v>
      </c>
    </row>
    <row r="30" spans="1:13">
      <c r="A30" t="s">
        <v>114</v>
      </c>
    </row>
    <row r="31" spans="1:13">
      <c r="A31" t="s">
        <v>112</v>
      </c>
      <c r="K31">
        <v>0</v>
      </c>
    </row>
    <row r="32" spans="1:13">
      <c r="A32" t="s">
        <v>113</v>
      </c>
      <c r="J32" t="s">
        <v>103</v>
      </c>
      <c r="K32">
        <v>410</v>
      </c>
    </row>
    <row r="33" spans="1:11">
      <c r="J33" t="s">
        <v>104</v>
      </c>
      <c r="K33">
        <v>820</v>
      </c>
    </row>
    <row r="34" spans="1:11">
      <c r="A34" s="24" t="s">
        <v>131</v>
      </c>
      <c r="J34" t="s">
        <v>105</v>
      </c>
      <c r="K34">
        <v>1230</v>
      </c>
    </row>
    <row r="35" spans="1:11">
      <c r="A35" s="24" t="s">
        <v>132</v>
      </c>
      <c r="J35" t="s">
        <v>106</v>
      </c>
      <c r="K35">
        <v>1640</v>
      </c>
    </row>
    <row r="36" spans="1:11">
      <c r="J36" t="s">
        <v>107</v>
      </c>
      <c r="K36">
        <v>2050</v>
      </c>
    </row>
    <row r="37" spans="1:11">
      <c r="J37" t="s">
        <v>108</v>
      </c>
      <c r="K37">
        <v>2460</v>
      </c>
    </row>
    <row r="38" spans="1:11">
      <c r="J38" t="s">
        <v>109</v>
      </c>
      <c r="K38">
        <v>2870</v>
      </c>
    </row>
    <row r="39" spans="1:11">
      <c r="J39" t="s">
        <v>110</v>
      </c>
      <c r="K39">
        <v>3280</v>
      </c>
    </row>
    <row r="40" spans="1:11">
      <c r="J40" t="s">
        <v>111</v>
      </c>
      <c r="K40">
        <v>3690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95B-229B-0A47-BA04-1353932408A6}">
  <dimension ref="E10:L11"/>
  <sheetViews>
    <sheetView workbookViewId="0">
      <selection activeCell="L10" sqref="L10"/>
    </sheetView>
  </sheetViews>
  <sheetFormatPr baseColWidth="10" defaultRowHeight="16"/>
  <sheetData>
    <row r="10" spans="5:12">
      <c r="E10">
        <v>100</v>
      </c>
      <c r="J10">
        <v>2</v>
      </c>
      <c r="L10" s="5">
        <f>E10/J10</f>
        <v>50</v>
      </c>
    </row>
    <row r="11" spans="5:12">
      <c r="J1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3288-CB96-0D4D-B856-6EBF5EBA6893}">
  <dimension ref="A1:C39"/>
  <sheetViews>
    <sheetView workbookViewId="0">
      <selection activeCell="B3" sqref="B3:B13"/>
    </sheetView>
  </sheetViews>
  <sheetFormatPr baseColWidth="10" defaultRowHeight="16"/>
  <cols>
    <col min="1" max="1" width="14.83203125" style="5" bestFit="1" customWidth="1"/>
    <col min="2" max="2" width="13" bestFit="1" customWidth="1"/>
    <col min="3" max="3" width="23.83203125" bestFit="1" customWidth="1"/>
  </cols>
  <sheetData>
    <row r="1" spans="1:3">
      <c r="A1" s="5" t="s">
        <v>0</v>
      </c>
      <c r="B1" t="s">
        <v>1</v>
      </c>
      <c r="C1" t="s">
        <v>20</v>
      </c>
    </row>
    <row r="2" spans="1:3">
      <c r="A2" s="3">
        <v>10</v>
      </c>
      <c r="B2" s="1">
        <v>841958</v>
      </c>
      <c r="C2" s="1" t="s">
        <v>2</v>
      </c>
    </row>
    <row r="3" spans="1:3">
      <c r="A3" s="3">
        <v>17</v>
      </c>
      <c r="B3" s="1">
        <v>831811</v>
      </c>
      <c r="C3" s="1" t="s">
        <v>3</v>
      </c>
    </row>
    <row r="4" spans="1:3">
      <c r="A4" s="3">
        <v>16</v>
      </c>
      <c r="B4" s="1">
        <v>923081</v>
      </c>
      <c r="C4" s="1" t="s">
        <v>4</v>
      </c>
    </row>
    <row r="5" spans="1:3">
      <c r="A5" s="3">
        <v>11</v>
      </c>
      <c r="B5" s="1">
        <v>930734</v>
      </c>
      <c r="C5" s="1" t="s">
        <v>5</v>
      </c>
    </row>
    <row r="6" spans="1:3">
      <c r="A6" s="3">
        <v>18</v>
      </c>
      <c r="B6" s="1">
        <v>814454</v>
      </c>
      <c r="C6" s="1" t="s">
        <v>6</v>
      </c>
    </row>
    <row r="7" spans="1:3">
      <c r="A7" s="3">
        <v>2</v>
      </c>
      <c r="B7" s="1">
        <v>815361</v>
      </c>
      <c r="C7" s="1" t="s">
        <v>7</v>
      </c>
    </row>
    <row r="8" spans="1:3">
      <c r="A8" s="3">
        <v>5</v>
      </c>
      <c r="B8" s="1">
        <v>788195</v>
      </c>
      <c r="C8" s="1" t="s">
        <v>8</v>
      </c>
    </row>
    <row r="9" spans="1:3">
      <c r="A9" s="3">
        <v>4</v>
      </c>
      <c r="B9" s="1">
        <v>809799</v>
      </c>
      <c r="C9" s="1" t="s">
        <v>9</v>
      </c>
    </row>
    <row r="10" spans="1:3">
      <c r="A10" s="3">
        <v>3</v>
      </c>
      <c r="B10" s="1">
        <v>806170</v>
      </c>
      <c r="C10" s="1" t="s">
        <v>10</v>
      </c>
    </row>
    <row r="11" spans="1:3">
      <c r="A11" s="3">
        <v>14</v>
      </c>
      <c r="B11" s="1">
        <v>894271</v>
      </c>
      <c r="C11" s="1" t="s">
        <v>11</v>
      </c>
    </row>
    <row r="12" spans="1:3">
      <c r="A12" s="3">
        <v>13</v>
      </c>
      <c r="B12" s="1">
        <v>863601</v>
      </c>
      <c r="C12" s="1" t="s">
        <v>12</v>
      </c>
    </row>
    <row r="13" spans="1:3">
      <c r="A13" s="3">
        <v>12</v>
      </c>
      <c r="B13" s="1">
        <v>898780</v>
      </c>
      <c r="C13" s="1" t="s">
        <v>13</v>
      </c>
    </row>
    <row r="14" spans="1:3">
      <c r="A14" s="3">
        <v>15</v>
      </c>
      <c r="B14" s="1">
        <v>905041</v>
      </c>
      <c r="C14" s="1" t="s">
        <v>14</v>
      </c>
    </row>
    <row r="15" spans="1:3">
      <c r="A15" s="3">
        <v>6</v>
      </c>
      <c r="B15" s="1">
        <v>823325</v>
      </c>
      <c r="C15" s="1" t="s">
        <v>15</v>
      </c>
    </row>
    <row r="16" spans="1:3">
      <c r="A16" s="3">
        <v>1</v>
      </c>
      <c r="B16" s="1">
        <v>867326</v>
      </c>
      <c r="C16" s="1" t="s">
        <v>16</v>
      </c>
    </row>
    <row r="17" spans="1:3">
      <c r="A17" s="3">
        <v>8</v>
      </c>
      <c r="B17" s="1">
        <v>802928</v>
      </c>
      <c r="C17" s="1" t="s">
        <v>17</v>
      </c>
    </row>
    <row r="18" spans="1:3">
      <c r="A18" s="3">
        <v>9</v>
      </c>
      <c r="B18" s="1">
        <v>803573</v>
      </c>
      <c r="C18" s="1" t="s">
        <v>18</v>
      </c>
    </row>
    <row r="19" spans="1:3">
      <c r="A19" s="3">
        <v>7</v>
      </c>
      <c r="B19" s="1">
        <v>804636</v>
      </c>
      <c r="C19" s="1" t="s">
        <v>19</v>
      </c>
    </row>
    <row r="20" spans="1:3">
      <c r="A20" s="3">
        <v>14</v>
      </c>
    </row>
    <row r="21" spans="1:3">
      <c r="A21" s="3">
        <v>5</v>
      </c>
    </row>
    <row r="22" spans="1:3">
      <c r="A22" s="3">
        <v>8</v>
      </c>
    </row>
    <row r="23" spans="1:3">
      <c r="A23" s="3">
        <v>7</v>
      </c>
    </row>
    <row r="24" spans="1:3">
      <c r="A24" s="3">
        <v>6</v>
      </c>
    </row>
    <row r="25" spans="1:3">
      <c r="A25" s="3">
        <v>13</v>
      </c>
    </row>
    <row r="26" spans="1:3">
      <c r="A26" s="3">
        <v>17</v>
      </c>
    </row>
    <row r="27" spans="1:3">
      <c r="A27" s="3">
        <v>15</v>
      </c>
    </row>
    <row r="28" spans="1:3">
      <c r="A28" s="3">
        <v>16</v>
      </c>
    </row>
    <row r="29" spans="1:3">
      <c r="A29" s="3">
        <v>0</v>
      </c>
    </row>
    <row r="30" spans="1:3">
      <c r="A30" s="3">
        <v>3</v>
      </c>
    </row>
    <row r="31" spans="1:3">
      <c r="A31" s="3">
        <v>11</v>
      </c>
    </row>
    <row r="32" spans="1:3">
      <c r="A32" s="3">
        <v>10</v>
      </c>
    </row>
    <row r="33" spans="1:2">
      <c r="A33" s="3">
        <v>9</v>
      </c>
    </row>
    <row r="34" spans="1:2">
      <c r="A34" s="3">
        <v>12</v>
      </c>
    </row>
    <row r="35" spans="1:2">
      <c r="A35" s="3">
        <v>2</v>
      </c>
    </row>
    <row r="36" spans="1:2">
      <c r="A36" s="3">
        <v>1</v>
      </c>
    </row>
    <row r="37" spans="1:2">
      <c r="A37" s="3">
        <v>4</v>
      </c>
    </row>
    <row r="39" spans="1:2">
      <c r="A39" s="5" t="s">
        <v>21</v>
      </c>
      <c r="B39">
        <f>MAX(B2:B37)</f>
        <v>930734</v>
      </c>
    </row>
  </sheetData>
  <conditionalFormatting sqref="B2:B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681E-7EEC-FC4A-B903-E5BF4636F1F5}">
  <dimension ref="C6:Q21"/>
  <sheetViews>
    <sheetView workbookViewId="0">
      <selection activeCell="O19" sqref="O19"/>
    </sheetView>
  </sheetViews>
  <sheetFormatPr baseColWidth="10" defaultColWidth="11" defaultRowHeight="16"/>
  <cols>
    <col min="3" max="3" width="8" bestFit="1" customWidth="1"/>
    <col min="4" max="4" width="6.33203125" bestFit="1" customWidth="1"/>
    <col min="5" max="5" width="5.6640625" bestFit="1" customWidth="1"/>
    <col min="6" max="6" width="6.5" bestFit="1" customWidth="1"/>
    <col min="7" max="7" width="8.33203125" bestFit="1" customWidth="1"/>
    <col min="8" max="8" width="9.83203125" bestFit="1" customWidth="1"/>
    <col min="9" max="9" width="4.1640625" bestFit="1" customWidth="1"/>
    <col min="10" max="10" width="14.83203125" bestFit="1" customWidth="1"/>
    <col min="11" max="11" width="13.6640625" bestFit="1" customWidth="1"/>
    <col min="12" max="12" width="10.1640625" bestFit="1" customWidth="1"/>
  </cols>
  <sheetData>
    <row r="6" spans="3:17">
      <c r="C6" s="5" t="s">
        <v>36</v>
      </c>
      <c r="D6" s="5">
        <v>18</v>
      </c>
      <c r="E6" s="5"/>
      <c r="F6" s="5"/>
      <c r="G6" s="5"/>
      <c r="H6" s="5"/>
      <c r="I6" s="5"/>
    </row>
    <row r="7" spans="3:17">
      <c r="C7" s="5"/>
      <c r="D7" s="5" t="s">
        <v>79</v>
      </c>
      <c r="E7" s="5">
        <v>8</v>
      </c>
      <c r="F7" s="5"/>
      <c r="G7" s="5"/>
      <c r="H7" s="5"/>
      <c r="I7" s="5"/>
    </row>
    <row r="8" spans="3:17">
      <c r="C8" s="5"/>
      <c r="D8" s="5"/>
      <c r="E8" s="5" t="s">
        <v>115</v>
      </c>
      <c r="F8" s="5">
        <v>180</v>
      </c>
      <c r="G8" s="5"/>
      <c r="H8" s="5"/>
      <c r="I8" s="5"/>
    </row>
    <row r="9" spans="3:17">
      <c r="C9" s="5"/>
      <c r="D9" s="5"/>
      <c r="E9" s="5"/>
      <c r="F9" s="5" t="s">
        <v>116</v>
      </c>
      <c r="G9" s="5">
        <v>4</v>
      </c>
      <c r="H9" s="5"/>
      <c r="I9" s="5"/>
    </row>
    <row r="10" spans="3:17">
      <c r="C10" s="5"/>
      <c r="D10" s="5"/>
      <c r="E10" s="5"/>
      <c r="F10" s="5"/>
      <c r="G10" s="5" t="s">
        <v>117</v>
      </c>
      <c r="H10" s="5">
        <v>32</v>
      </c>
      <c r="I10" s="5"/>
      <c r="K10" t="s">
        <v>128</v>
      </c>
      <c r="L10" t="s">
        <v>129</v>
      </c>
      <c r="M10" t="s">
        <v>130</v>
      </c>
    </row>
    <row r="11" spans="3:17">
      <c r="C11" s="5"/>
      <c r="D11" s="5"/>
      <c r="E11" s="5"/>
      <c r="F11" s="5"/>
      <c r="G11" s="5"/>
      <c r="H11" s="5" t="s">
        <v>118</v>
      </c>
      <c r="I11" s="5">
        <v>102</v>
      </c>
      <c r="K11" t="s">
        <v>121</v>
      </c>
      <c r="N11" t="s">
        <v>122</v>
      </c>
    </row>
    <row r="12" spans="3:17">
      <c r="C12" s="5"/>
      <c r="D12" s="5"/>
      <c r="E12" s="5"/>
      <c r="F12" s="5"/>
      <c r="G12" s="5"/>
      <c r="H12" s="5"/>
      <c r="I12" s="5"/>
    </row>
    <row r="13" spans="3:17">
      <c r="N13" t="s">
        <v>123</v>
      </c>
    </row>
    <row r="14" spans="3:17">
      <c r="J14" t="s">
        <v>119</v>
      </c>
      <c r="K14" s="23">
        <f>I11*H10*G9*F8*E7*D6</f>
        <v>338411520</v>
      </c>
    </row>
    <row r="15" spans="3:17">
      <c r="J15" t="s">
        <v>120</v>
      </c>
      <c r="K15" s="23">
        <f>I11*H10*G9*F8*E7</f>
        <v>18800640</v>
      </c>
      <c r="N15" t="s">
        <v>124</v>
      </c>
      <c r="O15" t="s">
        <v>130</v>
      </c>
      <c r="P15">
        <v>52</v>
      </c>
      <c r="Q15">
        <v>2</v>
      </c>
    </row>
    <row r="16" spans="3:17">
      <c r="N16" t="s">
        <v>125</v>
      </c>
      <c r="O16" t="s">
        <v>130</v>
      </c>
    </row>
    <row r="17" spans="14:15">
      <c r="N17" t="s">
        <v>126</v>
      </c>
      <c r="O17" t="s">
        <v>130</v>
      </c>
    </row>
    <row r="21" spans="14:15">
      <c r="N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Infos</vt:lpstr>
      <vt:lpstr>Sheet2</vt:lpstr>
      <vt:lpstr>File Specific</vt:lpstr>
      <vt:lpstr>Data_Hierarchy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Lourenço</dc:creator>
  <cp:lastModifiedBy>Vinicius Lourenço</cp:lastModifiedBy>
  <dcterms:created xsi:type="dcterms:W3CDTF">2022-03-29T20:16:34Z</dcterms:created>
  <dcterms:modified xsi:type="dcterms:W3CDTF">2022-04-13T12:11:02Z</dcterms:modified>
</cp:coreProperties>
</file>