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252" windowHeight="6072"/>
  </bookViews>
  <sheets>
    <sheet name="Ratios" sheetId="2" r:id="rId1"/>
    <sheet name="Data Sheet" sheetId="1" r:id="rId2"/>
  </sheets>
  <calcPr calcId="124519"/>
</workbook>
</file>

<file path=xl/calcChain.xml><?xml version="1.0" encoding="utf-8"?>
<calcChain xmlns="http://schemas.openxmlformats.org/spreadsheetml/2006/main">
  <c r="B16" i="1"/>
  <c r="B15"/>
  <c r="F11"/>
  <c r="D12"/>
  <c r="C11" i="2" s="1"/>
  <c r="D11" i="1"/>
  <c r="B12"/>
  <c r="B11"/>
  <c r="C10" i="2"/>
  <c r="C12"/>
  <c r="B12"/>
  <c r="F11"/>
  <c r="E11"/>
  <c r="B11"/>
  <c r="B10"/>
  <c r="F9"/>
  <c r="C9"/>
  <c r="B9"/>
  <c r="F8"/>
  <c r="E8"/>
  <c r="C8"/>
  <c r="B8"/>
  <c r="F6"/>
  <c r="E6"/>
  <c r="C6"/>
  <c r="B6"/>
  <c r="F5"/>
  <c r="E5"/>
  <c r="C5"/>
  <c r="B5"/>
  <c r="F4"/>
  <c r="E4"/>
  <c r="C4"/>
  <c r="B4"/>
  <c r="E26" i="1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2"/>
  <c r="C12"/>
  <c r="E11"/>
  <c r="C11"/>
  <c r="E10"/>
  <c r="C10"/>
  <c r="E9"/>
  <c r="C9"/>
  <c r="E8"/>
  <c r="C8"/>
  <c r="E7"/>
  <c r="C7"/>
  <c r="E9" i="2" l="1"/>
</calcChain>
</file>

<file path=xl/sharedStrings.xml><?xml version="1.0" encoding="utf-8"?>
<sst xmlns="http://schemas.openxmlformats.org/spreadsheetml/2006/main" count="63" uniqueCount="55">
  <si>
    <t>RATIO ANALYSIS</t>
  </si>
  <si>
    <t>Income Statement</t>
  </si>
  <si>
    <t>Revenue</t>
  </si>
  <si>
    <t>Cost of Goods Sold</t>
  </si>
  <si>
    <t>Interest Expense</t>
  </si>
  <si>
    <t>Tax Expense</t>
  </si>
  <si>
    <t>Income from Cont Operations</t>
  </si>
  <si>
    <t>Net Income</t>
  </si>
  <si>
    <t>Balance Sheet</t>
  </si>
  <si>
    <t>Cash</t>
  </si>
  <si>
    <t>Short Term Investments</t>
  </si>
  <si>
    <t>Accounts Receivable</t>
  </si>
  <si>
    <t>Inventory</t>
  </si>
  <si>
    <t>Current Assets</t>
  </si>
  <si>
    <t>Long Term Investments</t>
  </si>
  <si>
    <t>Net Fixed Assets</t>
  </si>
  <si>
    <t>Other Assets</t>
  </si>
  <si>
    <t>Total Assets</t>
  </si>
  <si>
    <t>Current Liabilities</t>
  </si>
  <si>
    <t>Total Liabilities</t>
  </si>
  <si>
    <t>Total Stockholders' Equity</t>
  </si>
  <si>
    <t>Cash Flow</t>
  </si>
  <si>
    <t>Cash Flow from Operations</t>
  </si>
  <si>
    <t>Dividends Paid</t>
  </si>
  <si>
    <t>Interest Paid</t>
  </si>
  <si>
    <t xml:space="preserve">Share Information </t>
  </si>
  <si>
    <t>Market Price at Year End</t>
  </si>
  <si>
    <t>Earnings Per Share - Basic</t>
  </si>
  <si>
    <t>Shares Outstanding</t>
  </si>
  <si>
    <t>Growth Ratios</t>
  </si>
  <si>
    <t>Sales Growth</t>
  </si>
  <si>
    <t>Income Growth</t>
  </si>
  <si>
    <t>Asset Growth</t>
  </si>
  <si>
    <t>Activity Ratios</t>
  </si>
  <si>
    <t>Receivable Turnover</t>
  </si>
  <si>
    <t>Inventory Turnover</t>
  </si>
  <si>
    <t>Fixed Asset Turnover</t>
  </si>
  <si>
    <t>Profitability Ratios</t>
  </si>
  <si>
    <t>Profit Margin</t>
  </si>
  <si>
    <t>Return on Assets</t>
  </si>
  <si>
    <t>Return on Equity</t>
  </si>
  <si>
    <t>Dividend Payout Ratio</t>
  </si>
  <si>
    <t>Price Earnings Ratio</t>
  </si>
  <si>
    <t>Liquidity Ratios</t>
  </si>
  <si>
    <t>Current Ratio</t>
  </si>
  <si>
    <t>Quick Ratio</t>
  </si>
  <si>
    <t>Solvency Ratios</t>
  </si>
  <si>
    <t>Debt to Total Assets</t>
  </si>
  <si>
    <t>Description</t>
  </si>
  <si>
    <t>Percentage</t>
  </si>
  <si>
    <t>Amount</t>
  </si>
  <si>
    <t>in Crores</t>
  </si>
  <si>
    <t xml:space="preserve">Amount </t>
  </si>
  <si>
    <t>₹</t>
  </si>
  <si>
    <t>www.ExcelDataPro.com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</si>
</sst>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&quot;$&quot;#,##0.00"/>
    <numFmt numFmtId="166" formatCode="0.0"/>
  </numFmts>
  <fonts count="19">
    <font>
      <sz val="10"/>
      <name val="Arial"/>
      <family val="2"/>
    </font>
    <font>
      <b/>
      <sz val="16"/>
      <color theme="0"/>
      <name val="Arial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  <font>
      <u/>
      <sz val="10"/>
      <color theme="10"/>
      <name val="Arial"/>
      <family val="2"/>
    </font>
    <font>
      <b/>
      <u/>
      <sz val="18"/>
      <color rgb="FFFFFF00"/>
      <name val="Calibri"/>
      <family val="2"/>
    </font>
    <font>
      <sz val="14"/>
      <name val="Calibri"/>
      <family val="2"/>
    </font>
    <font>
      <b/>
      <sz val="14"/>
      <color indexed="9"/>
      <name val="Calibri"/>
      <family val="2"/>
    </font>
    <font>
      <u/>
      <sz val="16"/>
      <color rgb="FFFFFF00"/>
      <name val="Arial"/>
      <family val="2"/>
    </font>
    <font>
      <b/>
      <sz val="16"/>
      <color rgb="FFFFFF00"/>
      <name val="Arial"/>
      <family val="2"/>
    </font>
    <font>
      <b/>
      <sz val="10"/>
      <color theme="0"/>
      <name val="Calibri"/>
      <family val="2"/>
    </font>
    <font>
      <sz val="8"/>
      <color theme="0"/>
      <name val="Calibri"/>
      <family val="2"/>
    </font>
    <font>
      <b/>
      <u/>
      <sz val="10"/>
      <color theme="0"/>
      <name val="Calibri"/>
      <family val="2"/>
    </font>
    <font>
      <sz val="10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1" xfId="0" applyBorder="1"/>
    <xf numFmtId="0" fontId="4" fillId="0" borderId="2" xfId="0" applyFont="1" applyBorder="1"/>
    <xf numFmtId="0" fontId="0" fillId="0" borderId="0" xfId="0" applyBorder="1"/>
    <xf numFmtId="0" fontId="14" fillId="3" borderId="1" xfId="0" applyFont="1" applyFill="1" applyBorder="1"/>
    <xf numFmtId="0" fontId="4" fillId="5" borderId="0" xfId="0" applyFont="1" applyFill="1" applyBorder="1"/>
    <xf numFmtId="0" fontId="8" fillId="3" borderId="5" xfId="1" applyFont="1" applyFill="1" applyBorder="1" applyAlignment="1" applyProtection="1">
      <alignment horizontal="center" vertical="center"/>
    </xf>
    <xf numFmtId="0" fontId="8" fillId="3" borderId="6" xfId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7" fillId="3" borderId="5" xfId="0" applyFont="1" applyFill="1" applyBorder="1"/>
    <xf numFmtId="0" fontId="18" fillId="3" borderId="6" xfId="0" applyFont="1" applyFill="1" applyBorder="1"/>
    <xf numFmtId="0" fontId="18" fillId="3" borderId="7" xfId="0" applyFont="1" applyFill="1" applyBorder="1"/>
    <xf numFmtId="0" fontId="17" fillId="3" borderId="6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164" fontId="18" fillId="4" borderId="10" xfId="0" applyNumberFormat="1" applyFont="1" applyFill="1" applyBorder="1"/>
    <xf numFmtId="164" fontId="18" fillId="4" borderId="11" xfId="0" applyNumberFormat="1" applyFont="1" applyFill="1" applyBorder="1"/>
    <xf numFmtId="164" fontId="18" fillId="4" borderId="12" xfId="0" applyNumberFormat="1" applyFont="1" applyFill="1" applyBorder="1"/>
    <xf numFmtId="166" fontId="18" fillId="4" borderId="10" xfId="0" applyNumberFormat="1" applyFont="1" applyFill="1" applyBorder="1"/>
    <xf numFmtId="166" fontId="18" fillId="4" borderId="11" xfId="0" applyNumberFormat="1" applyFont="1" applyFill="1" applyBorder="1"/>
    <xf numFmtId="166" fontId="18" fillId="4" borderId="12" xfId="0" applyNumberFormat="1" applyFont="1" applyFill="1" applyBorder="1"/>
    <xf numFmtId="2" fontId="18" fillId="4" borderId="10" xfId="0" applyNumberFormat="1" applyFont="1" applyFill="1" applyBorder="1"/>
    <xf numFmtId="2" fontId="18" fillId="4" borderId="12" xfId="0" applyNumberFormat="1" applyFont="1" applyFill="1" applyBorder="1"/>
    <xf numFmtId="2" fontId="18" fillId="4" borderId="4" xfId="0" applyNumberFormat="1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7" xfId="0" applyFont="1" applyFill="1" applyBorder="1"/>
    <xf numFmtId="0" fontId="10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9" fillId="3" borderId="15" xfId="0" applyFont="1" applyFill="1" applyBorder="1"/>
    <xf numFmtId="0" fontId="9" fillId="3" borderId="14" xfId="0" applyFont="1" applyFill="1" applyBorder="1"/>
    <xf numFmtId="0" fontId="9" fillId="3" borderId="8" xfId="0" applyFont="1" applyFill="1" applyBorder="1"/>
    <xf numFmtId="2" fontId="9" fillId="3" borderId="9" xfId="0" applyNumberFormat="1" applyFont="1" applyFill="1" applyBorder="1"/>
    <xf numFmtId="2" fontId="9" fillId="3" borderId="13" xfId="0" applyNumberFormat="1" applyFont="1" applyFill="1" applyBorder="1"/>
    <xf numFmtId="0" fontId="9" fillId="3" borderId="16" xfId="0" applyFont="1" applyFill="1" applyBorder="1"/>
    <xf numFmtId="0" fontId="11" fillId="3" borderId="5" xfId="1" applyFont="1" applyFill="1" applyBorder="1" applyAlignment="1" applyProtection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3" borderId="4" xfId="0" applyNumberFormat="1" applyFont="1" applyFill="1" applyBorder="1"/>
    <xf numFmtId="0" fontId="13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3" fillId="3" borderId="4" xfId="0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0" fontId="16" fillId="3" borderId="12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164" fontId="4" fillId="5" borderId="10" xfId="0" applyNumberFormat="1" applyFont="1" applyFill="1" applyBorder="1"/>
    <xf numFmtId="164" fontId="4" fillId="5" borderId="11" xfId="0" applyNumberFormat="1" applyFont="1" applyFill="1" applyBorder="1"/>
    <xf numFmtId="164" fontId="4" fillId="5" borderId="12" xfId="0" applyNumberFormat="1" applyFont="1" applyFill="1" applyBorder="1"/>
    <xf numFmtId="3" fontId="4" fillId="2" borderId="4" xfId="0" applyNumberFormat="1" applyFont="1" applyFill="1" applyBorder="1"/>
    <xf numFmtId="3" fontId="4" fillId="5" borderId="4" xfId="0" applyNumberFormat="1" applyFont="1" applyFill="1" applyBorder="1"/>
    <xf numFmtId="3" fontId="4" fillId="2" borderId="7" xfId="0" applyNumberFormat="1" applyFont="1" applyFill="1" applyBorder="1"/>
    <xf numFmtId="0" fontId="3" fillId="5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3" fillId="3" borderId="5" xfId="0" applyFont="1" applyFill="1" applyBorder="1"/>
    <xf numFmtId="3" fontId="16" fillId="3" borderId="6" xfId="0" applyNumberFormat="1" applyFont="1" applyFill="1" applyBorder="1"/>
    <xf numFmtId="164" fontId="16" fillId="3" borderId="6" xfId="0" applyNumberFormat="1" applyFont="1" applyFill="1" applyBorder="1"/>
    <xf numFmtId="0" fontId="15" fillId="3" borderId="7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4" xfId="0" applyFont="1" applyFill="1" applyBorder="1"/>
    <xf numFmtId="3" fontId="4" fillId="2" borderId="0" xfId="0" applyNumberFormat="1" applyFont="1" applyFill="1" applyBorder="1"/>
    <xf numFmtId="3" fontId="4" fillId="2" borderId="12" xfId="0" applyNumberFormat="1" applyFont="1" applyFill="1" applyBorder="1"/>
    <xf numFmtId="0" fontId="16" fillId="3" borderId="6" xfId="0" applyFont="1" applyFill="1" applyBorder="1"/>
    <xf numFmtId="0" fontId="13" fillId="3" borderId="17" xfId="0" applyFont="1" applyFill="1" applyBorder="1"/>
    <xf numFmtId="0" fontId="2" fillId="5" borderId="12" xfId="0" applyFont="1" applyFill="1" applyBorder="1"/>
    <xf numFmtId="4" fontId="4" fillId="2" borderId="4" xfId="0" applyNumberFormat="1" applyFont="1" applyFill="1" applyBorder="1"/>
    <xf numFmtId="165" fontId="16" fillId="3" borderId="3" xfId="0" applyNumberFormat="1" applyFont="1" applyFill="1" applyBorder="1"/>
    <xf numFmtId="0" fontId="2" fillId="5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sqref="A1:F1"/>
    </sheetView>
  </sheetViews>
  <sheetFormatPr defaultRowHeight="13.2"/>
  <cols>
    <col min="1" max="1" width="25.44140625" bestFit="1" customWidth="1"/>
    <col min="2" max="3" width="10.77734375" customWidth="1"/>
    <col min="4" max="4" width="25.44140625" bestFit="1" customWidth="1"/>
    <col min="5" max="6" width="10.77734375" customWidth="1"/>
  </cols>
  <sheetData>
    <row r="1" spans="1:6" ht="23.4" customHeight="1" thickTop="1" thickBot="1">
      <c r="A1" s="6" t="s">
        <v>54</v>
      </c>
      <c r="B1" s="7"/>
      <c r="C1" s="7"/>
      <c r="D1" s="7"/>
      <c r="E1" s="7"/>
      <c r="F1" s="8"/>
    </row>
    <row r="2" spans="1:6" ht="24.6" thickTop="1" thickBot="1">
      <c r="A2" s="9" t="s">
        <v>0</v>
      </c>
      <c r="B2" s="10"/>
      <c r="C2" s="10"/>
      <c r="D2" s="10"/>
      <c r="E2" s="10"/>
      <c r="F2" s="11"/>
    </row>
    <row r="3" spans="1:6" ht="19.2" thickTop="1" thickBot="1">
      <c r="A3" s="12" t="s">
        <v>29</v>
      </c>
      <c r="B3" s="13">
        <v>2016</v>
      </c>
      <c r="C3" s="14">
        <v>2015</v>
      </c>
      <c r="D3" s="12" t="s">
        <v>33</v>
      </c>
      <c r="E3" s="15">
        <v>2016</v>
      </c>
      <c r="F3" s="14">
        <v>2015</v>
      </c>
    </row>
    <row r="4" spans="1:6" ht="18.600000000000001" thickTop="1">
      <c r="A4" s="16" t="s">
        <v>30</v>
      </c>
      <c r="B4" s="19">
        <f>('Data Sheet'!B7-'Data Sheet'!D7)/'Data Sheet'!D7</f>
        <v>0.25</v>
      </c>
      <c r="C4" s="19">
        <f>('Data Sheet'!D7-'Data Sheet'!F7)/'Data Sheet'!F7</f>
        <v>5.8201058201058198E-2</v>
      </c>
      <c r="D4" s="16" t="s">
        <v>34</v>
      </c>
      <c r="E4" s="22">
        <f>'Data Sheet'!B7/(('Data Sheet'!B17+'Data Sheet'!D17)/2)</f>
        <v>2.2351363433169422</v>
      </c>
      <c r="F4" s="22">
        <f>'Data Sheet'!D7/(('Data Sheet'!D17+'Data Sheet'!F17)/2)</f>
        <v>2.0980854969840022</v>
      </c>
    </row>
    <row r="5" spans="1:6" ht="18">
      <c r="A5" s="17" t="s">
        <v>31</v>
      </c>
      <c r="B5" s="20">
        <f>('Data Sheet'!B11-'Data Sheet'!D11)/'Data Sheet'!D11</f>
        <v>0.24598930481283424</v>
      </c>
      <c r="C5" s="20">
        <f>('Data Sheet'!D11-'Data Sheet'!F11)/'Data Sheet'!F11</f>
        <v>-1.0582010582010581E-2</v>
      </c>
      <c r="D5" s="17" t="s">
        <v>35</v>
      </c>
      <c r="E5" s="23">
        <f>'Data Sheet'!B8/(('Data Sheet'!B18+'Data Sheet'!D18)/2)</f>
        <v>1.4347125201504567</v>
      </c>
      <c r="F5" s="23">
        <f>'Data Sheet'!D8/(('Data Sheet'!D18+'Data Sheet'!F18)/2)</f>
        <v>1.9302220208427729</v>
      </c>
    </row>
    <row r="6" spans="1:6" ht="18.600000000000001" thickBot="1">
      <c r="A6" s="18" t="s">
        <v>32</v>
      </c>
      <c r="B6" s="21">
        <f>('Data Sheet'!B23-'Data Sheet'!D23)/'Data Sheet'!D23</f>
        <v>0.57950594693504121</v>
      </c>
      <c r="C6" s="21">
        <f>('Data Sheet'!D23-'Data Sheet'!F23)/'Data Sheet'!F23</f>
        <v>0.27093023255813953</v>
      </c>
      <c r="D6" s="18" t="s">
        <v>36</v>
      </c>
      <c r="E6" s="24">
        <f>'Data Sheet'!B7/'Data Sheet'!B21</f>
        <v>0.5792400370713624</v>
      </c>
      <c r="F6" s="24">
        <f>'Data Sheet'!D7/'Data Sheet'!D21</f>
        <v>0.73193046660567251</v>
      </c>
    </row>
    <row r="7" spans="1:6" ht="19.2" thickTop="1" thickBot="1">
      <c r="A7" s="12" t="s">
        <v>37</v>
      </c>
      <c r="B7" s="13">
        <v>2016</v>
      </c>
      <c r="C7" s="14">
        <v>2015</v>
      </c>
      <c r="D7" s="12" t="s">
        <v>43</v>
      </c>
      <c r="E7" s="13">
        <v>2016</v>
      </c>
      <c r="F7" s="14">
        <v>2015</v>
      </c>
    </row>
    <row r="8" spans="1:6" ht="18.600000000000001" thickTop="1">
      <c r="A8" s="16" t="s">
        <v>38</v>
      </c>
      <c r="B8" s="19">
        <f>'Data Sheet'!B11/'Data Sheet'!B7</f>
        <v>0.46600000000000003</v>
      </c>
      <c r="C8" s="19">
        <f>'Data Sheet'!D11/'Data Sheet'!D7</f>
        <v>0.46750000000000003</v>
      </c>
      <c r="D8" s="28" t="s">
        <v>44</v>
      </c>
      <c r="E8" s="25">
        <f>'Data Sheet'!B19/'Data Sheet'!B24</f>
        <v>3.4362899594777128</v>
      </c>
      <c r="F8" s="25">
        <f>'Data Sheet'!D19/'Data Sheet'!D24</f>
        <v>3.2598833441348023</v>
      </c>
    </row>
    <row r="9" spans="1:6" ht="18.600000000000001" thickBot="1">
      <c r="A9" s="17" t="s">
        <v>39</v>
      </c>
      <c r="B9" s="20">
        <f>'Data Sheet'!B11/(('Data Sheet'!B23+'Data Sheet'!D23)/2)</f>
        <v>0.33056678725970062</v>
      </c>
      <c r="C9" s="20">
        <f>'Data Sheet'!D11/(('Data Sheet'!D23+'Data Sheet'!F23)/2)</f>
        <v>0.38300051203277008</v>
      </c>
      <c r="D9" s="29" t="s">
        <v>45</v>
      </c>
      <c r="E9" s="26">
        <f>('Data Sheet'!B15+'Data Sheet'!B16+'Data Sheet'!B17)/'Data Sheet'!B24</f>
        <v>2.3106708689779381</v>
      </c>
      <c r="F9" s="26">
        <f>('Data Sheet'!D15+'Data Sheet'!D16+'Data Sheet'!D17)/'Data Sheet'!D24</f>
        <v>2.4679196370706418</v>
      </c>
    </row>
    <row r="10" spans="1:6" ht="19.2" thickTop="1" thickBot="1">
      <c r="A10" s="17" t="s">
        <v>40</v>
      </c>
      <c r="B10" s="20">
        <f>'Data Sheet'!B11/(('Data Sheet'!B26+'Data Sheet'!D26)/2)</f>
        <v>0.62133333333333329</v>
      </c>
      <c r="C10" s="20">
        <f>'Data Sheet'!D11/(('Data Sheet'!D26+'Data Sheet'!F26)/2)</f>
        <v>0.8183807439824945</v>
      </c>
      <c r="D10" s="15" t="s">
        <v>46</v>
      </c>
      <c r="E10" s="13">
        <v>2016</v>
      </c>
      <c r="F10" s="14">
        <v>2015</v>
      </c>
    </row>
    <row r="11" spans="1:6" ht="19.2" thickTop="1" thickBot="1">
      <c r="A11" s="17" t="s">
        <v>41</v>
      </c>
      <c r="B11" s="20">
        <f>'Data Sheet'!B30/'Data Sheet'!B12</f>
        <v>5.3050397877984087E-2</v>
      </c>
      <c r="C11" s="20">
        <f>'Data Sheet'!D30/'Data Sheet'!D12</f>
        <v>6.7441860465116285E-2</v>
      </c>
      <c r="D11" s="30" t="s">
        <v>47</v>
      </c>
      <c r="E11" s="27">
        <f>'Data Sheet'!B25/'Data Sheet'!B23</f>
        <v>0.27930954587581092</v>
      </c>
      <c r="F11" s="27">
        <f>'Data Sheet'!D25/'Data Sheet'!D23</f>
        <v>0.41811527904849038</v>
      </c>
    </row>
    <row r="12" spans="1:6" ht="19.2" thickTop="1" thickBot="1">
      <c r="A12" s="17" t="s">
        <v>42</v>
      </c>
      <c r="B12" s="23">
        <f>'Data Sheet'!B34/'Data Sheet'!B35</f>
        <v>31.428571428571427</v>
      </c>
      <c r="C12" s="23">
        <f>'Data Sheet'!D34/'Data Sheet'!D35</f>
        <v>27.428571428571427</v>
      </c>
      <c r="D12" s="36"/>
      <c r="E12" s="37"/>
      <c r="F12" s="38"/>
    </row>
    <row r="13" spans="1:6" ht="19.2" thickTop="1" thickBot="1">
      <c r="A13" s="31"/>
      <c r="B13" s="32"/>
      <c r="C13" s="33"/>
      <c r="D13" s="39"/>
      <c r="E13" s="34"/>
      <c r="F13" s="35"/>
    </row>
    <row r="14" spans="1:6" ht="13.8" thickTop="1"/>
  </sheetData>
  <mergeCells count="2">
    <mergeCell ref="A2:F2"/>
    <mergeCell ref="A1:F1"/>
  </mergeCell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topLeftCell="A2" zoomScaleSheetLayoutView="100" workbookViewId="0">
      <selection activeCell="A2" sqref="A2:F2"/>
    </sheetView>
  </sheetViews>
  <sheetFormatPr defaultRowHeight="13.2"/>
  <cols>
    <col min="1" max="1" width="27.109375" customWidth="1"/>
    <col min="3" max="3" width="9.88671875" bestFit="1" customWidth="1"/>
    <col min="5" max="5" width="9.88671875" bestFit="1" customWidth="1"/>
    <col min="6" max="6" width="11.44140625" customWidth="1"/>
  </cols>
  <sheetData>
    <row r="1" spans="1:7" ht="22.2" thickTop="1" thickBot="1">
      <c r="A1" s="40" t="s">
        <v>54</v>
      </c>
      <c r="B1" s="41"/>
      <c r="C1" s="41"/>
      <c r="D1" s="41"/>
      <c r="E1" s="41"/>
      <c r="F1" s="42"/>
    </row>
    <row r="2" spans="1:7" ht="22.2" thickTop="1" thickBot="1">
      <c r="A2" s="43" t="s">
        <v>0</v>
      </c>
      <c r="B2" s="44"/>
      <c r="C2" s="44"/>
      <c r="D2" s="44"/>
      <c r="E2" s="44"/>
      <c r="F2" s="45"/>
    </row>
    <row r="3" spans="1:7" ht="16.8" thickTop="1" thickBot="1">
      <c r="A3" s="46" t="s">
        <v>48</v>
      </c>
      <c r="B3" s="47">
        <v>2016</v>
      </c>
      <c r="C3" s="48"/>
      <c r="D3" s="47">
        <v>2015</v>
      </c>
      <c r="E3" s="48"/>
      <c r="F3" s="49">
        <v>2014</v>
      </c>
      <c r="G3" s="3"/>
    </row>
    <row r="4" spans="1:7" ht="15" thickTop="1" thickBot="1">
      <c r="A4" s="4"/>
      <c r="B4" s="52" t="s">
        <v>52</v>
      </c>
      <c r="C4" s="53" t="s">
        <v>49</v>
      </c>
      <c r="D4" s="52" t="s">
        <v>50</v>
      </c>
      <c r="E4" s="53" t="s">
        <v>49</v>
      </c>
      <c r="F4" s="52" t="s">
        <v>50</v>
      </c>
      <c r="G4" s="3"/>
    </row>
    <row r="5" spans="1:7" ht="15" thickTop="1" thickBot="1">
      <c r="A5" s="4"/>
      <c r="B5" s="51" t="s">
        <v>51</v>
      </c>
      <c r="C5" s="50"/>
      <c r="D5" s="51" t="s">
        <v>51</v>
      </c>
      <c r="E5" s="50"/>
      <c r="F5" s="52" t="s">
        <v>51</v>
      </c>
      <c r="G5" s="3"/>
    </row>
    <row r="6" spans="1:7" ht="15" thickTop="1" thickBot="1">
      <c r="A6" s="54" t="s">
        <v>1</v>
      </c>
      <c r="B6" s="55" t="s">
        <v>53</v>
      </c>
      <c r="C6" s="56"/>
      <c r="D6" s="55" t="s">
        <v>53</v>
      </c>
      <c r="E6" s="56"/>
      <c r="F6" s="55" t="s">
        <v>53</v>
      </c>
      <c r="G6" s="3"/>
    </row>
    <row r="7" spans="1:7" ht="15" thickTop="1" thickBot="1">
      <c r="A7" s="57" t="s">
        <v>2</v>
      </c>
      <c r="B7" s="63">
        <v>5000</v>
      </c>
      <c r="C7" s="60">
        <f>B7/$B$7</f>
        <v>1</v>
      </c>
      <c r="D7" s="63">
        <v>4000</v>
      </c>
      <c r="E7" s="60">
        <f>D7/$D$7</f>
        <v>1</v>
      </c>
      <c r="F7" s="65">
        <v>3780</v>
      </c>
      <c r="G7" s="3"/>
    </row>
    <row r="8" spans="1:7" ht="15" thickTop="1" thickBot="1">
      <c r="A8" s="58" t="s">
        <v>3</v>
      </c>
      <c r="B8" s="63">
        <v>2670</v>
      </c>
      <c r="C8" s="61">
        <f>B8/$B$7</f>
        <v>0.53400000000000003</v>
      </c>
      <c r="D8" s="63">
        <v>2130</v>
      </c>
      <c r="E8" s="61">
        <f>D8/$D$7</f>
        <v>0.53249999999999997</v>
      </c>
      <c r="F8" s="65">
        <v>1890</v>
      </c>
      <c r="G8" s="3"/>
    </row>
    <row r="9" spans="1:7" ht="15" thickTop="1" thickBot="1">
      <c r="A9" s="58" t="s">
        <v>4</v>
      </c>
      <c r="B9" s="63">
        <v>43</v>
      </c>
      <c r="C9" s="61">
        <f>B9/$B$7</f>
        <v>8.6E-3</v>
      </c>
      <c r="D9" s="63">
        <v>380</v>
      </c>
      <c r="E9" s="61">
        <f>D9/$D$7</f>
        <v>9.5000000000000001E-2</v>
      </c>
      <c r="F9" s="65">
        <v>320</v>
      </c>
      <c r="G9" s="3"/>
    </row>
    <row r="10" spans="1:7" ht="15" thickTop="1" thickBot="1">
      <c r="A10" s="58" t="s">
        <v>5</v>
      </c>
      <c r="B10" s="63">
        <v>25</v>
      </c>
      <c r="C10" s="61">
        <f>B10/$B$7</f>
        <v>5.0000000000000001E-3</v>
      </c>
      <c r="D10" s="63">
        <v>200</v>
      </c>
      <c r="E10" s="61">
        <f>D10/$D$7</f>
        <v>0.05</v>
      </c>
      <c r="F10" s="65">
        <v>150</v>
      </c>
      <c r="G10" s="3"/>
    </row>
    <row r="11" spans="1:7" ht="15" thickTop="1" thickBot="1">
      <c r="A11" s="58" t="s">
        <v>6</v>
      </c>
      <c r="B11" s="63">
        <f>B7-B8</f>
        <v>2330</v>
      </c>
      <c r="C11" s="61">
        <f>B11/$B$7</f>
        <v>0.46600000000000003</v>
      </c>
      <c r="D11" s="63">
        <f>D7-D8</f>
        <v>1870</v>
      </c>
      <c r="E11" s="61">
        <f>D11/$D$7</f>
        <v>0.46750000000000003</v>
      </c>
      <c r="F11" s="63">
        <f>F7-F8</f>
        <v>1890</v>
      </c>
      <c r="G11" s="3"/>
    </row>
    <row r="12" spans="1:7" ht="15" thickTop="1" thickBot="1">
      <c r="A12" s="58" t="s">
        <v>7</v>
      </c>
      <c r="B12" s="63">
        <f>B11-B9-B10</f>
        <v>2262</v>
      </c>
      <c r="C12" s="61">
        <f>B12/$B$7</f>
        <v>0.45240000000000002</v>
      </c>
      <c r="D12" s="63">
        <f>D11-D9-D10</f>
        <v>1290</v>
      </c>
      <c r="E12" s="61">
        <f>D12/$D$7</f>
        <v>0.32250000000000001</v>
      </c>
      <c r="F12" s="66"/>
      <c r="G12" s="3"/>
    </row>
    <row r="13" spans="1:7" ht="15" thickTop="1" thickBot="1">
      <c r="A13" s="59"/>
      <c r="B13" s="64"/>
      <c r="C13" s="62"/>
      <c r="D13" s="64"/>
      <c r="E13" s="62"/>
      <c r="F13" s="67"/>
      <c r="G13" s="3"/>
    </row>
    <row r="14" spans="1:7" ht="15" thickTop="1" thickBot="1">
      <c r="A14" s="68" t="s">
        <v>8</v>
      </c>
      <c r="B14" s="69"/>
      <c r="C14" s="70"/>
      <c r="D14" s="69"/>
      <c r="E14" s="70"/>
      <c r="F14" s="71"/>
      <c r="G14" s="3"/>
    </row>
    <row r="15" spans="1:7" ht="15" thickTop="1" thickBot="1">
      <c r="A15" s="57" t="s">
        <v>9</v>
      </c>
      <c r="B15" s="63">
        <f>1570+500</f>
        <v>2070</v>
      </c>
      <c r="C15" s="60">
        <f>B15/$B$23</f>
        <v>0.23980537534754401</v>
      </c>
      <c r="D15" s="63">
        <v>1359</v>
      </c>
      <c r="E15" s="60">
        <f>D15/$D$23</f>
        <v>0.24867337602927722</v>
      </c>
      <c r="F15" s="63">
        <v>1123</v>
      </c>
      <c r="G15" s="3"/>
    </row>
    <row r="16" spans="1:7" ht="15" thickTop="1" thickBot="1">
      <c r="A16" s="58" t="s">
        <v>10</v>
      </c>
      <c r="B16" s="63">
        <f>1222-500</f>
        <v>722</v>
      </c>
      <c r="C16" s="61">
        <f>B16/$B$23</f>
        <v>8.3642261353104722E-2</v>
      </c>
      <c r="D16" s="63">
        <v>315</v>
      </c>
      <c r="E16" s="61">
        <f>D16/$D$23</f>
        <v>5.7639524245196708E-2</v>
      </c>
      <c r="F16" s="63">
        <v>265</v>
      </c>
      <c r="G16" s="3"/>
    </row>
    <row r="17" spans="1:7" ht="15" thickTop="1" thickBot="1">
      <c r="A17" s="58" t="s">
        <v>11</v>
      </c>
      <c r="B17" s="63">
        <v>2340</v>
      </c>
      <c r="C17" s="61">
        <f>B17/$B$23</f>
        <v>0.27108433734939757</v>
      </c>
      <c r="D17" s="63">
        <v>2134</v>
      </c>
      <c r="E17" s="61">
        <f>D17/$D$23</f>
        <v>0.39048490393412627</v>
      </c>
      <c r="F17" s="63">
        <v>1679</v>
      </c>
      <c r="G17" s="3"/>
    </row>
    <row r="18" spans="1:7" ht="15" thickTop="1" thickBot="1">
      <c r="A18" s="58" t="s">
        <v>12</v>
      </c>
      <c r="B18" s="63">
        <v>2500</v>
      </c>
      <c r="C18" s="61">
        <f>B18/$B$23</f>
        <v>0.2896200185356812</v>
      </c>
      <c r="D18" s="75">
        <v>1222</v>
      </c>
      <c r="E18" s="61">
        <f>D18/$D$23</f>
        <v>0.22360475754803294</v>
      </c>
      <c r="F18" s="63">
        <v>985</v>
      </c>
      <c r="G18" s="3"/>
    </row>
    <row r="19" spans="1:7" ht="15" thickTop="1" thickBot="1">
      <c r="A19" s="58" t="s">
        <v>13</v>
      </c>
      <c r="B19" s="63">
        <v>7632</v>
      </c>
      <c r="C19" s="61">
        <f>B19/$B$23</f>
        <v>0.88415199258572752</v>
      </c>
      <c r="D19" s="63">
        <v>5030</v>
      </c>
      <c r="E19" s="61">
        <f>D19/$D$23</f>
        <v>0.92040256175663315</v>
      </c>
      <c r="F19" s="63">
        <v>4052</v>
      </c>
      <c r="G19" s="3"/>
    </row>
    <row r="20" spans="1:7" ht="15" thickTop="1" thickBot="1">
      <c r="A20" s="58" t="s">
        <v>14</v>
      </c>
      <c r="B20" s="63">
        <v>1000</v>
      </c>
      <c r="C20" s="61">
        <f>B20/$B$23</f>
        <v>0.11584800741427248</v>
      </c>
      <c r="D20" s="63">
        <v>435</v>
      </c>
      <c r="E20" s="61">
        <f>D20/$D$23</f>
        <v>7.9597438243366875E-2</v>
      </c>
      <c r="F20" s="66"/>
      <c r="G20" s="3"/>
    </row>
    <row r="21" spans="1:7" ht="15" thickTop="1" thickBot="1">
      <c r="A21" s="58" t="s">
        <v>15</v>
      </c>
      <c r="B21" s="63">
        <v>8632</v>
      </c>
      <c r="C21" s="61">
        <f>B21/$B$23</f>
        <v>1</v>
      </c>
      <c r="D21" s="63">
        <v>5465</v>
      </c>
      <c r="E21" s="61">
        <f>D21/$D$23</f>
        <v>1</v>
      </c>
      <c r="F21" s="72"/>
      <c r="G21" s="3"/>
    </row>
    <row r="22" spans="1:7" ht="15" thickTop="1" thickBot="1">
      <c r="A22" s="58" t="s">
        <v>16</v>
      </c>
      <c r="B22" s="63">
        <v>0</v>
      </c>
      <c r="C22" s="61">
        <f>B22/$B$23</f>
        <v>0</v>
      </c>
      <c r="D22" s="63">
        <v>0</v>
      </c>
      <c r="E22" s="61">
        <f>D22/$D$23</f>
        <v>0</v>
      </c>
      <c r="F22" s="67"/>
      <c r="G22" s="3"/>
    </row>
    <row r="23" spans="1:7" ht="15" thickTop="1" thickBot="1">
      <c r="A23" s="58" t="s">
        <v>17</v>
      </c>
      <c r="B23" s="63">
        <v>8632</v>
      </c>
      <c r="C23" s="61">
        <f>B23/$B$23</f>
        <v>1</v>
      </c>
      <c r="D23" s="63">
        <v>5465</v>
      </c>
      <c r="E23" s="61">
        <f>D23/$D$23</f>
        <v>1</v>
      </c>
      <c r="F23" s="63">
        <v>4300</v>
      </c>
      <c r="G23" s="3"/>
    </row>
    <row r="24" spans="1:7" ht="15" thickTop="1" thickBot="1">
      <c r="A24" s="58" t="s">
        <v>18</v>
      </c>
      <c r="B24" s="63">
        <v>2221</v>
      </c>
      <c r="C24" s="61">
        <f>B24/$B$23</f>
        <v>0.25729842446709916</v>
      </c>
      <c r="D24" s="63">
        <v>1543</v>
      </c>
      <c r="E24" s="61">
        <f>D24/$D$23</f>
        <v>0.28234217749313817</v>
      </c>
      <c r="F24" s="65">
        <v>1367</v>
      </c>
      <c r="G24" s="3"/>
    </row>
    <row r="25" spans="1:7" ht="15" thickTop="1" thickBot="1">
      <c r="A25" s="58" t="s">
        <v>19</v>
      </c>
      <c r="B25" s="63">
        <v>2411</v>
      </c>
      <c r="C25" s="61">
        <f>B25/$B$23</f>
        <v>0.27930954587581092</v>
      </c>
      <c r="D25" s="63">
        <v>2285</v>
      </c>
      <c r="E25" s="61">
        <f>D25/$D$23</f>
        <v>0.41811527904849038</v>
      </c>
      <c r="F25" s="63">
        <v>1863</v>
      </c>
      <c r="G25" s="3"/>
    </row>
    <row r="26" spans="1:7" ht="15" thickTop="1" thickBot="1">
      <c r="A26" s="58" t="s">
        <v>20</v>
      </c>
      <c r="B26" s="63">
        <v>4000</v>
      </c>
      <c r="C26" s="61">
        <f>B26/$B$23</f>
        <v>0.46339202965708992</v>
      </c>
      <c r="D26" s="63">
        <v>3500</v>
      </c>
      <c r="E26" s="61">
        <f>D26/$D$23</f>
        <v>0.64043915827996345</v>
      </c>
      <c r="F26" s="63">
        <v>1070</v>
      </c>
      <c r="G26" s="3"/>
    </row>
    <row r="27" spans="1:7" ht="15" thickTop="1" thickBot="1">
      <c r="A27" s="59"/>
      <c r="B27" s="74"/>
      <c r="C27" s="74"/>
      <c r="D27" s="74"/>
      <c r="E27" s="74"/>
      <c r="F27" s="73"/>
      <c r="G27" s="3"/>
    </row>
    <row r="28" spans="1:7" ht="15" thickTop="1" thickBot="1">
      <c r="A28" s="68" t="s">
        <v>21</v>
      </c>
      <c r="B28" s="77"/>
      <c r="C28" s="77"/>
      <c r="D28" s="77"/>
      <c r="E28" s="77"/>
      <c r="F28" s="71"/>
      <c r="G28" s="3"/>
    </row>
    <row r="29" spans="1:7" ht="15" thickTop="1" thickBot="1">
      <c r="A29" s="57" t="s">
        <v>22</v>
      </c>
      <c r="B29" s="76">
        <v>3150</v>
      </c>
      <c r="C29" s="5"/>
      <c r="D29" s="76">
        <v>2814</v>
      </c>
      <c r="E29" s="5"/>
      <c r="F29" s="76">
        <v>2345</v>
      </c>
      <c r="G29" s="3"/>
    </row>
    <row r="30" spans="1:7" ht="15" thickTop="1" thickBot="1">
      <c r="A30" s="58" t="s">
        <v>23</v>
      </c>
      <c r="B30" s="63">
        <v>120</v>
      </c>
      <c r="C30" s="5"/>
      <c r="D30" s="63">
        <v>87</v>
      </c>
      <c r="E30" s="5"/>
      <c r="F30" s="63">
        <v>112</v>
      </c>
      <c r="G30" s="3"/>
    </row>
    <row r="31" spans="1:7" ht="15" thickTop="1" thickBot="1">
      <c r="A31" s="58" t="s">
        <v>24</v>
      </c>
      <c r="B31" s="63">
        <v>43</v>
      </c>
      <c r="C31" s="5"/>
      <c r="D31" s="63">
        <v>31</v>
      </c>
      <c r="E31" s="5"/>
      <c r="F31" s="63">
        <v>44</v>
      </c>
      <c r="G31" s="3"/>
    </row>
    <row r="32" spans="1:7" ht="15" thickTop="1" thickBot="1">
      <c r="A32" s="59"/>
      <c r="B32" s="57"/>
      <c r="C32" s="5"/>
      <c r="D32" s="57"/>
      <c r="E32" s="5"/>
      <c r="F32" s="66"/>
      <c r="G32" s="3"/>
    </row>
    <row r="33" spans="1:7" ht="15" thickTop="1" thickBot="1">
      <c r="A33" s="68" t="s">
        <v>25</v>
      </c>
      <c r="B33" s="77"/>
      <c r="C33" s="77"/>
      <c r="D33" s="77"/>
      <c r="E33" s="77"/>
      <c r="F33" s="71"/>
      <c r="G33" s="3"/>
    </row>
    <row r="34" spans="1:7" ht="15" thickTop="1" thickBot="1">
      <c r="A34" s="57" t="s">
        <v>26</v>
      </c>
      <c r="B34" s="80">
        <v>110</v>
      </c>
      <c r="C34" s="57"/>
      <c r="D34" s="80">
        <v>96</v>
      </c>
      <c r="E34" s="57"/>
      <c r="F34" s="80">
        <v>78</v>
      </c>
      <c r="G34" s="3"/>
    </row>
    <row r="35" spans="1:7" ht="15" thickTop="1" thickBot="1">
      <c r="A35" s="58" t="s">
        <v>27</v>
      </c>
      <c r="B35" s="80">
        <v>3.5</v>
      </c>
      <c r="C35" s="58">
        <v>5</v>
      </c>
      <c r="D35" s="80">
        <v>3.5</v>
      </c>
      <c r="E35" s="58"/>
      <c r="F35" s="80">
        <v>2.15</v>
      </c>
      <c r="G35" s="3"/>
    </row>
    <row r="36" spans="1:7" ht="15" thickTop="1" thickBot="1">
      <c r="A36" s="58" t="s">
        <v>28</v>
      </c>
      <c r="B36" s="63">
        <v>0</v>
      </c>
      <c r="C36" s="58"/>
      <c r="D36" s="63">
        <v>0</v>
      </c>
      <c r="E36" s="58"/>
      <c r="F36" s="63">
        <v>0</v>
      </c>
      <c r="G36" s="3"/>
    </row>
    <row r="37" spans="1:7" ht="15" thickTop="1" thickBot="1">
      <c r="A37" s="79"/>
      <c r="B37" s="82"/>
      <c r="C37" s="79"/>
      <c r="D37" s="82"/>
      <c r="E37" s="79"/>
      <c r="F37" s="82"/>
      <c r="G37" s="3"/>
    </row>
    <row r="38" spans="1:7" ht="15" thickTop="1" thickBot="1">
      <c r="A38" s="78"/>
      <c r="B38" s="81"/>
      <c r="C38" s="81"/>
      <c r="D38" s="81"/>
      <c r="E38" s="81"/>
      <c r="F38" s="81"/>
      <c r="G38" s="1"/>
    </row>
    <row r="39" spans="1:7" ht="13.8">
      <c r="A39" s="2"/>
      <c r="B39" s="2"/>
      <c r="C39" s="2"/>
      <c r="D39" s="2"/>
      <c r="E39" s="2"/>
      <c r="F39" s="2"/>
      <c r="G39" s="3"/>
    </row>
  </sheetData>
  <mergeCells count="4">
    <mergeCell ref="A2:F2"/>
    <mergeCell ref="B3:C3"/>
    <mergeCell ref="D3:E3"/>
    <mergeCell ref="A1:F1"/>
  </mergeCells>
  <hyperlinks>
    <hyperlink ref="A1" r:id="rId1"/>
  </hyperlinks>
  <pageMargins left="0.75" right="0.75" top="0.75" bottom="0.5" header="0.5" footer="0.2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Data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Fahim</cp:lastModifiedBy>
  <cp:lastPrinted>2017-04-29T07:08:30Z</cp:lastPrinted>
  <dcterms:created xsi:type="dcterms:W3CDTF">2017-04-29T07:07:54Z</dcterms:created>
  <dcterms:modified xsi:type="dcterms:W3CDTF">2017-04-29T11:34:43Z</dcterms:modified>
</cp:coreProperties>
</file>