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05" windowWidth="15255" windowHeight="6075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24519"/>
</workbook>
</file>

<file path=xl/calcChain.xml><?xml version="1.0" encoding="utf-8"?>
<calcChain xmlns="http://schemas.openxmlformats.org/spreadsheetml/2006/main">
  <c r="I14" i="1"/>
  <c r="H14"/>
  <c r="G14"/>
  <c r="I5"/>
  <c r="H5"/>
  <c r="G5"/>
  <c r="F5"/>
  <c r="I12"/>
  <c r="I10"/>
  <c r="F12"/>
  <c r="H28"/>
  <c r="H30" s="1"/>
  <c r="H10" s="1"/>
  <c r="G28"/>
  <c r="C31"/>
  <c r="B31"/>
  <c r="D30"/>
  <c r="D28"/>
  <c r="D29"/>
  <c r="F10"/>
  <c r="F8"/>
  <c r="A6"/>
  <c r="I27"/>
  <c r="I26"/>
  <c r="I25"/>
  <c r="I24"/>
  <c r="I23"/>
  <c r="I22"/>
  <c r="I21"/>
  <c r="I20"/>
  <c r="I19"/>
  <c r="I18"/>
  <c r="I17"/>
  <c r="D27"/>
  <c r="D26"/>
  <c r="D25"/>
  <c r="D24"/>
  <c r="D23"/>
  <c r="D22"/>
  <c r="D21"/>
  <c r="D20"/>
  <c r="D19"/>
  <c r="D18"/>
  <c r="D17"/>
  <c r="C13"/>
  <c r="B13"/>
  <c r="D12"/>
  <c r="D11"/>
  <c r="D10"/>
  <c r="C8"/>
  <c r="B8"/>
  <c r="D7"/>
  <c r="D6"/>
  <c r="D5"/>
  <c r="B14" l="1"/>
  <c r="I28"/>
  <c r="I30" s="1"/>
  <c r="D31"/>
  <c r="I8" s="1"/>
  <c r="C14"/>
  <c r="H31"/>
  <c r="H12" s="1"/>
  <c r="H8"/>
  <c r="G8"/>
  <c r="D13"/>
  <c r="D8"/>
  <c r="D14" l="1"/>
  <c r="I31"/>
  <c r="G30"/>
  <c r="G10" s="1"/>
  <c r="G31" l="1"/>
  <c r="G12" s="1"/>
</calcChain>
</file>

<file path=xl/sharedStrings.xml><?xml version="1.0" encoding="utf-8"?>
<sst xmlns="http://schemas.openxmlformats.org/spreadsheetml/2006/main" count="59" uniqueCount="50">
  <si>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</si>
  <si>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</si>
  <si>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</si>
  <si>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</si>
  <si>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</si>
  <si>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</si>
  <si>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</si>
  <si>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</si>
  <si>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</si>
  <si>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</si>
  <si>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</si>
  <si>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</si>
  <si>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</si>
  <si>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</si>
  <si>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</si>
  <si>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</si>
  <si>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</si>
  <si>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</si>
  <si>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</si>
  <si>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</si>
  <si>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</si>
  <si>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</si>
  <si>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</si>
  <si>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</si>
  <si>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</si>
  <si>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</si>
  <si>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</si>
  <si>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</si>
  <si>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</si>
  <si>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</si>
  <si>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</si>
  <si>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</si>
  <si>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</si>
  <si>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</si>
  <si>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</si>
  <si>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</si>
  <si>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</si>
  <si>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</si>
  <si>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</si>
  <si>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</si>
  <si>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</si>
  <si>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</si>
  <si>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</si>
  <si>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</si>
  <si>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</si>
  <si>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</si>
  <si>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</si>
  <si>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</si>
  <si>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</si>
  <si>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TVM PVT LTD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</si>
</sst>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8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42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horizontal="right" vertical="center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 applyProtection="1">
      <alignment horizontal="right" vertical="center"/>
    </xf>
    <xf numFmtId="164" fontId="10" fillId="11" borderId="1" xfId="0" applyNumberFormat="1" applyFont="1" applyFill="1" applyBorder="1" applyAlignment="1" applyProtection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41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horizontal="right" vertical="center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horizontal="right" vertical="center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horizontal="right" vertical="center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horizontal="right" vertical="center"/>
    </xf>
    <xf numFmtId="164" fontId="15" fillId="10" borderId="1" xfId="0" applyNumberFormat="1" applyFont="1" applyFill="1" applyBorder="1" applyAlignment="1" applyProtection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Border="1" applyAlignment="1" applyProtection="1">
      <alignment vertical="center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4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4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4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 vertical="center"/>
    </xf>
    <xf numFmtId="164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0" tabSelected="1" workbookViewId="0">
      <selection activeCell="A2" sqref="A2:I2"/>
    </sheetView>
  </sheetViews>
  <sheetFormatPr defaultRowHeight="14.25"/>
  <cols>
    <col min="1" max="1" width="20.75" style="4" customWidth="1"/>
    <col min="2" max="3" width="11.25" style="4" customWidth="1"/>
    <col min="4" max="4" width="10.75" style="4" customWidth="1"/>
    <col min="5" max="5" width="1.75" style="5" customWidth="1"/>
    <col min="6" max="6" width="21.125" style="3" customWidth="1"/>
    <col min="7" max="8" width="11.25" style="3" customWidth="1"/>
    <col min="9" max="9" width="10.75" style="3" customWidth="1"/>
  </cols>
  <sheetData>
    <row r="1" spans="1:9" s="1" customFormat="1" ht="24.6" customHeight="1" thickTop="1" thickBot="1">
      <c r="A1" s="94" t="s">
        <v>49</v>
      </c>
      <c r="B1" s="95"/>
      <c r="C1" s="95"/>
      <c r="D1" s="95"/>
      <c r="E1" s="95"/>
      <c r="F1" s="95"/>
      <c r="G1" s="95"/>
      <c r="H1" s="95"/>
      <c r="I1" s="96"/>
    </row>
    <row r="2" spans="1:9" s="2" customFormat="1" ht="27" thickTop="1" thickBot="1">
      <c r="A2" s="97" t="s">
        <v>10</v>
      </c>
      <c r="B2" s="98"/>
      <c r="C2" s="98"/>
      <c r="D2" s="98"/>
      <c r="E2" s="98"/>
      <c r="F2" s="98"/>
      <c r="G2" s="98"/>
      <c r="H2" s="98"/>
      <c r="I2" s="99"/>
    </row>
    <row r="3" spans="1:9" s="1" customFormat="1" ht="33" thickTop="1" thickBot="1">
      <c r="A3" s="19" t="s">
        <v>11</v>
      </c>
      <c r="B3" s="20" t="s">
        <v>12</v>
      </c>
      <c r="C3" s="20" t="s">
        <v>13</v>
      </c>
      <c r="D3" s="21" t="s">
        <v>14</v>
      </c>
      <c r="E3" s="6"/>
      <c r="F3" s="13" t="s">
        <v>45</v>
      </c>
      <c r="G3" s="14" t="s">
        <v>12</v>
      </c>
      <c r="H3" s="14" t="s">
        <v>13</v>
      </c>
      <c r="I3" s="15" t="s">
        <v>14</v>
      </c>
    </row>
    <row r="4" spans="1:9" s="1" customFormat="1" ht="16.5" thickTop="1" thickBot="1">
      <c r="A4" s="91" t="s">
        <v>15</v>
      </c>
      <c r="B4" s="92"/>
      <c r="C4" s="92"/>
      <c r="D4" s="93"/>
      <c r="E4" s="7"/>
      <c r="F4" s="67"/>
      <c r="G4" s="67"/>
      <c r="H4" s="67"/>
      <c r="I4" s="67"/>
    </row>
    <row r="5" spans="1:9" s="2" customFormat="1" ht="13.5" thickTop="1">
      <c r="A5" s="22" t="s">
        <v>17</v>
      </c>
      <c r="B5" s="23">
        <v>250000</v>
      </c>
      <c r="C5" s="23">
        <v>215000</v>
      </c>
      <c r="D5" s="24">
        <f>IF(C5="","",C5-B5)</f>
        <v>-35000</v>
      </c>
      <c r="E5" s="8"/>
      <c r="F5" s="80" t="str">
        <f>A14</f>
        <v>Total Investments</v>
      </c>
      <c r="G5" s="81">
        <f t="shared" ref="G5:I5" si="0">B14</f>
        <v>600000</v>
      </c>
      <c r="H5" s="81">
        <f t="shared" si="0"/>
        <v>610000</v>
      </c>
      <c r="I5" s="81">
        <f t="shared" si="0"/>
        <v>10000</v>
      </c>
    </row>
    <row r="6" spans="1:9" s="2" customFormat="1" ht="12.75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7">
        <f>IF(C6="","",C6-B6)</f>
        <v>50000</v>
      </c>
      <c r="E6" s="8"/>
      <c r="F6" s="69"/>
      <c r="G6" s="77"/>
      <c r="H6" s="77"/>
      <c r="I6" s="77"/>
    </row>
    <row r="7" spans="1:9" s="2" customFormat="1" ht="13.5" thickBot="1">
      <c r="A7" s="28" t="s">
        <v>16</v>
      </c>
      <c r="B7" s="29"/>
      <c r="C7" s="29"/>
      <c r="D7" s="30" t="str">
        <f>IF(C7="","",C7-B7)</f>
        <v/>
      </c>
      <c r="E7" s="8"/>
      <c r="F7" s="69"/>
      <c r="G7" s="77"/>
      <c r="H7" s="77"/>
      <c r="I7" s="77"/>
    </row>
    <row r="8" spans="1:9" s="2" customFormat="1" thickTop="1" thickBot="1">
      <c r="A8" s="31" t="s">
        <v>1</v>
      </c>
      <c r="B8" s="32">
        <f>SUM(B4:B7)</f>
        <v>450000</v>
      </c>
      <c r="C8" s="32">
        <f>SUM(C4:C7)</f>
        <v>465000</v>
      </c>
      <c r="D8" s="32">
        <f>SUM(D5:D7)</f>
        <v>15000</v>
      </c>
      <c r="E8" s="8"/>
      <c r="F8" s="85" t="str">
        <f>A31</f>
        <v>Total Fixed Costs</v>
      </c>
      <c r="G8" s="86">
        <f>B31</f>
        <v>230200</v>
      </c>
      <c r="H8" s="86">
        <f>C31</f>
        <v>205466</v>
      </c>
      <c r="I8" s="86">
        <f>D31</f>
        <v>24734</v>
      </c>
    </row>
    <row r="9" spans="1:9" s="1" customFormat="1" ht="15.6" customHeight="1" thickTop="1" thickBot="1">
      <c r="A9" s="91" t="s">
        <v>2</v>
      </c>
      <c r="B9" s="92"/>
      <c r="C9" s="92"/>
      <c r="D9" s="93"/>
      <c r="E9" s="8"/>
      <c r="F9" s="68"/>
      <c r="G9" s="74"/>
      <c r="H9" s="74"/>
      <c r="I9" s="74"/>
    </row>
    <row r="10" spans="1:9" s="2" customFormat="1" ht="13.5" thickTop="1">
      <c r="A10" s="22" t="s">
        <v>18</v>
      </c>
      <c r="B10" s="23">
        <v>50000</v>
      </c>
      <c r="C10" s="23">
        <v>50000</v>
      </c>
      <c r="D10" s="33">
        <f>IF(C10="","",C10-B10)</f>
        <v>0</v>
      </c>
      <c r="E10" s="8"/>
      <c r="F10" s="87" t="str">
        <f>F30</f>
        <v>Total Monthly Costs</v>
      </c>
      <c r="G10" s="88">
        <f>G30</f>
        <v>240600</v>
      </c>
      <c r="H10" s="88">
        <f>H30</f>
        <v>244920</v>
      </c>
      <c r="I10" s="88">
        <f>I30</f>
        <v>-4320</v>
      </c>
    </row>
    <row r="11" spans="1:9" s="2" customFormat="1" ht="12.75">
      <c r="A11" s="25" t="s">
        <v>19</v>
      </c>
      <c r="B11" s="26">
        <v>100000</v>
      </c>
      <c r="C11" s="26">
        <v>95000</v>
      </c>
      <c r="D11" s="34">
        <f>IF(C11="","",C11-B11)</f>
        <v>-5000</v>
      </c>
      <c r="E11" s="8"/>
      <c r="F11" s="68"/>
      <c r="G11" s="74"/>
      <c r="H11" s="74"/>
      <c r="I11" s="74"/>
    </row>
    <row r="12" spans="1:9" s="2" customFormat="1" ht="13.5" thickBot="1">
      <c r="A12" s="35" t="s">
        <v>20</v>
      </c>
      <c r="B12" s="36"/>
      <c r="C12" s="36"/>
      <c r="D12" s="30" t="str">
        <f>IF(C12="","",C12-B12)</f>
        <v/>
      </c>
      <c r="E12" s="8"/>
      <c r="F12" s="89" t="str">
        <f>F31</f>
        <v>Total Cost (Fixed + Recurring)</v>
      </c>
      <c r="G12" s="90">
        <f>G31</f>
        <v>470800</v>
      </c>
      <c r="H12" s="90">
        <f>H31</f>
        <v>450386</v>
      </c>
      <c r="I12" s="90">
        <f>I31</f>
        <v>20414</v>
      </c>
    </row>
    <row r="13" spans="1:9" s="2" customFormat="1" thickTop="1" thickBot="1">
      <c r="A13" s="31" t="s">
        <v>3</v>
      </c>
      <c r="B13" s="32">
        <f>SUM(B9:B12)</f>
        <v>150000</v>
      </c>
      <c r="C13" s="32">
        <f>SUM(C9:C12)</f>
        <v>145000</v>
      </c>
      <c r="D13" s="32">
        <f>SUM(D9:D12)</f>
        <v>-5000</v>
      </c>
      <c r="E13" s="8"/>
      <c r="F13" s="70"/>
      <c r="G13" s="75"/>
      <c r="H13" s="75"/>
      <c r="I13" s="75"/>
    </row>
    <row r="14" spans="1:9" s="1" customFormat="1" ht="17.25" thickTop="1" thickBot="1">
      <c r="A14" s="78" t="s">
        <v>21</v>
      </c>
      <c r="B14" s="79">
        <f>B8+B13</f>
        <v>600000</v>
      </c>
      <c r="C14" s="79">
        <f>C8+C13</f>
        <v>610000</v>
      </c>
      <c r="D14" s="79">
        <f>D8+D13</f>
        <v>10000</v>
      </c>
      <c r="E14" s="8"/>
      <c r="F14" s="66" t="s">
        <v>9</v>
      </c>
      <c r="G14" s="76">
        <f>G5-G12</f>
        <v>129200</v>
      </c>
      <c r="H14" s="76">
        <f t="shared" ref="H14:I14" si="1">H5-H12</f>
        <v>159614</v>
      </c>
      <c r="I14" s="63">
        <f t="shared" si="1"/>
        <v>-10414</v>
      </c>
    </row>
    <row r="15" spans="1:9" s="1" customFormat="1" ht="10.15" customHeight="1" thickTop="1" thickBot="1">
      <c r="A15" s="10"/>
      <c r="B15" s="11"/>
      <c r="C15" s="11"/>
      <c r="D15" s="11"/>
      <c r="E15" s="8"/>
      <c r="F15" s="12"/>
      <c r="G15" s="8"/>
      <c r="H15" s="8"/>
      <c r="I15" s="8"/>
    </row>
    <row r="16" spans="1:9" s="1" customFormat="1" ht="33" thickTop="1" thickBot="1">
      <c r="A16" s="16" t="s">
        <v>4</v>
      </c>
      <c r="B16" s="17" t="s">
        <v>12</v>
      </c>
      <c r="C16" s="17" t="s">
        <v>13</v>
      </c>
      <c r="D16" s="18" t="s">
        <v>14</v>
      </c>
      <c r="E16" s="6"/>
      <c r="F16" s="53" t="s">
        <v>44</v>
      </c>
      <c r="G16" s="54" t="s">
        <v>12</v>
      </c>
      <c r="H16" s="54" t="s">
        <v>13</v>
      </c>
      <c r="I16" s="55" t="s">
        <v>14</v>
      </c>
    </row>
    <row r="17" spans="1:9" s="2" customFormat="1" ht="13.5" thickTop="1">
      <c r="A17" s="58" t="s">
        <v>48</v>
      </c>
      <c r="B17" s="45">
        <v>75000</v>
      </c>
      <c r="C17" s="59">
        <v>50000</v>
      </c>
      <c r="D17" s="46">
        <f>IF(C17="","",B17-C17)</f>
        <v>25000</v>
      </c>
      <c r="E17" s="8"/>
      <c r="F17" s="56" t="s">
        <v>22</v>
      </c>
      <c r="G17" s="37">
        <v>10000</v>
      </c>
      <c r="H17" s="37">
        <v>9500</v>
      </c>
      <c r="I17" s="38">
        <f t="shared" ref="I17:I27" si="2">IF(H17="","",G17-H17)</f>
        <v>500</v>
      </c>
    </row>
    <row r="18" spans="1:9" s="2" customFormat="1" ht="12.75">
      <c r="A18" s="60" t="s">
        <v>23</v>
      </c>
      <c r="B18" s="48">
        <v>28000</v>
      </c>
      <c r="C18" s="61">
        <v>25000</v>
      </c>
      <c r="D18" s="49">
        <f t="shared" ref="D18:D30" si="3">IF(C18="","",B18-C18)</f>
        <v>3000</v>
      </c>
      <c r="E18" s="8"/>
      <c r="F18" s="39" t="s">
        <v>5</v>
      </c>
      <c r="G18" s="40">
        <v>500</v>
      </c>
      <c r="H18" s="40">
        <v>600</v>
      </c>
      <c r="I18" s="41">
        <f t="shared" si="2"/>
        <v>-100</v>
      </c>
    </row>
    <row r="19" spans="1:9" s="2" customFormat="1" ht="12.75">
      <c r="A19" s="60" t="s">
        <v>24</v>
      </c>
      <c r="B19" s="48">
        <v>21000</v>
      </c>
      <c r="C19" s="61">
        <v>23000</v>
      </c>
      <c r="D19" s="49">
        <f t="shared" si="3"/>
        <v>-2000</v>
      </c>
      <c r="E19" s="8"/>
      <c r="F19" s="39" t="s">
        <v>35</v>
      </c>
      <c r="G19" s="40">
        <v>600</v>
      </c>
      <c r="H19" s="40">
        <v>400</v>
      </c>
      <c r="I19" s="41">
        <f t="shared" si="2"/>
        <v>200</v>
      </c>
    </row>
    <row r="20" spans="1:9" s="2" customFormat="1" ht="12.75">
      <c r="A20" s="47" t="s">
        <v>25</v>
      </c>
      <c r="B20" s="48">
        <v>5000</v>
      </c>
      <c r="C20" s="61">
        <v>5200</v>
      </c>
      <c r="D20" s="49">
        <f t="shared" si="3"/>
        <v>-200</v>
      </c>
      <c r="E20" s="8"/>
      <c r="F20" s="39" t="s">
        <v>36</v>
      </c>
      <c r="G20" s="40"/>
      <c r="H20" s="40">
        <v>5000</v>
      </c>
      <c r="I20" s="41">
        <f t="shared" si="2"/>
        <v>-5000</v>
      </c>
    </row>
    <row r="21" spans="1:9" s="2" customFormat="1" ht="12.75">
      <c r="A21" s="60" t="s">
        <v>26</v>
      </c>
      <c r="B21" s="48">
        <v>0</v>
      </c>
      <c r="C21" s="61">
        <v>1200</v>
      </c>
      <c r="D21" s="49">
        <f t="shared" si="3"/>
        <v>-1200</v>
      </c>
      <c r="E21" s="8"/>
      <c r="F21" s="39" t="s">
        <v>37</v>
      </c>
      <c r="G21" s="40">
        <v>500</v>
      </c>
      <c r="H21" s="40">
        <v>500</v>
      </c>
      <c r="I21" s="41">
        <f t="shared" si="2"/>
        <v>0</v>
      </c>
    </row>
    <row r="22" spans="1:9" s="2" customFormat="1" ht="12.75">
      <c r="A22" s="47" t="s">
        <v>27</v>
      </c>
      <c r="B22" s="48">
        <v>50000</v>
      </c>
      <c r="C22" s="61">
        <v>50000</v>
      </c>
      <c r="D22" s="49">
        <f t="shared" si="3"/>
        <v>0</v>
      </c>
      <c r="E22" s="8"/>
      <c r="F22" s="39" t="s">
        <v>38</v>
      </c>
      <c r="G22" s="40">
        <v>12500</v>
      </c>
      <c r="H22" s="40">
        <v>11970</v>
      </c>
      <c r="I22" s="41">
        <f t="shared" si="2"/>
        <v>530</v>
      </c>
    </row>
    <row r="23" spans="1:9" s="2" customFormat="1" ht="12.75">
      <c r="A23" s="47" t="s">
        <v>28</v>
      </c>
      <c r="B23" s="48">
        <v>500</v>
      </c>
      <c r="C23" s="61">
        <v>456</v>
      </c>
      <c r="D23" s="49">
        <f t="shared" si="3"/>
        <v>44</v>
      </c>
      <c r="E23" s="8"/>
      <c r="F23" s="39" t="s">
        <v>39</v>
      </c>
      <c r="G23" s="40">
        <v>15000</v>
      </c>
      <c r="H23" s="40">
        <v>12000</v>
      </c>
      <c r="I23" s="41">
        <f t="shared" si="2"/>
        <v>3000</v>
      </c>
    </row>
    <row r="24" spans="1:9" s="2" customFormat="1" ht="12.75">
      <c r="A24" s="47" t="s">
        <v>29</v>
      </c>
      <c r="B24" s="48">
        <v>1200</v>
      </c>
      <c r="C24" s="61">
        <v>1110</v>
      </c>
      <c r="D24" s="49">
        <f t="shared" si="3"/>
        <v>90</v>
      </c>
      <c r="E24" s="8"/>
      <c r="F24" s="39" t="s">
        <v>40</v>
      </c>
      <c r="G24" s="40">
        <v>200</v>
      </c>
      <c r="H24" s="40">
        <v>250</v>
      </c>
      <c r="I24" s="41">
        <f t="shared" si="2"/>
        <v>-50</v>
      </c>
    </row>
    <row r="25" spans="1:9" s="2" customFormat="1" ht="12.75">
      <c r="A25" s="47" t="s">
        <v>30</v>
      </c>
      <c r="B25" s="48">
        <v>12000</v>
      </c>
      <c r="C25" s="61">
        <v>12500</v>
      </c>
      <c r="D25" s="49">
        <f t="shared" si="3"/>
        <v>-500</v>
      </c>
      <c r="E25" s="8"/>
      <c r="F25" s="39" t="s">
        <v>41</v>
      </c>
      <c r="G25" s="40">
        <v>300</v>
      </c>
      <c r="H25" s="40">
        <v>150</v>
      </c>
      <c r="I25" s="41">
        <f t="shared" si="2"/>
        <v>150</v>
      </c>
    </row>
    <row r="26" spans="1:9" s="2" customFormat="1" ht="12.75">
      <c r="A26" s="47" t="s">
        <v>31</v>
      </c>
      <c r="B26" s="48">
        <v>20000</v>
      </c>
      <c r="C26" s="61">
        <v>20000</v>
      </c>
      <c r="D26" s="49">
        <f t="shared" si="3"/>
        <v>0</v>
      </c>
      <c r="E26" s="8"/>
      <c r="F26" s="39" t="s">
        <v>42</v>
      </c>
      <c r="G26" s="40">
        <v>500</v>
      </c>
      <c r="H26" s="40">
        <v>450</v>
      </c>
      <c r="I26" s="41">
        <f t="shared" si="2"/>
        <v>50</v>
      </c>
    </row>
    <row r="27" spans="1:9" s="2" customFormat="1" ht="13.5" thickBot="1">
      <c r="A27" s="47" t="s">
        <v>32</v>
      </c>
      <c r="B27" s="48">
        <v>15000</v>
      </c>
      <c r="C27" s="61">
        <v>15000</v>
      </c>
      <c r="D27" s="49">
        <f t="shared" si="3"/>
        <v>0</v>
      </c>
      <c r="E27" s="8"/>
      <c r="F27" s="43" t="s">
        <v>43</v>
      </c>
      <c r="G27" s="44">
        <v>0</v>
      </c>
      <c r="H27" s="44">
        <v>0</v>
      </c>
      <c r="I27" s="57">
        <f t="shared" si="2"/>
        <v>0</v>
      </c>
    </row>
    <row r="28" spans="1:9" s="2" customFormat="1" thickTop="1" thickBot="1">
      <c r="A28" s="60" t="s">
        <v>33</v>
      </c>
      <c r="B28" s="48">
        <v>500</v>
      </c>
      <c r="C28" s="61">
        <v>500</v>
      </c>
      <c r="D28" s="49">
        <f t="shared" si="3"/>
        <v>0</v>
      </c>
      <c r="E28" s="8"/>
      <c r="F28" s="82" t="s">
        <v>7</v>
      </c>
      <c r="G28" s="83">
        <f>SUM(G17:G27)</f>
        <v>40100</v>
      </c>
      <c r="H28" s="83">
        <f>SUM(H17:H27)</f>
        <v>40820</v>
      </c>
      <c r="I28" s="83">
        <f>SUM(I17:I27)</f>
        <v>-720</v>
      </c>
    </row>
    <row r="29" spans="1:9" s="2" customFormat="1" thickTop="1" thickBot="1">
      <c r="A29" s="60" t="s">
        <v>34</v>
      </c>
      <c r="B29" s="48">
        <v>2000</v>
      </c>
      <c r="C29" s="61">
        <v>1500</v>
      </c>
      <c r="D29" s="49">
        <f t="shared" si="3"/>
        <v>500</v>
      </c>
      <c r="E29" s="9"/>
      <c r="F29" s="42" t="s">
        <v>46</v>
      </c>
      <c r="G29" s="64">
        <v>6</v>
      </c>
      <c r="H29" s="65"/>
      <c r="I29" s="65"/>
    </row>
    <row r="30" spans="1:9" s="1" customFormat="1" ht="16.5" thickTop="1" thickBot="1">
      <c r="A30" s="50" t="s">
        <v>0</v>
      </c>
      <c r="B30" s="52">
        <v>0</v>
      </c>
      <c r="C30" s="51">
        <v>0</v>
      </c>
      <c r="D30" s="62">
        <f t="shared" si="3"/>
        <v>0</v>
      </c>
      <c r="E30" s="8"/>
      <c r="F30" s="84" t="s">
        <v>8</v>
      </c>
      <c r="G30" s="83">
        <f>G28*$G$29</f>
        <v>240600</v>
      </c>
      <c r="H30" s="83">
        <f>H28*$G$29</f>
        <v>244920</v>
      </c>
      <c r="I30" s="83">
        <f>I28*$G$29</f>
        <v>-4320</v>
      </c>
    </row>
    <row r="31" spans="1:9" s="2" customFormat="1" ht="17.25" thickTop="1" thickBot="1">
      <c r="A31" s="72" t="s">
        <v>6</v>
      </c>
      <c r="B31" s="73">
        <f>SUM(B17:B30)</f>
        <v>230200</v>
      </c>
      <c r="C31" s="73">
        <f t="shared" ref="C31:D31" si="4">SUM(C17:C30)</f>
        <v>205466</v>
      </c>
      <c r="D31" s="73">
        <f t="shared" si="4"/>
        <v>24734</v>
      </c>
      <c r="E31" s="8"/>
      <c r="F31" s="71" t="s">
        <v>47</v>
      </c>
      <c r="G31" s="63">
        <f>B31+G30</f>
        <v>470800</v>
      </c>
      <c r="H31" s="63">
        <f>C31+H30</f>
        <v>450386</v>
      </c>
      <c r="I31" s="63">
        <f>D31+I30</f>
        <v>20414</v>
      </c>
    </row>
    <row r="32" spans="1:9" ht="15" thickTop="1"/>
  </sheetData>
  <mergeCells count="4">
    <mergeCell ref="A4:D4"/>
    <mergeCell ref="A9:D9"/>
    <mergeCell ref="A1:I1"/>
    <mergeCell ref="A2:I2"/>
  </mergeCells>
  <conditionalFormatting sqref="I16:I31 D10:D30 D5:D8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my pc</cp:lastModifiedBy>
  <dcterms:created xsi:type="dcterms:W3CDTF">2017-04-05T05:31:46Z</dcterms:created>
  <dcterms:modified xsi:type="dcterms:W3CDTF">2019-09-20T13:55:09Z</dcterms:modified>
</cp:coreProperties>
</file>