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Диаграмма Гантта" sheetId="1" state="visible" r:id="rId1"/>
    <sheet name="РесурсныйПлан" sheetId="2" state="visible" r:id="rId2"/>
    <sheet name="Бюджет" sheetId="3" state="visible" r:id="rId3"/>
  </sheets>
  <calcPr/>
</workbook>
</file>

<file path=xl/sharedStrings.xml><?xml version="1.0" encoding="utf-8"?>
<sst xmlns="http://schemas.openxmlformats.org/spreadsheetml/2006/main" count="199" uniqueCount="199">
  <si>
    <t>Задача</t>
  </si>
  <si>
    <t>Начало</t>
  </si>
  <si>
    <t>Длительность_дн.</t>
  </si>
  <si>
    <t>Окончание</t>
  </si>
  <si>
    <t>Ресурс</t>
  </si>
  <si>
    <t xml:space="preserve">Week 1
28.04–04.05</t>
  </si>
  <si>
    <t xml:space="preserve">Week 2
05.05–11.05</t>
  </si>
  <si>
    <t xml:space="preserve">Week 3
12.05–18.05</t>
  </si>
  <si>
    <t xml:space="preserve">Week 4
19.05–25.05</t>
  </si>
  <si>
    <t xml:space="preserve">Week 5
26.05–01.06</t>
  </si>
  <si>
    <t xml:space="preserve">Week 6
02.06–08.06</t>
  </si>
  <si>
    <t xml:space="preserve">Week 7
09.06–15.06</t>
  </si>
  <si>
    <t xml:space="preserve">Week 8
16.06–22.06</t>
  </si>
  <si>
    <t xml:space="preserve">Week 9
23.06–29.06</t>
  </si>
  <si>
    <t xml:space="preserve">Week 10
30.06–06.07</t>
  </si>
  <si>
    <t xml:space="preserve">Week 11
07.07–13.07</t>
  </si>
  <si>
    <t xml:space="preserve">Week 12
14.07–20.07</t>
  </si>
  <si>
    <t xml:space="preserve">Week 13
21.07–27.07</t>
  </si>
  <si>
    <t xml:space="preserve">Week 14
28.07–03.08</t>
  </si>
  <si>
    <t xml:space="preserve">Week 15
04.08–10.08</t>
  </si>
  <si>
    <t xml:space="preserve">Week 16
11.08–17.08</t>
  </si>
  <si>
    <t xml:space="preserve">Week 17
18.08–24.08</t>
  </si>
  <si>
    <t xml:space="preserve">Week 18
25.08–31.08</t>
  </si>
  <si>
    <t xml:space="preserve">Week 19
01.09–07.09</t>
  </si>
  <si>
    <t xml:space="preserve">Week 20
08.09–14.09</t>
  </si>
  <si>
    <t xml:space="preserve">Week 21
15.09–21.09</t>
  </si>
  <si>
    <t xml:space="preserve">Week 22
22.09–28.09</t>
  </si>
  <si>
    <t xml:space="preserve">Week 23
29.09–05.10</t>
  </si>
  <si>
    <t xml:space="preserve">Week 24
06.10–12.10</t>
  </si>
  <si>
    <t xml:space="preserve">Week 25
13.10–19.10</t>
  </si>
  <si>
    <t xml:space="preserve">Week 26
20.10–26.10</t>
  </si>
  <si>
    <t xml:space="preserve">Week 27
27.10–02.11</t>
  </si>
  <si>
    <t xml:space="preserve">Week 28
03.11–09.11</t>
  </si>
  <si>
    <t xml:space="preserve">Week 29
10.11–16.11</t>
  </si>
  <si>
    <t xml:space="preserve">Week 30
17.11–23.11</t>
  </si>
  <si>
    <t xml:space="preserve">Week 31
24.11–30.11</t>
  </si>
  <si>
    <t xml:space="preserve">Week 32
01.12–07.12</t>
  </si>
  <si>
    <t xml:space="preserve">Week 33
08.12–14.12</t>
  </si>
  <si>
    <t xml:space="preserve">Week 34
15.12–21.12</t>
  </si>
  <si>
    <t xml:space="preserve">Week 35
22.12–28.12</t>
  </si>
  <si>
    <t xml:space="preserve">Week 36
29.12–04.01</t>
  </si>
  <si>
    <t xml:space="preserve">Week 37
05.01–11.01</t>
  </si>
  <si>
    <t xml:space="preserve">Week 38
12.01–18.01</t>
  </si>
  <si>
    <t xml:space="preserve">Week 39
19.01–25.01</t>
  </si>
  <si>
    <t xml:space="preserve">Week 40
26.01–01.02</t>
  </si>
  <si>
    <t xml:space="preserve">Week 41
02.02–08.02</t>
  </si>
  <si>
    <t xml:space="preserve">Week 42
09.02–15.02</t>
  </si>
  <si>
    <t xml:space="preserve">Week 43
16.02–22.02</t>
  </si>
  <si>
    <t xml:space="preserve">Week 44
23.02–01.03</t>
  </si>
  <si>
    <t xml:space="preserve">Week 45
02.03–08.03</t>
  </si>
  <si>
    <t xml:space="preserve">Week 46
09.03–15.03</t>
  </si>
  <si>
    <t xml:space="preserve">Week 47
16.03–22.03</t>
  </si>
  <si>
    <t xml:space="preserve">Week 48
23.03–29.03</t>
  </si>
  <si>
    <t xml:space="preserve">Week 49
30.03–05.04</t>
  </si>
  <si>
    <t xml:space="preserve">Week 50
06.04–12.04</t>
  </si>
  <si>
    <t xml:space="preserve">Week 51
13.04–19.04</t>
  </si>
  <si>
    <t xml:space="preserve">Week 52
20.04–26.04</t>
  </si>
  <si>
    <t xml:space="preserve">Week 53
27.04–03.05</t>
  </si>
  <si>
    <t xml:space="preserve">Week 54
04.05–10.05</t>
  </si>
  <si>
    <t xml:space="preserve">Week 55
11.05–17.05</t>
  </si>
  <si>
    <t xml:space="preserve">Week 56
18.05–24.05</t>
  </si>
  <si>
    <t xml:space="preserve">Week 57
25.05–31.05</t>
  </si>
  <si>
    <t xml:space="preserve">Week 58
01.06–07.06</t>
  </si>
  <si>
    <t xml:space="preserve">Week 59
08.06–14.06</t>
  </si>
  <si>
    <t xml:space="preserve">Week 60
15.06–21.06</t>
  </si>
  <si>
    <t xml:space="preserve">Week 61
22.06–28.06</t>
  </si>
  <si>
    <t xml:space="preserve">Week 62
29.06–05.07</t>
  </si>
  <si>
    <t xml:space="preserve">Week 63
06.07–12.07</t>
  </si>
  <si>
    <t xml:space="preserve">Week 64
13.07–19.07</t>
  </si>
  <si>
    <t xml:space="preserve">Week 65
20.07–26.07</t>
  </si>
  <si>
    <t xml:space="preserve">Week 66
27.07–02.08</t>
  </si>
  <si>
    <t xml:space="preserve">Week 67
03.08–09.08</t>
  </si>
  <si>
    <t xml:space="preserve">Week 68
10.08–16.08</t>
  </si>
  <si>
    <t xml:space="preserve">Week 69
17.08–23.08</t>
  </si>
  <si>
    <t xml:space="preserve">Week 70
24.08–30.08</t>
  </si>
  <si>
    <t xml:space="preserve">Week 71
31.08–06.09</t>
  </si>
  <si>
    <t xml:space="preserve">Week 72
07.09–13.09</t>
  </si>
  <si>
    <t xml:space="preserve">Week 73
14.09–20.09</t>
  </si>
  <si>
    <t xml:space="preserve">Week 74
21.09–27.09</t>
  </si>
  <si>
    <t xml:space="preserve">Week 75
28.09–04.10</t>
  </si>
  <si>
    <t xml:space="preserve">Week 76
05.10–11.10</t>
  </si>
  <si>
    <t xml:space="preserve">Week 77
12.10–18.10</t>
  </si>
  <si>
    <t xml:space="preserve">Week 78
19.10–25.10</t>
  </si>
  <si>
    <t xml:space="preserve">Kick‑off встреча</t>
  </si>
  <si>
    <t xml:space="preserve">Анализ заинтересованных сторон</t>
  </si>
  <si>
    <t xml:space="preserve">Определить требования проекта</t>
  </si>
  <si>
    <t xml:space="preserve">Разработать план проекта</t>
  </si>
  <si>
    <t xml:space="preserve">Согласовать план проекта с заказчиком</t>
  </si>
  <si>
    <t xml:space="preserve">Утверждение предварительного бюджета</t>
  </si>
  <si>
    <t xml:space="preserve">Согласовать список событий с заказчиком</t>
  </si>
  <si>
    <t xml:space="preserve">Подготовиться к пилотному внедрению (выбрать предприятие, согласовать с заказчиком)</t>
  </si>
  <si>
    <t xml:space="preserve">Подготовиться к масштабированию</t>
  </si>
  <si>
    <t xml:space="preserve">Подготовить итоговый отчёт</t>
  </si>
  <si>
    <t xml:space="preserve">Передать проект заказчику</t>
  </si>
  <si>
    <t xml:space="preserve">Фаза поддержки и мониторинга</t>
  </si>
  <si>
    <t xml:space="preserve">Анализ требований ФСТЭК №239, изучение технических ограничений (SIEMENS, Schneider Electric)</t>
  </si>
  <si>
    <t xml:space="preserve">Орлов И.Н.
Главный инженер</t>
  </si>
  <si>
    <t> </t>
  </si>
  <si>
    <t xml:space="preserve">Инвентаризация ОКИИ (16 объектов), аудит текущих систем АСУ ТП (оценка рисков для критических процессов (химводоочистка))</t>
  </si>
  <si>
    <t xml:space="preserve">Разработка архитектуры интеграции АСУ ТП с SOC (выбор SIEM, log-коллекторов)</t>
  </si>
  <si>
    <t xml:space="preserve">Согласование решений с вендорами (Siemens, Schneider Electric)</t>
  </si>
  <si>
    <t xml:space="preserve">Внедрение log-коллекторов на 1 объекте (настройка, тестирование)</t>
  </si>
  <si>
    <t xml:space="preserve">Корректировка архитектуры на основе результатов пилота</t>
  </si>
  <si>
    <t xml:space="preserve">Подключение ОКИИ первого предприятия (настройка сбора логов, интеграция с SOC)</t>
  </si>
  <si>
    <t xml:space="preserve">Второе предприятие региона 1 (адаптация под отсутствующую документацию)</t>
  </si>
  <si>
    <t xml:space="preserve">Тестирование и устранение ошибок в регионе 1</t>
  </si>
  <si>
    <t xml:space="preserve">Обучение персонала региона 1</t>
  </si>
  <si>
    <t xml:space="preserve">Подключение ОКИИ третьего предприятия (разработка кастомных скриптов для логов)</t>
  </si>
  <si>
    <t xml:space="preserve">Четвертое предприятие региона 2 (настройка алертов для критических событий)</t>
  </si>
  <si>
    <t xml:space="preserve">Тестирование и устранение ошибок в регионе 2</t>
  </si>
  <si>
    <t xml:space="preserve">Обучение персонала региона 2</t>
  </si>
  <si>
    <t xml:space="preserve">Комплексное тестирование всех ОКИИ (моделирование аварий, проверка реакции SOC)</t>
  </si>
  <si>
    <t xml:space="preserve">Документирование системы, подготовка отчётов для ФСТЭК и Минэнерго</t>
  </si>
  <si>
    <t xml:space="preserve">Фаза поддержки и мониторинга (анализ работы системы, доработки; настройка алертов, участие в расследованиях; отчётность для заказчика)</t>
  </si>
  <si>
    <t xml:space="preserve">Собрать и нарисовать “карту” всех 16 АСУ ТП (топология + инвентарный перечень устройств на 4‑х площадках)</t>
  </si>
  <si>
    <t xml:space="preserve">Садриев Б.А.
Архитектор проекта</t>
  </si>
  <si>
    <t xml:space="preserve">Снять технические ограничения Siemens и Schneider: опросить контроллеры, понять, какие события они умеют отдавать</t>
  </si>
  <si>
    <t xml:space="preserve">Согласовать с SOC единый формат и канал логов (Syslog/CEF + VPN/OT‑DMZ)</t>
  </si>
  <si>
    <t xml:space="preserve">Сформировать черновик ТЗ на пилот: выбрать 1 предприятие, описать точки сбора, требования к лог‑коллектору</t>
  </si>
  <si>
    <t xml:space="preserve">Сделать прототип лог‑адаптера и показать первые события в SOC (лабораторная среда)</t>
  </si>
  <si>
    <t xml:space="preserve">Протестировать функциональность системы</t>
  </si>
  <si>
    <t xml:space="preserve">Устранить выявленные проблемы</t>
  </si>
  <si>
    <t xml:space="preserve">Обучить персонал пилотного предприятия</t>
  </si>
  <si>
    <t xml:space="preserve">Установить и настроить систему на втором предприятии</t>
  </si>
  <si>
    <t xml:space="preserve">Установить и настроить систему на третьем предприятии</t>
  </si>
  <si>
    <t xml:space="preserve">Установить и настроить систему на четвёртом предприятии</t>
  </si>
  <si>
    <t xml:space="preserve">Обучить персонал на всех предприятиях</t>
  </si>
  <si>
    <t xml:space="preserve">Подготовить список типов событий для сбора</t>
  </si>
  <si>
    <t xml:space="preserve">Анализ результатов отчетов внешнего аудита систем АСУ ТП </t>
  </si>
  <si>
    <t xml:space="preserve">Разработать прототип системы сбора данных</t>
  </si>
  <si>
    <t xml:space="preserve">Протестировать совместимость прототипа</t>
  </si>
  <si>
    <t xml:space="preserve">Установить и настроить систему на пилотном предприятии</t>
  </si>
  <si>
    <t xml:space="preserve">Установка коллекторов (пилот)</t>
  </si>
  <si>
    <t xml:space="preserve">Подготовка рабочих мест для прототипа</t>
  </si>
  <si>
    <t xml:space="preserve">Интеграция агентов (пилот)</t>
  </si>
  <si>
    <t xml:space="preserve">Полевые тесты (пилот)</t>
  </si>
  <si>
    <t xml:space="preserve">Установка коллекторов (сайт 4)</t>
  </si>
  <si>
    <t xml:space="preserve">Финальная доработка логирования</t>
  </si>
  <si>
    <t>Роль</t>
  </si>
  <si>
    <t xml:space="preserve">Ставка руб/дн</t>
  </si>
  <si>
    <t xml:space="preserve">Трудозатраты чел/дней</t>
  </si>
  <si>
    <t xml:space="preserve">Всего руб.</t>
  </si>
  <si>
    <t xml:space="preserve">Руководитель проекта</t>
  </si>
  <si>
    <t xml:space="preserve">Главный инженер</t>
  </si>
  <si>
    <t xml:space="preserve">Архитектор проекта</t>
  </si>
  <si>
    <t>Инженер</t>
  </si>
  <si>
    <t>ИТОГО</t>
  </si>
  <si>
    <t>Категория</t>
  </si>
  <si>
    <t>Оценка_руб</t>
  </si>
  <si>
    <t>Комментарий</t>
  </si>
  <si>
    <t xml:space="preserve">Внутренний труд</t>
  </si>
  <si>
    <t xml:space="preserve">Сумма трудозатрат</t>
  </si>
  <si>
    <t xml:space="preserve">Аудит АСУ ТП</t>
  </si>
  <si>
    <t xml:space="preserve">За объект 200000 руб. Тестовый Аудит будет проводиться сторонней организацией</t>
  </si>
  <si>
    <t xml:space="preserve">Лог‑коллекторы (HardWare+SoftWare)</t>
  </si>
  <si>
    <t xml:space="preserve">≈16 шт. + резерв (На каждый объект)</t>
  </si>
  <si>
    <t xml:space="preserve">Лицензии для SOC</t>
  </si>
  <si>
    <t>SIEM‑коннекторы</t>
  </si>
  <si>
    <t xml:space="preserve">Обучение персонала</t>
  </si>
  <si>
    <t xml:space="preserve">32 чел. (по 2 человека на объект)</t>
  </si>
  <si>
    <t xml:space="preserve">Защита конечных точек</t>
  </si>
  <si>
    <t xml:space="preserve">Разработка ПО</t>
  </si>
  <si>
    <t xml:space="preserve">Для датчиков и коллекторов + тестирование ПО white black box</t>
  </si>
  <si>
    <t>РКиВ</t>
  </si>
  <si>
    <t xml:space="preserve">Закупка СЗИ NGFW</t>
  </si>
  <si>
    <t xml:space="preserve">Клатер NGFW USerGate + внедрение </t>
  </si>
  <si>
    <t xml:space="preserve">Сетевая защита</t>
  </si>
  <si>
    <t xml:space="preserve">Закупка СЗИ криптошлюы</t>
  </si>
  <si>
    <t xml:space="preserve">Кластер криптошлюзы + внедрение АПКШ Континент 3.9 КШ и СОВ</t>
  </si>
  <si>
    <t xml:space="preserve">Анализ защищенности</t>
  </si>
  <si>
    <t xml:space="preserve">Закупка СЗИ АВЗ</t>
  </si>
  <si>
    <t xml:space="preserve">Лицензия от 4000 хостов</t>
  </si>
  <si>
    <t xml:space="preserve">Контроль УЗ и удаленного доступа</t>
  </si>
  <si>
    <t xml:space="preserve">Закупка СЗИ EDR/MDR</t>
  </si>
  <si>
    <t xml:space="preserve">По 300 хостов на объект (16 объектов)</t>
  </si>
  <si>
    <t xml:space="preserve">СЗИ от НСД</t>
  </si>
  <si>
    <t xml:space="preserve">Secret Net Studio 8</t>
  </si>
  <si>
    <t xml:space="preserve">PT ISIM</t>
  </si>
  <si>
    <t xml:space="preserve">PAM система дял контроля удаленного доступа</t>
  </si>
  <si>
    <t xml:space="preserve">PAM на 16 объектов</t>
  </si>
  <si>
    <t xml:space="preserve">Организация DMZ</t>
  </si>
  <si>
    <t xml:space="preserve">Работы подрядчика по архитектуре, организации DMZ зоны</t>
  </si>
  <si>
    <t xml:space="preserve">Ситема резервного копирования</t>
  </si>
  <si>
    <t xml:space="preserve">Система резервного копирования с проверкой бэкапов для 16 объектов</t>
  </si>
  <si>
    <t xml:space="preserve">Логистика и координация</t>
  </si>
  <si>
    <t xml:space="preserve">Путевые, связь</t>
  </si>
  <si>
    <t xml:space="preserve">Промежуточный итог</t>
  </si>
  <si>
    <t>—</t>
  </si>
  <si>
    <t>Резерв 15 %</t>
  </si>
  <si>
    <t>Непредвиденные</t>
  </si>
  <si>
    <t>Дополнить:</t>
  </si>
  <si>
    <t>Закупки</t>
  </si>
  <si>
    <t>+</t>
  </si>
  <si>
    <t xml:space="preserve">импортозамещение сетевого оборудования</t>
  </si>
  <si>
    <t xml:space="preserve">внедрение СЗИ на конечных точках</t>
  </si>
  <si>
    <t xml:space="preserve">Управление доступом</t>
  </si>
  <si>
    <t xml:space="preserve">Защита периметра</t>
  </si>
  <si>
    <t xml:space="preserve">DMZ зона</t>
  </si>
  <si>
    <t xml:space="preserve">Резервное копирование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</si>
</sst>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sz val="11.000000"/>
      <name val="Calibri"/>
    </font>
    <font>
      <sz val="11.000000"/>
      <color indexed="64"/>
      <name val="Calibri"/>
    </font>
    <font>
      <sz val="11.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D9E1F2"/>
        <bgColor rgb="FFD9E1F2"/>
      </patternFill>
    </fill>
    <fill>
      <patternFill patternType="solid">
        <fgColor indexed="65"/>
        <bgColor indexed="65"/>
      </patternFill>
    </fill>
    <fill>
      <patternFill patternType="solid">
        <fgColor rgb="FF9BC2E6"/>
        <bgColor rgb="FF9BC2E6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A7BFBE"/>
        <bgColor rgb="FFA7BFBE"/>
      </patternFill>
    </fill>
    <fill>
      <patternFill patternType="solid">
        <fgColor rgb="FF00B0F0"/>
        <bgColor rgb="FF00B0F0"/>
      </patternFill>
    </fill>
    <fill>
      <patternFill patternType="solid">
        <fgColor indexed="5"/>
        <bgColor indexed="5"/>
      </patternFill>
    </fill>
    <fill>
      <patternFill patternType="solid">
        <fgColor rgb="FF92D050"/>
        <bgColor rgb="FF92D050"/>
      </patternFill>
    </fill>
  </fills>
  <borders count="27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auto="1"/>
      </right>
      <top style="thin">
        <color theme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none"/>
      <top style="thin">
        <color auto="1"/>
      </top>
      <bottom style="none"/>
      <diagonal style="none"/>
    </border>
    <border>
      <left style="none"/>
      <right style="none"/>
      <top style="thin">
        <color auto="1"/>
      </top>
      <bottom style="none"/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auto="1"/>
      </right>
      <top style="none"/>
      <bottom style="none"/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theme="1"/>
      </left>
      <right style="none"/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theme="1"/>
      </right>
      <top style="none"/>
      <bottom style="thin">
        <color auto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indexed="64"/>
      </right>
      <top style="none"/>
      <bottom style="none"/>
      <diagonal style="none"/>
    </border>
    <border>
      <left style="thin">
        <color theme="1"/>
      </left>
      <right style="none"/>
      <top style="none"/>
      <bottom style="thin">
        <color indexed="64"/>
      </bottom>
      <diagonal style="none"/>
    </border>
    <border>
      <left style="none"/>
      <right style="none"/>
      <top style="none"/>
      <bottom style="thin">
        <color indexed="64"/>
      </bottom>
      <diagonal style="none"/>
    </border>
    <border>
      <left style="none"/>
      <right style="thin">
        <color indexed="64"/>
      </right>
      <top style="none"/>
      <bottom style="thin">
        <color indexed="64"/>
      </bottom>
      <diagonal style="none"/>
    </border>
    <border>
      <left style="none"/>
      <right style="thin">
        <color theme="1"/>
      </right>
      <top style="none"/>
      <bottom style="thin">
        <color indexed="64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thin">
        <color auto="1"/>
      </right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95">
    <xf fontId="0" fillId="0" borderId="0" numFmtId="0" xfId="0"/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2" numFmtId="0" xfId="0" applyBorder="1" applyAlignment="1">
      <alignment horizontal="center" wrapText="1"/>
    </xf>
    <xf fontId="0" fillId="0" borderId="3" numFmtId="0" xfId="0" applyBorder="1" applyAlignment="1">
      <alignment wrapText="1"/>
    </xf>
    <xf fontId="0" fillId="0" borderId="4" numFmtId="0" xfId="0" applyBorder="1" applyAlignment="1">
      <alignment wrapText="1"/>
    </xf>
    <xf fontId="0" fillId="0" borderId="5" numFmtId="0" xfId="0" applyBorder="1" applyAlignment="1">
      <alignment horizontal="left"/>
    </xf>
    <xf fontId="0" fillId="0" borderId="6" numFmtId="14" xfId="0" applyNumberFormat="1" applyBorder="1" applyAlignment="1">
      <alignment horizontal="center"/>
    </xf>
    <xf fontId="0" fillId="0" borderId="6" numFmtId="0" xfId="0" applyBorder="1" applyAlignment="1">
      <alignment horizontal="center"/>
    </xf>
    <xf fontId="0" fillId="2" borderId="7" numFmtId="0" xfId="0" applyFill="1" applyBorder="1" applyAlignment="1">
      <alignment horizontal="left" wrapText="1"/>
    </xf>
    <xf fontId="0" fillId="3" borderId="0" numFmtId="0" xfId="0" applyFill="1" applyAlignment="1">
      <alignment horizontal="left" wrapText="1"/>
    </xf>
    <xf fontId="0" fillId="0" borderId="8" numFmtId="0" xfId="0" applyBorder="1"/>
    <xf fontId="0" fillId="0" borderId="9" numFmtId="0" xfId="0" applyBorder="1" applyAlignment="1">
      <alignment horizontal="left"/>
    </xf>
    <xf fontId="0" fillId="0" borderId="0" numFmtId="14" xfId="0" applyNumberFormat="1" applyAlignment="1">
      <alignment horizontal="center"/>
    </xf>
    <xf fontId="0" fillId="0" borderId="0" numFmtId="0" xfId="0" applyAlignment="1">
      <alignment horizontal="center"/>
    </xf>
    <xf fontId="0" fillId="2" borderId="10" numFmtId="0" xfId="0" applyFill="1" applyBorder="1" applyAlignment="1">
      <alignment horizontal="left" wrapText="1"/>
    </xf>
    <xf fontId="0" fillId="0" borderId="0" numFmtId="0" xfId="0" applyAlignment="1">
      <alignment horizontal="left" wrapText="1"/>
    </xf>
    <xf fontId="0" fillId="3" borderId="0" numFmtId="0" xfId="0" applyFill="1"/>
    <xf fontId="0" fillId="0" borderId="11" numFmtId="0" xfId="0" applyBorder="1" applyAlignment="1">
      <alignment horizontal="left" wrapText="1"/>
    </xf>
    <xf fontId="0" fillId="0" borderId="12" numFmtId="0" xfId="0" applyBorder="1" applyAlignment="1">
      <alignment horizontal="left" wrapText="1"/>
    </xf>
    <xf fontId="0" fillId="0" borderId="0" numFmtId="0" xfId="0"/>
    <xf fontId="0" fillId="0" borderId="8" numFmtId="0" xfId="0" applyBorder="1" applyAlignment="1">
      <alignment horizontal="left" wrapText="1"/>
    </xf>
    <xf fontId="0" fillId="0" borderId="13" numFmtId="0" xfId="0" applyBorder="1"/>
    <xf fontId="0" fillId="0" borderId="14" numFmtId="0" xfId="0" applyBorder="1" applyAlignment="1">
      <alignment horizontal="left"/>
    </xf>
    <xf fontId="0" fillId="0" borderId="13" numFmtId="0" xfId="0" applyBorder="1" applyAlignment="1">
      <alignment horizontal="center"/>
    </xf>
    <xf fontId="0" fillId="0" borderId="13" numFmtId="14" xfId="0" applyNumberFormat="1" applyBorder="1" applyAlignment="1">
      <alignment horizontal="center"/>
    </xf>
    <xf fontId="0" fillId="2" borderId="15" numFmtId="0" xfId="0" applyFill="1" applyBorder="1" applyAlignment="1">
      <alignment horizontal="left" wrapText="1"/>
    </xf>
    <xf fontId="0" fillId="3" borderId="13" numFmtId="0" xfId="0" applyFill="1" applyBorder="1"/>
    <xf fontId="0" fillId="3" borderId="16" numFmtId="0" xfId="0" applyFill="1" applyBorder="1"/>
    <xf fontId="1" fillId="0" borderId="9" numFmtId="0" xfId="0" applyFont="1" applyBorder="1" applyAlignment="1">
      <alignment horizontal="left"/>
    </xf>
    <xf fontId="1" fillId="0" borderId="6" numFmtId="14" xfId="0" applyNumberFormat="1" applyFont="1" applyBorder="1" applyAlignment="1">
      <alignment horizontal="center"/>
    </xf>
    <xf fontId="1" fillId="0" borderId="0" numFmtId="0" xfId="0" applyFont="1" applyAlignment="1">
      <alignment horizontal="center"/>
    </xf>
    <xf fontId="1" fillId="4" borderId="10" numFmtId="0" xfId="0" applyFont="1" applyFill="1" applyBorder="1" applyAlignment="1">
      <alignment horizontal="left" wrapText="1"/>
    </xf>
    <xf fontId="1" fillId="4" borderId="0" numFmtId="0" xfId="0" applyFont="1" applyFill="1" applyAlignment="1">
      <alignment horizontal="left"/>
    </xf>
    <xf fontId="0" fillId="0" borderId="0" numFmtId="0" xfId="0" applyAlignment="1">
      <alignment horizontal="left"/>
    </xf>
    <xf fontId="0" fillId="0" borderId="8" numFmtId="0" xfId="0" applyBorder="1" applyAlignment="1">
      <alignment horizontal="left"/>
    </xf>
    <xf fontId="1" fillId="0" borderId="0" numFmtId="14" xfId="0" applyNumberFormat="1" applyFont="1" applyAlignment="1">
      <alignment horizontal="center"/>
    </xf>
    <xf fontId="0" fillId="5" borderId="0" numFmtId="0" xfId="0" applyFill="1" applyAlignment="1">
      <alignment horizontal="left"/>
    </xf>
    <xf fontId="1" fillId="0" borderId="14" numFmtId="0" xfId="0" applyFont="1" applyBorder="1" applyAlignment="1">
      <alignment horizontal="left"/>
    </xf>
    <xf fontId="1" fillId="0" borderId="13" numFmtId="14" xfId="0" applyNumberFormat="1" applyFont="1" applyBorder="1" applyAlignment="1">
      <alignment horizontal="center"/>
    </xf>
    <xf fontId="1" fillId="0" borderId="13" numFmtId="0" xfId="0" applyFont="1" applyBorder="1" applyAlignment="1">
      <alignment horizontal="center"/>
    </xf>
    <xf fontId="1" fillId="4" borderId="15" numFmtId="0" xfId="0" applyFont="1" applyFill="1" applyBorder="1" applyAlignment="1">
      <alignment horizontal="left" wrapText="1"/>
    </xf>
    <xf fontId="1" fillId="0" borderId="13" numFmtId="0" xfId="0" applyFont="1" applyBorder="1" applyAlignment="1">
      <alignment horizontal="left"/>
    </xf>
    <xf fontId="1" fillId="0" borderId="0" numFmtId="0" xfId="0" applyFont="1" applyAlignment="1">
      <alignment horizontal="left"/>
    </xf>
    <xf fontId="1" fillId="0" borderId="17" numFmtId="0" xfId="0" applyFont="1" applyBorder="1" applyAlignment="1">
      <alignment horizontal="left"/>
    </xf>
    <xf fontId="1" fillId="4" borderId="13" numFmtId="0" xfId="0" applyFont="1" applyFill="1" applyBorder="1" applyAlignment="1">
      <alignment horizontal="left"/>
    </xf>
    <xf fontId="1" fillId="4" borderId="16" numFmtId="0" xfId="0" applyFont="1" applyFill="1" applyBorder="1" applyAlignment="1">
      <alignment horizontal="left"/>
    </xf>
    <xf fontId="2" fillId="0" borderId="9" numFmtId="0" xfId="0" applyFont="1" applyBorder="1" applyAlignment="1">
      <alignment horizontal="left"/>
    </xf>
    <xf fontId="2" fillId="0" borderId="0" numFmtId="14" xfId="0" applyNumberFormat="1" applyFont="1" applyAlignment="1">
      <alignment horizontal="center"/>
    </xf>
    <xf fontId="2" fillId="0" borderId="0" numFmtId="0" xfId="0" applyFont="1" applyAlignment="1">
      <alignment horizontal="center"/>
    </xf>
    <xf fontId="2" fillId="6" borderId="18" numFmtId="0" xfId="0" applyFont="1" applyFill="1" applyBorder="1" applyAlignment="1">
      <alignment horizontal="left" wrapText="1"/>
    </xf>
    <xf fontId="1" fillId="0" borderId="3" numFmtId="0" xfId="0" applyFont="1" applyBorder="1" applyAlignment="1">
      <alignment horizontal="left"/>
    </xf>
    <xf fontId="2" fillId="7" borderId="3" numFmtId="0" xfId="0" applyFont="1" applyFill="1" applyBorder="1" applyAlignment="1">
      <alignment horizontal="center"/>
    </xf>
    <xf fontId="2" fillId="8" borderId="3" numFmtId="0" xfId="0" applyFont="1" applyFill="1" applyBorder="1" applyAlignment="1">
      <alignment horizontal="center"/>
    </xf>
    <xf fontId="1" fillId="0" borderId="0" numFmtId="0" xfId="0" applyFont="1" applyAlignment="1">
      <alignment horizontal="left"/>
    </xf>
    <xf fontId="1" fillId="0" borderId="8" numFmtId="0" xfId="0" applyFont="1" applyBorder="1" applyAlignment="1">
      <alignment horizontal="left"/>
    </xf>
    <xf fontId="2" fillId="8" borderId="0" numFmtId="0" xfId="0" applyFont="1" applyFill="1" applyAlignment="1">
      <alignment horizontal="left"/>
    </xf>
    <xf fontId="2" fillId="8" borderId="0" numFmtId="0" xfId="0" applyFont="1" applyFill="1" applyAlignment="1">
      <alignment horizontal="center"/>
    </xf>
    <xf fontId="2" fillId="8" borderId="0" numFmtId="0" xfId="0" applyFont="1" applyFill="1" applyAlignment="1">
      <alignment horizontal="left"/>
    </xf>
    <xf fontId="2" fillId="0" borderId="19" numFmtId="0" xfId="0" applyFont="1" applyBorder="1" applyAlignment="1">
      <alignment horizontal="left"/>
    </xf>
    <xf fontId="2" fillId="0" borderId="20" numFmtId="14" xfId="0" applyNumberFormat="1" applyFont="1" applyBorder="1" applyAlignment="1">
      <alignment horizontal="center"/>
    </xf>
    <xf fontId="2" fillId="0" borderId="20" numFmtId="0" xfId="0" applyFont="1" applyBorder="1" applyAlignment="1">
      <alignment horizontal="center"/>
    </xf>
    <xf fontId="2" fillId="6" borderId="21" numFmtId="0" xfId="0" applyFont="1" applyFill="1" applyBorder="1" applyAlignment="1">
      <alignment horizontal="left" wrapText="1"/>
    </xf>
    <xf fontId="2" fillId="0" borderId="20" numFmtId="0" xfId="0" applyFont="1" applyBorder="1" applyAlignment="1">
      <alignment horizontal="left"/>
    </xf>
    <xf fontId="2" fillId="8" borderId="20" numFmtId="0" xfId="0" applyFont="1" applyFill="1" applyBorder="1" applyAlignment="1">
      <alignment horizontal="left"/>
    </xf>
    <xf fontId="2" fillId="0" borderId="22" numFmtId="0" xfId="0" applyFont="1" applyBorder="1" applyAlignment="1">
      <alignment horizontal="left"/>
    </xf>
    <xf fontId="0" fillId="9" borderId="10" numFmtId="0" xfId="0" applyFill="1" applyBorder="1" applyAlignment="1">
      <alignment horizontal="left" wrapText="1"/>
    </xf>
    <xf fontId="0" fillId="0" borderId="17" numFmtId="0" xfId="0" applyBorder="1"/>
    <xf fontId="0" fillId="0" borderId="23" numFmtId="0" xfId="0" applyBorder="1" applyAlignment="1">
      <alignment horizontal="left"/>
    </xf>
    <xf fontId="0" fillId="0" borderId="17" numFmtId="14" xfId="0" applyNumberFormat="1" applyBorder="1" applyAlignment="1">
      <alignment horizontal="center"/>
    </xf>
    <xf fontId="0" fillId="0" borderId="17" numFmtId="0" xfId="0" applyBorder="1" applyAlignment="1">
      <alignment horizontal="center"/>
    </xf>
    <xf fontId="0" fillId="9" borderId="24" numFmtId="0" xfId="0" applyFill="1" applyBorder="1" applyAlignment="1">
      <alignment horizontal="left" wrapText="1"/>
    </xf>
    <xf fontId="0" fillId="0" borderId="25" numFmtId="0" xfId="0" applyBorder="1"/>
    <xf fontId="0" fillId="10" borderId="0" numFmtId="0" xfId="0" applyFill="1" applyAlignment="1">
      <alignment horizontal="left" wrapText="1"/>
    </xf>
    <xf fontId="0" fillId="10" borderId="0" numFmtId="0" xfId="0" applyFill="1"/>
    <xf fontId="0" fillId="10" borderId="0" numFmtId="0" xfId="0" applyFill="1" applyAlignment="1">
      <alignment horizontal="center"/>
    </xf>
    <xf fontId="3" fillId="0" borderId="9" numFmtId="0" xfId="0" applyFont="1" applyBorder="1" applyAlignment="1">
      <alignment horizontal="left"/>
    </xf>
    <xf fontId="3" fillId="0" borderId="0" numFmtId="0" xfId="0" applyFont="1"/>
    <xf fontId="3" fillId="10" borderId="0" numFmtId="0" xfId="0" applyFont="1" applyFill="1"/>
    <xf fontId="0" fillId="10" borderId="17" numFmtId="0" xfId="0" applyFill="1" applyBorder="1" applyAlignment="1">
      <alignment horizontal="left" wrapText="1"/>
    </xf>
    <xf fontId="0" fillId="10" borderId="17" numFmtId="0" xfId="0" applyFill="1" applyBorder="1"/>
    <xf fontId="0" fillId="11" borderId="10" numFmtId="0" xfId="0" applyFill="1" applyBorder="1" applyAlignment="1">
      <alignment horizontal="left" wrapText="1"/>
    </xf>
    <xf fontId="0" fillId="11" borderId="0" numFmtId="0" xfId="0" applyFill="1" applyAlignment="1">
      <alignment horizontal="left" wrapText="1"/>
    </xf>
    <xf fontId="0" fillId="11" borderId="24" numFmtId="0" xfId="0" applyFill="1" applyBorder="1" applyAlignment="1">
      <alignment horizontal="left" wrapText="1"/>
    </xf>
    <xf fontId="0" fillId="11" borderId="17" numFmtId="0" xfId="0" applyFill="1" applyBorder="1" applyAlignment="1">
      <alignment horizontal="left" wrapText="1"/>
    </xf>
    <xf fontId="0" fillId="0" borderId="0" numFmtId="14" xfId="0" applyNumberFormat="1"/>
    <xf fontId="0" fillId="0" borderId="26" numFmtId="0" xfId="0" applyBorder="1"/>
    <xf fontId="0" fillId="0" borderId="26" numFmtId="0" xfId="0" applyBorder="1" applyAlignment="1">
      <alignment wrapText="1"/>
    </xf>
    <xf fontId="0" fillId="12" borderId="0" numFmtId="0" xfId="0" applyFill="1"/>
    <xf fontId="0" fillId="13" borderId="0" numFmtId="0" xfId="0" applyFill="1"/>
    <xf fontId="0" fillId="14" borderId="26" numFmtId="0" xfId="0" applyFill="1" applyBorder="1"/>
    <xf fontId="0" fillId="14" borderId="0" numFmtId="0" xfId="0" applyFill="1"/>
    <xf fontId="0" fillId="12" borderId="26" numFmtId="0" xfId="0" applyFill="1" applyBorder="1"/>
    <xf fontId="0" fillId="0" borderId="26" numFmtId="0" xfId="0" applyBorder="1"/>
    <xf fontId="0" fillId="13" borderId="26" numFmt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1">
    <outlinePr applyStyles="0" summaryBelow="1" summaryRight="1" showOutlineSymbols="1"/>
    <pageSetUpPr autoPageBreaks="1" fitToPage="0"/>
  </sheetPr>
  <sheetViews>
    <sheetView topLeftCell="A9" zoomScale="70" workbookViewId="0">
      <pane xSplit="1" topLeftCell="B1" activePane="topRight" state="frozen"/>
      <selection activeCell="N42" activeCellId="0" sqref="N42"/>
    </sheetView>
  </sheetViews>
  <sheetFormatPr defaultRowHeight="14.25"/>
  <cols>
    <col bestFit="1" customWidth="1" min="1" max="1" width="109.109375"/>
    <col customWidth="1" min="2" max="2" width="16.109375"/>
    <col customWidth="1" min="3" max="3" width="25.33203125"/>
    <col customWidth="1" min="4" max="4" width="11.44140625"/>
    <col customWidth="1" min="5" max="5" width="21.109375"/>
    <col customWidth="1" min="6" max="83" width="12.6640625"/>
  </cols>
  <sheetData>
    <row r="1" ht="28.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5" t="s">
        <v>82</v>
      </c>
    </row>
    <row r="2" ht="42" customHeight="1">
      <c r="A2" s="6" t="s">
        <v>83</v>
      </c>
      <c r="B2" s="7">
        <v>45778</v>
      </c>
      <c r="C2" s="8">
        <v>1</v>
      </c>
      <c r="D2" s="7">
        <f t="shared" ref="D2:D13" si="0">B2+C2-1</f>
        <v>45778</v>
      </c>
      <c r="E2" s="9" t="str">
        <f t="shared" ref="E2:E13" si="1">"Новиков В.С."&amp;CHAR(10)&amp;"Руководитель проекта"</f>
        <v xml:space="preserve">Новиков В.С.
Руководитель проекта</v>
      </c>
      <c r="F2" s="10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 s="11"/>
    </row>
    <row r="3" ht="30" customHeight="1">
      <c r="A3" s="12" t="s">
        <v>84</v>
      </c>
      <c r="B3" s="13">
        <v>45779</v>
      </c>
      <c r="C3" s="14">
        <v>14</v>
      </c>
      <c r="D3" s="13">
        <f t="shared" si="0"/>
        <v>45792</v>
      </c>
      <c r="E3" s="15" t="str">
        <f t="shared" si="1"/>
        <v xml:space="preserve">Новиков В.С.
Руководитель проекта</v>
      </c>
      <c r="F3" s="10"/>
      <c r="G3" s="10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 s="11"/>
    </row>
    <row r="4" ht="30" customHeight="1">
      <c r="A4" s="12" t="s">
        <v>85</v>
      </c>
      <c r="B4" s="13">
        <v>45789</v>
      </c>
      <c r="C4" s="14">
        <v>14</v>
      </c>
      <c r="D4" s="13">
        <v>45803</v>
      </c>
      <c r="E4" s="15" t="str">
        <f t="shared" si="1"/>
        <v xml:space="preserve">Новиков В.С.
Руководитель проекта</v>
      </c>
      <c r="F4" s="16"/>
      <c r="G4" s="16"/>
      <c r="H4" s="17"/>
      <c r="I4" s="17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 s="11"/>
    </row>
    <row r="5" ht="30" customHeight="1">
      <c r="A5" s="12" t="s">
        <v>86</v>
      </c>
      <c r="B5" s="13">
        <v>45803</v>
      </c>
      <c r="C5" s="14">
        <v>14</v>
      </c>
      <c r="D5" s="13">
        <v>45817</v>
      </c>
      <c r="E5" s="15" t="str">
        <f t="shared" si="1"/>
        <v xml:space="preserve">Новиков В.С.
Руководитель проекта</v>
      </c>
      <c r="F5" s="16"/>
      <c r="G5" s="16"/>
      <c r="H5"/>
      <c r="I5"/>
      <c r="J5" s="17"/>
      <c r="K5" s="17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 s="11"/>
    </row>
    <row r="6" ht="30" customHeight="1">
      <c r="A6" s="12" t="s">
        <v>87</v>
      </c>
      <c r="B6" s="13">
        <v>45817</v>
      </c>
      <c r="C6" s="14">
        <v>14</v>
      </c>
      <c r="D6" s="13">
        <v>45839</v>
      </c>
      <c r="E6" s="15" t="str">
        <f t="shared" si="1"/>
        <v xml:space="preserve">Новиков В.С.
Руководитель проекта</v>
      </c>
      <c r="F6" s="16"/>
      <c r="G6" s="16"/>
      <c r="H6"/>
      <c r="I6"/>
      <c r="J6"/>
      <c r="K6"/>
      <c r="L6" s="17"/>
      <c r="M6" s="17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 s="11"/>
    </row>
    <row r="7" ht="30" customHeight="1">
      <c r="A7" s="12" t="s">
        <v>88</v>
      </c>
      <c r="B7" s="13">
        <v>45839</v>
      </c>
      <c r="C7" s="14">
        <v>14</v>
      </c>
      <c r="D7" s="13">
        <f t="shared" si="0"/>
        <v>45852</v>
      </c>
      <c r="E7" s="15" t="str">
        <f t="shared" si="1"/>
        <v xml:space="preserve">Новиков В.С.
Руководитель проекта</v>
      </c>
      <c r="F7"/>
      <c r="G7"/>
      <c r="H7"/>
      <c r="I7"/>
      <c r="J7"/>
      <c r="K7"/>
      <c r="L7"/>
      <c r="M7"/>
      <c r="N7" s="10"/>
      <c r="O7" s="10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 s="11"/>
    </row>
    <row r="8" ht="30" customHeight="1">
      <c r="A8" s="12" t="s">
        <v>89</v>
      </c>
      <c r="B8" s="13">
        <v>45845</v>
      </c>
      <c r="C8" s="14">
        <v>14</v>
      </c>
      <c r="D8" s="13">
        <f t="shared" si="0"/>
        <v>45858</v>
      </c>
      <c r="E8" s="15" t="str">
        <f t="shared" si="1"/>
        <v xml:space="preserve">Новиков В.С.
Руководитель проекта</v>
      </c>
      <c r="F8"/>
      <c r="G8"/>
      <c r="H8"/>
      <c r="I8"/>
      <c r="J8"/>
      <c r="K8"/>
      <c r="L8"/>
      <c r="M8"/>
      <c r="N8" s="16"/>
      <c r="O8" s="16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 s="11"/>
    </row>
    <row r="9" ht="30" customHeight="1">
      <c r="A9" s="12" t="s">
        <v>90</v>
      </c>
      <c r="B9" s="13">
        <v>45943</v>
      </c>
      <c r="C9" s="14">
        <v>21</v>
      </c>
      <c r="D9" s="13">
        <v>45971</v>
      </c>
      <c r="E9" s="15" t="str">
        <f t="shared" si="1"/>
        <v xml:space="preserve">Новиков В.С.
Руководитель проекта</v>
      </c>
      <c r="F9"/>
      <c r="G9"/>
      <c r="H9"/>
      <c r="I9"/>
      <c r="J9"/>
      <c r="K9"/>
      <c r="L9"/>
      <c r="M9"/>
      <c r="N9" s="16"/>
      <c r="O9" s="16"/>
      <c r="P9"/>
      <c r="Q9"/>
      <c r="R9"/>
      <c r="S9"/>
      <c r="T9"/>
      <c r="U9"/>
      <c r="V9"/>
      <c r="W9"/>
      <c r="X9"/>
      <c r="Y9"/>
      <c r="Z9"/>
      <c r="AA9"/>
      <c r="AB9"/>
      <c r="AC9"/>
      <c r="AD9" s="17"/>
      <c r="AE9" s="17"/>
      <c r="AF9" s="17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 s="11"/>
    </row>
    <row r="10" ht="30" customHeight="1">
      <c r="A10" s="12" t="s">
        <v>91</v>
      </c>
      <c r="B10" s="13">
        <v>46111</v>
      </c>
      <c r="C10" s="14">
        <v>28</v>
      </c>
      <c r="D10" s="13">
        <v>46132</v>
      </c>
      <c r="E10" s="15" t="str">
        <f t="shared" si="1"/>
        <v xml:space="preserve">Новиков В.С.
Руководитель проекта</v>
      </c>
      <c r="F10"/>
      <c r="G10"/>
      <c r="H10"/>
      <c r="I10"/>
      <c r="J10"/>
      <c r="K10"/>
      <c r="L10"/>
      <c r="M10"/>
      <c r="N10" s="16"/>
      <c r="O10" s="16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 s="11"/>
    </row>
    <row r="11" ht="30" customHeight="1">
      <c r="A11" s="12" t="s">
        <v>92</v>
      </c>
      <c r="B11" s="13">
        <v>46251</v>
      </c>
      <c r="C11" s="14">
        <v>14</v>
      </c>
      <c r="D11" s="13">
        <f t="shared" si="0"/>
        <v>46264</v>
      </c>
      <c r="E11" s="15" t="str">
        <f t="shared" si="1"/>
        <v xml:space="preserve">Новиков В.С.
Руководитель проекта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 s="18"/>
      <c r="BB11" s="19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 s="17"/>
      <c r="BW11" s="17"/>
      <c r="BX11"/>
      <c r="BY11"/>
      <c r="BZ11"/>
      <c r="CA11"/>
      <c r="CB11"/>
      <c r="CC11"/>
      <c r="CD11"/>
      <c r="CE11" s="11"/>
    </row>
    <row r="12" s="20" customFormat="1" ht="30" customHeight="1">
      <c r="A12" s="12" t="s">
        <v>93</v>
      </c>
      <c r="B12" s="13">
        <v>46265</v>
      </c>
      <c r="C12" s="14">
        <v>14</v>
      </c>
      <c r="D12" s="13">
        <f t="shared" ref="D12:D60" si="2">B12+C12-1</f>
        <v>46278</v>
      </c>
      <c r="E12" s="15" t="str">
        <f t="shared" si="1"/>
        <v xml:space="preserve">Новиков В.С.
Руководитель проекта</v>
      </c>
      <c r="BX12" s="17"/>
      <c r="BY12" s="17"/>
      <c r="CD12" s="16"/>
      <c r="CE12" s="21"/>
    </row>
    <row r="13" s="22" customFormat="1" ht="30" customHeight="1">
      <c r="A13" s="23" t="s">
        <v>94</v>
      </c>
      <c r="B13" s="13">
        <v>46279</v>
      </c>
      <c r="C13" s="24">
        <v>42</v>
      </c>
      <c r="D13" s="25">
        <f t="shared" si="2"/>
        <v>46320</v>
      </c>
      <c r="E13" s="26" t="str">
        <f t="shared" si="1"/>
        <v xml:space="preserve">Новиков В.С.
Руководитель проекта</v>
      </c>
      <c r="BZ13" s="27"/>
      <c r="CA13" s="27"/>
      <c r="CB13" s="27"/>
      <c r="CC13" s="27"/>
      <c r="CD13" s="27"/>
      <c r="CE13" s="28"/>
    </row>
    <row r="14" ht="30" customHeight="1">
      <c r="A14" s="29" t="s">
        <v>95</v>
      </c>
      <c r="B14" s="30">
        <v>45775</v>
      </c>
      <c r="C14" s="31">
        <v>7</v>
      </c>
      <c r="D14" s="7">
        <f t="shared" si="2"/>
        <v>45781</v>
      </c>
      <c r="E14" s="32" t="s">
        <v>96</v>
      </c>
      <c r="F14" s="33" t="s">
        <v>97</v>
      </c>
      <c r="G14" s="34"/>
      <c r="H14"/>
      <c r="I1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5"/>
    </row>
    <row r="15" ht="30" customHeight="1">
      <c r="A15" s="29" t="s">
        <v>98</v>
      </c>
      <c r="B15" s="36">
        <v>45782</v>
      </c>
      <c r="C15" s="31">
        <v>21</v>
      </c>
      <c r="D15" s="13">
        <f t="shared" si="2"/>
        <v>45802</v>
      </c>
      <c r="E15" s="32" t="s">
        <v>96</v>
      </c>
      <c r="F15" s="34"/>
      <c r="G15" s="33" t="s">
        <v>97</v>
      </c>
      <c r="H15" s="33" t="s">
        <v>97</v>
      </c>
      <c r="I15" s="33" t="s">
        <v>97</v>
      </c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5"/>
    </row>
    <row r="16" ht="30" customHeight="1">
      <c r="A16" s="29" t="s">
        <v>99</v>
      </c>
      <c r="B16" s="36">
        <v>45803</v>
      </c>
      <c r="C16" s="31">
        <v>14</v>
      </c>
      <c r="D16" s="13">
        <f t="shared" si="2"/>
        <v>45816</v>
      </c>
      <c r="E16" s="32" t="s">
        <v>96</v>
      </c>
      <c r="F16" s="34"/>
      <c r="G16" s="34"/>
      <c r="H16" s="34"/>
      <c r="I16" s="34"/>
      <c r="J16" s="33" t="s">
        <v>97</v>
      </c>
      <c r="K16" s="33" t="s">
        <v>97</v>
      </c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5"/>
    </row>
    <row r="17" ht="30" customHeight="1">
      <c r="A17" s="29" t="s">
        <v>100</v>
      </c>
      <c r="B17" s="36">
        <v>45817</v>
      </c>
      <c r="C17" s="31">
        <v>14</v>
      </c>
      <c r="D17" s="13">
        <f t="shared" si="2"/>
        <v>45830</v>
      </c>
      <c r="E17" s="32" t="s">
        <v>96</v>
      </c>
      <c r="F17" s="34"/>
      <c r="G17" s="34"/>
      <c r="H17" s="34"/>
      <c r="I17" s="34"/>
      <c r="J17" s="34"/>
      <c r="K17" s="34"/>
      <c r="L17" s="33" t="s">
        <v>97</v>
      </c>
      <c r="M17" s="33" t="s">
        <v>97</v>
      </c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5"/>
    </row>
    <row r="18" ht="30" customHeight="1">
      <c r="A18" s="29" t="s">
        <v>101</v>
      </c>
      <c r="B18" s="36">
        <v>45831</v>
      </c>
      <c r="C18" s="31">
        <v>14</v>
      </c>
      <c r="D18" s="13">
        <f t="shared" si="2"/>
        <v>45844</v>
      </c>
      <c r="E18" s="32" t="s">
        <v>96</v>
      </c>
      <c r="F18" s="34"/>
      <c r="G18" s="34"/>
      <c r="H18" s="34"/>
      <c r="I18" s="34"/>
      <c r="J18" s="34"/>
      <c r="K18" s="34"/>
      <c r="L18" s="34"/>
      <c r="M18" s="34"/>
      <c r="N18" s="33" t="s">
        <v>97</v>
      </c>
      <c r="O18" s="33" t="s">
        <v>97</v>
      </c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5"/>
    </row>
    <row r="19" s="22" customFormat="1" ht="30" customHeight="1">
      <c r="A19" s="29" t="s">
        <v>102</v>
      </c>
      <c r="B19" s="36">
        <v>45845</v>
      </c>
      <c r="C19" s="31">
        <v>14</v>
      </c>
      <c r="D19" s="13">
        <f t="shared" si="2"/>
        <v>45858</v>
      </c>
      <c r="E19" s="32" t="s">
        <v>96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3" t="s">
        <v>97</v>
      </c>
      <c r="Q19" s="33" t="s">
        <v>97</v>
      </c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5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  <c r="IW19" s="20"/>
      <c r="IX19" s="20"/>
      <c r="IY19" s="20"/>
      <c r="IZ19" s="20"/>
      <c r="JA19" s="20"/>
      <c r="JB19" s="20"/>
      <c r="JC19" s="20"/>
      <c r="JD19" s="20"/>
      <c r="JE19" s="20"/>
      <c r="JF19" s="20"/>
      <c r="JG19" s="20"/>
      <c r="JH19" s="20"/>
      <c r="JI19" s="20"/>
      <c r="JJ19" s="20"/>
      <c r="JK19" s="20"/>
      <c r="JL19" s="20"/>
      <c r="JM19" s="20"/>
      <c r="JN19" s="20"/>
      <c r="JO19" s="20"/>
      <c r="JP19" s="20"/>
      <c r="JQ19" s="20"/>
      <c r="JR19" s="20"/>
      <c r="JS19" s="20"/>
      <c r="JT19" s="20"/>
      <c r="JU19" s="20"/>
      <c r="JV19" s="20"/>
      <c r="JW19" s="20"/>
      <c r="JX19" s="20"/>
      <c r="JY19" s="20"/>
      <c r="JZ19" s="20"/>
      <c r="KA19" s="20"/>
      <c r="KB19" s="20"/>
      <c r="KC19" s="20"/>
      <c r="KD19" s="20"/>
      <c r="KE19" s="20"/>
      <c r="KF19" s="20"/>
      <c r="KG19" s="20"/>
      <c r="KH19" s="20"/>
      <c r="KI19" s="20"/>
      <c r="KJ19" s="20"/>
      <c r="KK19" s="20"/>
      <c r="KL19" s="20"/>
      <c r="KM19" s="20"/>
      <c r="KN19" s="20"/>
      <c r="KO19" s="20"/>
      <c r="KP19" s="20"/>
      <c r="KQ19" s="20"/>
      <c r="KR19" s="20"/>
      <c r="KS19" s="20"/>
      <c r="KT19" s="20"/>
      <c r="KU19" s="20"/>
      <c r="KV19" s="20"/>
      <c r="KW19" s="20"/>
      <c r="KX19" s="20"/>
      <c r="KY19" s="20"/>
      <c r="KZ19" s="20"/>
      <c r="LA19" s="20"/>
      <c r="LB19" s="20"/>
      <c r="LC19" s="20"/>
      <c r="LD19" s="20"/>
      <c r="LE19" s="20"/>
      <c r="LF19" s="20"/>
      <c r="LG19" s="20"/>
    </row>
    <row r="20" ht="30" customHeight="1">
      <c r="A20" s="29" t="s">
        <v>103</v>
      </c>
      <c r="B20" s="36">
        <v>45859</v>
      </c>
      <c r="C20" s="31">
        <v>28</v>
      </c>
      <c r="D20" s="13">
        <f t="shared" si="2"/>
        <v>45886</v>
      </c>
      <c r="E20" s="32" t="s">
        <v>96</v>
      </c>
      <c r="F20" s="34"/>
      <c r="G20" s="34"/>
      <c r="H20"/>
      <c r="I20"/>
      <c r="J20"/>
      <c r="K20"/>
      <c r="L20"/>
      <c r="M20"/>
      <c r="N20" s="34"/>
      <c r="O20" s="34"/>
      <c r="P20" s="34"/>
      <c r="Q20" s="34"/>
      <c r="R20" s="33" t="s">
        <v>97</v>
      </c>
      <c r="S20" s="33" t="s">
        <v>97</v>
      </c>
      <c r="T20" s="33" t="s">
        <v>97</v>
      </c>
      <c r="U20" s="33" t="s">
        <v>97</v>
      </c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5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0"/>
      <c r="HB20" s="20"/>
      <c r="HC20" s="20"/>
      <c r="HD20" s="20"/>
      <c r="HE20" s="20"/>
      <c r="HF20" s="20"/>
      <c r="HG20" s="20"/>
      <c r="HH20" s="20"/>
      <c r="HI20" s="20"/>
      <c r="HJ20" s="20"/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  <c r="IP20" s="20"/>
      <c r="IQ20" s="20"/>
      <c r="IR20" s="20"/>
      <c r="IS20" s="20"/>
      <c r="IT20" s="20"/>
      <c r="IU20" s="20"/>
      <c r="IV20" s="20"/>
      <c r="IW20" s="20"/>
      <c r="IX20" s="20"/>
      <c r="IY20" s="20"/>
      <c r="IZ20" s="20"/>
      <c r="JA20" s="20"/>
      <c r="JB20" s="20"/>
      <c r="JC20" s="20"/>
      <c r="JD20" s="20"/>
      <c r="JE20" s="20"/>
      <c r="JF20" s="20"/>
      <c r="JG20" s="20"/>
      <c r="JH20" s="20"/>
      <c r="JI20" s="20"/>
      <c r="JJ20" s="20"/>
      <c r="JK20" s="20"/>
      <c r="JL20" s="20"/>
      <c r="JM20" s="20"/>
      <c r="JN20" s="20"/>
      <c r="JO20" s="20"/>
      <c r="JP20" s="20"/>
      <c r="JQ20" s="20"/>
      <c r="JR20" s="20"/>
      <c r="JS20" s="20"/>
      <c r="JT20" s="20"/>
      <c r="JU20" s="20"/>
      <c r="JV20" s="20"/>
      <c r="JW20" s="20"/>
      <c r="JX20" s="20"/>
      <c r="JY20" s="20"/>
      <c r="JZ20" s="20"/>
      <c r="KA20" s="20"/>
      <c r="KB20" s="20"/>
      <c r="KC20" s="20"/>
      <c r="KD20" s="20"/>
      <c r="KE20" s="20"/>
      <c r="KF20" s="20"/>
      <c r="KG20" s="20"/>
      <c r="KH20" s="20"/>
      <c r="KI20" s="20"/>
      <c r="KJ20" s="20"/>
      <c r="KK20" s="20"/>
      <c r="KL20" s="20"/>
      <c r="KM20" s="20"/>
      <c r="KN20" s="20"/>
      <c r="KO20" s="20"/>
      <c r="KP20" s="20"/>
      <c r="KQ20" s="20"/>
      <c r="KR20" s="20"/>
      <c r="KS20" s="20"/>
      <c r="KT20" s="20"/>
      <c r="KU20" s="20"/>
      <c r="KV20" s="20"/>
      <c r="KW20" s="20"/>
      <c r="KX20" s="20"/>
      <c r="KY20" s="20"/>
      <c r="KZ20" s="20"/>
      <c r="LA20" s="20"/>
      <c r="LB20" s="20"/>
      <c r="LC20" s="20"/>
      <c r="LD20" s="20"/>
      <c r="LE20" s="20"/>
      <c r="LF20" s="20"/>
      <c r="LG20" s="20"/>
    </row>
    <row r="21" ht="30" customHeight="1">
      <c r="A21" s="29" t="s">
        <v>104</v>
      </c>
      <c r="B21" s="36">
        <v>45887</v>
      </c>
      <c r="C21" s="31">
        <v>28</v>
      </c>
      <c r="D21" s="13">
        <f t="shared" si="2"/>
        <v>45914</v>
      </c>
      <c r="E21" s="32" t="s">
        <v>96</v>
      </c>
      <c r="F21" s="34"/>
      <c r="G21" s="34"/>
      <c r="H21" s="34"/>
      <c r="I21" s="34"/>
      <c r="J21" s="34"/>
      <c r="K21" s="34"/>
      <c r="L21" s="34"/>
      <c r="M21" s="34"/>
      <c r="N21" s="34"/>
      <c r="O21" s="34"/>
      <c r="P21"/>
      <c r="Q21"/>
      <c r="R21"/>
      <c r="S21"/>
      <c r="T21"/>
      <c r="U21"/>
      <c r="V21" s="33" t="s">
        <v>97</v>
      </c>
      <c r="W21" s="33" t="s">
        <v>97</v>
      </c>
      <c r="X21" s="33" t="s">
        <v>97</v>
      </c>
      <c r="Y21" s="33" t="s">
        <v>97</v>
      </c>
      <c r="Z21" s="37"/>
      <c r="AA21" s="37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5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  <c r="HI21" s="20"/>
      <c r="HJ21" s="20"/>
      <c r="HK21" s="20"/>
      <c r="HL21" s="20"/>
      <c r="HM21" s="20"/>
      <c r="HN21" s="20"/>
      <c r="HO21" s="20"/>
      <c r="HP21" s="20"/>
      <c r="HQ21" s="20"/>
      <c r="HR21" s="20"/>
      <c r="HS21" s="20"/>
      <c r="HT21" s="20"/>
      <c r="HU21" s="20"/>
      <c r="HV21" s="20"/>
      <c r="HW21" s="20"/>
      <c r="HX21" s="20"/>
      <c r="HY21" s="20"/>
      <c r="HZ21" s="20"/>
      <c r="IA21" s="20"/>
      <c r="IB21" s="20"/>
      <c r="IC21" s="20"/>
      <c r="ID21" s="20"/>
      <c r="IE21" s="20"/>
      <c r="IF21" s="20"/>
      <c r="IG21" s="20"/>
      <c r="IH21" s="20"/>
      <c r="II21" s="20"/>
      <c r="IJ21" s="20"/>
      <c r="IK21" s="20"/>
      <c r="IL21" s="20"/>
      <c r="IM21" s="20"/>
      <c r="IN21" s="20"/>
      <c r="IO21" s="20"/>
      <c r="IP21" s="20"/>
      <c r="IQ21" s="20"/>
      <c r="IR21" s="20"/>
      <c r="IS21" s="20"/>
      <c r="IT21" s="20"/>
      <c r="IU21" s="20"/>
      <c r="IV21" s="20"/>
      <c r="IW21" s="20"/>
      <c r="IX21" s="20"/>
      <c r="IY21" s="20"/>
      <c r="IZ21" s="20"/>
      <c r="JA21" s="20"/>
      <c r="JB21" s="20"/>
      <c r="JC21" s="20"/>
      <c r="JD21" s="20"/>
      <c r="JE21" s="20"/>
      <c r="JF21" s="20"/>
      <c r="JG21" s="20"/>
      <c r="JH21" s="20"/>
      <c r="JI21" s="20"/>
      <c r="JJ21" s="20"/>
      <c r="JK21" s="20"/>
      <c r="JL21" s="20"/>
      <c r="JM21" s="20"/>
      <c r="JN21" s="20"/>
      <c r="JO21" s="20"/>
      <c r="JP21" s="20"/>
      <c r="JQ21" s="20"/>
      <c r="JR21" s="20"/>
      <c r="JS21" s="20"/>
      <c r="JT21" s="20"/>
      <c r="JU21" s="20"/>
      <c r="JV21" s="20"/>
      <c r="JW21" s="20"/>
      <c r="JX21" s="20"/>
      <c r="JY21" s="20"/>
      <c r="JZ21" s="20"/>
      <c r="KA21" s="20"/>
      <c r="KB21" s="20"/>
      <c r="KC21" s="20"/>
      <c r="KD21" s="20"/>
      <c r="KE21" s="20"/>
      <c r="KF21" s="20"/>
      <c r="KG21" s="20"/>
      <c r="KH21" s="20"/>
      <c r="KI21" s="20"/>
      <c r="KJ21" s="20"/>
      <c r="KK21" s="20"/>
      <c r="KL21" s="20"/>
      <c r="KM21" s="20"/>
      <c r="KN21" s="20"/>
      <c r="KO21" s="20"/>
      <c r="KP21" s="20"/>
      <c r="KQ21" s="20"/>
      <c r="KR21" s="20"/>
      <c r="KS21" s="20"/>
      <c r="KT21" s="20"/>
      <c r="KU21" s="20"/>
      <c r="KV21" s="20"/>
      <c r="KW21" s="20"/>
      <c r="KX21" s="20"/>
      <c r="KY21" s="20"/>
      <c r="KZ21" s="20"/>
      <c r="LA21" s="20"/>
      <c r="LB21" s="20"/>
      <c r="LC21" s="20"/>
      <c r="LD21" s="20"/>
      <c r="LE21" s="20"/>
      <c r="LF21" s="20"/>
      <c r="LG21" s="20"/>
    </row>
    <row r="22" ht="30" customHeight="1">
      <c r="A22" s="29" t="s">
        <v>105</v>
      </c>
      <c r="B22" s="36">
        <v>45915</v>
      </c>
      <c r="C22" s="31">
        <v>28</v>
      </c>
      <c r="D22" s="13">
        <f t="shared" si="2"/>
        <v>45942</v>
      </c>
      <c r="E22" s="32" t="s">
        <v>96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3" t="s">
        <v>97</v>
      </c>
      <c r="AA22" s="33" t="s">
        <v>97</v>
      </c>
      <c r="AB22" s="33" t="s">
        <v>97</v>
      </c>
      <c r="AC22" s="33" t="s">
        <v>97</v>
      </c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/>
      <c r="AX22"/>
      <c r="AY22"/>
      <c r="AZ22"/>
      <c r="BA22"/>
      <c r="BB22"/>
      <c r="BC22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5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0"/>
      <c r="HB22" s="20"/>
      <c r="HC22" s="20"/>
      <c r="HD22" s="20"/>
      <c r="HE22" s="20"/>
      <c r="HF22" s="20"/>
      <c r="HG22" s="20"/>
      <c r="HH22" s="20"/>
      <c r="HI22" s="20"/>
      <c r="HJ22" s="20"/>
      <c r="HK22" s="20"/>
      <c r="HL22" s="20"/>
      <c r="HM22" s="20"/>
      <c r="HN22" s="20"/>
      <c r="HO22" s="20"/>
      <c r="HP22" s="20"/>
      <c r="HQ22" s="20"/>
      <c r="HR22" s="20"/>
      <c r="HS22" s="20"/>
      <c r="HT22" s="20"/>
      <c r="HU22" s="20"/>
      <c r="HV22" s="20"/>
      <c r="HW22" s="20"/>
      <c r="HX22" s="20"/>
      <c r="HY22" s="20"/>
      <c r="HZ22" s="20"/>
      <c r="IA22" s="20"/>
      <c r="IB22" s="20"/>
      <c r="IC22" s="20"/>
      <c r="ID22" s="20"/>
      <c r="IE22" s="20"/>
      <c r="IF22" s="20"/>
      <c r="IG22" s="20"/>
      <c r="IH22" s="20"/>
      <c r="II22" s="20"/>
      <c r="IJ22" s="20"/>
      <c r="IK22" s="20"/>
      <c r="IL22" s="20"/>
      <c r="IM22" s="20"/>
      <c r="IN22" s="20"/>
      <c r="IO22" s="20"/>
      <c r="IP22" s="20"/>
      <c r="IQ22" s="20"/>
      <c r="IR22" s="20"/>
      <c r="IS22" s="20"/>
      <c r="IT22" s="20"/>
      <c r="IU22" s="20"/>
      <c r="IV22" s="20"/>
      <c r="IW22" s="20"/>
      <c r="IX22" s="20"/>
      <c r="IY22" s="20"/>
      <c r="IZ22" s="20"/>
      <c r="JA22" s="20"/>
      <c r="JB22" s="20"/>
      <c r="JC22" s="20"/>
      <c r="JD22" s="20"/>
      <c r="JE22" s="20"/>
      <c r="JF22" s="20"/>
      <c r="JG22" s="20"/>
      <c r="JH22" s="20"/>
      <c r="JI22" s="20"/>
      <c r="JJ22" s="20"/>
      <c r="JK22" s="20"/>
      <c r="JL22" s="20"/>
      <c r="JM22" s="20"/>
      <c r="JN22" s="20"/>
      <c r="JO22" s="20"/>
      <c r="JP22" s="20"/>
      <c r="JQ22" s="20"/>
      <c r="JR22" s="20"/>
      <c r="JS22" s="20"/>
      <c r="JT22" s="20"/>
      <c r="JU22" s="20"/>
      <c r="JV22" s="20"/>
      <c r="JW22" s="20"/>
      <c r="JX22" s="20"/>
      <c r="JY22" s="20"/>
      <c r="JZ22" s="20"/>
      <c r="KA22" s="20"/>
      <c r="KB22" s="20"/>
      <c r="KC22" s="20"/>
      <c r="KD22" s="20"/>
      <c r="KE22" s="20"/>
      <c r="KF22" s="20"/>
      <c r="KG22" s="20"/>
      <c r="KH22" s="20"/>
      <c r="KI22" s="20"/>
      <c r="KJ22" s="20"/>
      <c r="KK22" s="20"/>
      <c r="KL22" s="20"/>
      <c r="KM22" s="20"/>
      <c r="KN22" s="20"/>
      <c r="KO22" s="20"/>
      <c r="KP22" s="20"/>
      <c r="KQ22" s="20"/>
      <c r="KR22" s="20"/>
      <c r="KS22" s="20"/>
      <c r="KT22" s="20"/>
      <c r="KU22" s="20"/>
      <c r="KV22" s="20"/>
      <c r="KW22" s="20"/>
      <c r="KX22" s="20"/>
      <c r="KY22" s="20"/>
      <c r="KZ22" s="20"/>
      <c r="LA22" s="20"/>
      <c r="LB22" s="20"/>
      <c r="LC22" s="20"/>
      <c r="LD22" s="20"/>
      <c r="LE22" s="20"/>
      <c r="LF22" s="20"/>
      <c r="LG22" s="20"/>
    </row>
    <row r="23" ht="30" customHeight="1">
      <c r="A23" s="29" t="s">
        <v>106</v>
      </c>
      <c r="B23" s="36">
        <v>45943</v>
      </c>
      <c r="C23" s="31">
        <v>28</v>
      </c>
      <c r="D23" s="13">
        <f t="shared" si="2"/>
        <v>45970</v>
      </c>
      <c r="E23" s="32" t="s">
        <v>96</v>
      </c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3" t="s">
        <v>97</v>
      </c>
      <c r="AE23" s="33" t="s">
        <v>97</v>
      </c>
      <c r="AF23" s="33" t="s">
        <v>97</v>
      </c>
      <c r="AG23" s="33" t="s">
        <v>97</v>
      </c>
      <c r="AH23" s="34"/>
      <c r="AI23" s="34"/>
      <c r="AJ23"/>
      <c r="AK23"/>
      <c r="AL23"/>
      <c r="AM23"/>
      <c r="AN23"/>
      <c r="AO23"/>
      <c r="AP23"/>
      <c r="AQ23"/>
      <c r="AR23"/>
      <c r="AS23" s="34"/>
      <c r="AT23" s="34"/>
      <c r="AU23" s="34"/>
      <c r="AV23" s="34"/>
      <c r="AW23"/>
      <c r="AX23"/>
      <c r="AY23"/>
      <c r="AZ23"/>
      <c r="BA23"/>
      <c r="BB23"/>
      <c r="BC23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5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0"/>
      <c r="HB23" s="20"/>
      <c r="HC23" s="20"/>
      <c r="HD23" s="20"/>
      <c r="HE23" s="20"/>
      <c r="HF23" s="20"/>
      <c r="HG23" s="20"/>
      <c r="HH23" s="20"/>
      <c r="HI23" s="20"/>
      <c r="HJ23" s="20"/>
      <c r="HK23" s="20"/>
      <c r="HL23" s="20"/>
      <c r="HM23" s="20"/>
      <c r="HN23" s="20"/>
      <c r="HO23" s="20"/>
      <c r="HP23" s="20"/>
      <c r="HQ23" s="20"/>
      <c r="HR23" s="20"/>
      <c r="HS23" s="20"/>
      <c r="HT23" s="20"/>
      <c r="HU23" s="20"/>
      <c r="HV23" s="20"/>
      <c r="HW23" s="20"/>
      <c r="HX23" s="20"/>
      <c r="HY23" s="20"/>
      <c r="HZ23" s="20"/>
      <c r="IA23" s="20"/>
      <c r="IB23" s="20"/>
      <c r="IC23" s="20"/>
      <c r="ID23" s="20"/>
      <c r="IE23" s="20"/>
      <c r="IF23" s="20"/>
      <c r="IG23" s="20"/>
      <c r="IH23" s="20"/>
      <c r="II23" s="20"/>
      <c r="IJ23" s="20"/>
      <c r="IK23" s="20"/>
      <c r="IL23" s="20"/>
      <c r="IM23" s="20"/>
      <c r="IN23" s="20"/>
      <c r="IO23" s="20"/>
      <c r="IP23" s="20"/>
      <c r="IQ23" s="20"/>
      <c r="IR23" s="20"/>
      <c r="IS23" s="20"/>
      <c r="IT23" s="20"/>
      <c r="IU23" s="20"/>
      <c r="IV23" s="20"/>
      <c r="IW23" s="20"/>
      <c r="IX23" s="20"/>
      <c r="IY23" s="20"/>
      <c r="IZ23" s="20"/>
      <c r="JA23" s="20"/>
      <c r="JB23" s="20"/>
      <c r="JC23" s="20"/>
      <c r="JD23" s="20"/>
      <c r="JE23" s="20"/>
      <c r="JF23" s="20"/>
      <c r="JG23" s="20"/>
      <c r="JH23" s="20"/>
      <c r="JI23" s="20"/>
      <c r="JJ23" s="20"/>
      <c r="JK23" s="20"/>
      <c r="JL23" s="20"/>
      <c r="JM23" s="20"/>
      <c r="JN23" s="20"/>
      <c r="JO23" s="20"/>
      <c r="JP23" s="20"/>
      <c r="JQ23" s="20"/>
      <c r="JR23" s="20"/>
      <c r="JS23" s="20"/>
      <c r="JT23" s="20"/>
      <c r="JU23" s="20"/>
      <c r="JV23" s="20"/>
      <c r="JW23" s="20"/>
      <c r="JX23" s="20"/>
      <c r="JY23" s="20"/>
      <c r="JZ23" s="20"/>
      <c r="KA23" s="20"/>
      <c r="KB23" s="20"/>
      <c r="KC23" s="20"/>
      <c r="KD23" s="20"/>
      <c r="KE23" s="20"/>
      <c r="KF23" s="20"/>
      <c r="KG23" s="20"/>
      <c r="KH23" s="20"/>
      <c r="KI23" s="20"/>
      <c r="KJ23" s="20"/>
      <c r="KK23" s="20"/>
      <c r="KL23" s="20"/>
      <c r="KM23" s="20"/>
      <c r="KN23" s="20"/>
      <c r="KO23" s="20"/>
      <c r="KP23" s="20"/>
      <c r="KQ23" s="20"/>
      <c r="KR23" s="20"/>
      <c r="KS23" s="20"/>
      <c r="KT23" s="20"/>
      <c r="KU23" s="20"/>
      <c r="KV23" s="20"/>
      <c r="KW23" s="20"/>
      <c r="KX23" s="20"/>
      <c r="KY23" s="20"/>
      <c r="KZ23" s="20"/>
      <c r="LA23" s="20"/>
      <c r="LB23" s="20"/>
      <c r="LC23" s="20"/>
      <c r="LD23" s="20"/>
      <c r="LE23" s="20"/>
      <c r="LF23" s="20"/>
      <c r="LG23" s="20"/>
    </row>
    <row r="24" s="22" customFormat="1" ht="30" customHeight="1">
      <c r="A24" s="29" t="s">
        <v>107</v>
      </c>
      <c r="B24" s="36">
        <v>45971</v>
      </c>
      <c r="C24" s="31">
        <v>28</v>
      </c>
      <c r="D24" s="13">
        <f t="shared" si="2"/>
        <v>45998</v>
      </c>
      <c r="E24" s="32" t="s">
        <v>96</v>
      </c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3" t="s">
        <v>97</v>
      </c>
      <c r="AI24" s="33" t="s">
        <v>97</v>
      </c>
      <c r="AJ24" s="33" t="s">
        <v>97</v>
      </c>
      <c r="AK24" s="33" t="s">
        <v>97</v>
      </c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5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0"/>
      <c r="HB24" s="20"/>
      <c r="HC24" s="20"/>
      <c r="HD24" s="20"/>
      <c r="HE24" s="20"/>
      <c r="HF24" s="20"/>
      <c r="HG24" s="20"/>
      <c r="HH24" s="20"/>
      <c r="HI24" s="20"/>
      <c r="HJ24" s="20"/>
      <c r="HK24" s="20"/>
      <c r="HL24" s="20"/>
      <c r="HM24" s="20"/>
      <c r="HN24" s="20"/>
      <c r="HO24" s="20"/>
      <c r="HP24" s="20"/>
      <c r="HQ24" s="20"/>
      <c r="HR24" s="20"/>
      <c r="HS24" s="20"/>
      <c r="HT24" s="20"/>
      <c r="HU24" s="20"/>
      <c r="HV24" s="20"/>
      <c r="HW24" s="20"/>
      <c r="HX24" s="20"/>
      <c r="HY24" s="20"/>
      <c r="HZ24" s="20"/>
      <c r="IA24" s="20"/>
      <c r="IB24" s="20"/>
      <c r="IC24" s="20"/>
      <c r="ID24" s="20"/>
      <c r="IE24" s="20"/>
      <c r="IF24" s="20"/>
      <c r="IG24" s="20"/>
      <c r="IH24" s="20"/>
      <c r="II24" s="20"/>
      <c r="IJ24" s="20"/>
      <c r="IK24" s="20"/>
      <c r="IL24" s="20"/>
      <c r="IM24" s="20"/>
      <c r="IN24" s="20"/>
      <c r="IO24" s="20"/>
      <c r="IP24" s="20"/>
      <c r="IQ24" s="20"/>
      <c r="IR24" s="20"/>
      <c r="IS24" s="20"/>
      <c r="IT24" s="20"/>
      <c r="IU24" s="20"/>
      <c r="IV24" s="20"/>
      <c r="IW24" s="20"/>
      <c r="IX24" s="20"/>
      <c r="IY24" s="20"/>
      <c r="IZ24" s="20"/>
      <c r="JA24" s="20"/>
      <c r="JB24" s="20"/>
      <c r="JC24" s="20"/>
      <c r="JD24" s="20"/>
      <c r="JE24" s="20"/>
      <c r="JF24" s="20"/>
      <c r="JG24" s="20"/>
      <c r="JH24" s="20"/>
      <c r="JI24" s="20"/>
      <c r="JJ24" s="20"/>
      <c r="JK24" s="20"/>
      <c r="JL24" s="20"/>
      <c r="JM24" s="20"/>
      <c r="JN24" s="20"/>
      <c r="JO24" s="20"/>
      <c r="JP24" s="20"/>
      <c r="JQ24" s="20"/>
      <c r="JR24" s="20"/>
      <c r="JS24" s="20"/>
      <c r="JT24" s="20"/>
      <c r="JU24" s="20"/>
      <c r="JV24" s="20"/>
      <c r="JW24" s="20"/>
      <c r="JX24" s="20"/>
      <c r="JY24" s="20"/>
      <c r="JZ24" s="20"/>
      <c r="KA24" s="20"/>
      <c r="KB24" s="20"/>
      <c r="KC24" s="20"/>
      <c r="KD24" s="20"/>
      <c r="KE24" s="20"/>
      <c r="KF24" s="20"/>
      <c r="KG24" s="20"/>
      <c r="KH24" s="20"/>
      <c r="KI24" s="20"/>
      <c r="KJ24" s="20"/>
      <c r="KK24" s="20"/>
      <c r="KL24" s="20"/>
      <c r="KM24" s="20"/>
      <c r="KN24" s="20"/>
      <c r="KO24" s="20"/>
      <c r="KP24" s="20"/>
      <c r="KQ24" s="20"/>
      <c r="KR24" s="20"/>
      <c r="KS24" s="20"/>
      <c r="KT24" s="20"/>
      <c r="KU24" s="20"/>
      <c r="KV24" s="20"/>
      <c r="KW24" s="20"/>
      <c r="KX24" s="20"/>
      <c r="KY24" s="20"/>
      <c r="KZ24" s="20"/>
      <c r="LA24" s="20"/>
      <c r="LB24" s="20"/>
      <c r="LC24" s="20"/>
      <c r="LD24" s="20"/>
      <c r="LE24" s="20"/>
      <c r="LF24" s="20"/>
      <c r="LG24" s="20"/>
    </row>
    <row r="25" ht="30" customHeight="1">
      <c r="A25" s="29" t="s">
        <v>108</v>
      </c>
      <c r="B25" s="36">
        <v>45999</v>
      </c>
      <c r="C25" s="31">
        <v>28</v>
      </c>
      <c r="D25" s="13">
        <f t="shared" si="2"/>
        <v>46026</v>
      </c>
      <c r="E25" s="32" t="s">
        <v>96</v>
      </c>
      <c r="F25" s="34"/>
      <c r="G25" s="34"/>
      <c r="H25" s="34"/>
      <c r="I25" s="34"/>
      <c r="J25" s="34"/>
      <c r="K25" s="34"/>
      <c r="L25" s="34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 s="34"/>
      <c r="AF25" s="34"/>
      <c r="AG25" s="34"/>
      <c r="AH25" s="34"/>
      <c r="AI25" s="34"/>
      <c r="AJ25" s="34"/>
      <c r="AK25" s="34"/>
      <c r="AL25" s="33" t="s">
        <v>97</v>
      </c>
      <c r="AM25" s="33" t="s">
        <v>97</v>
      </c>
      <c r="AN25" s="33" t="s">
        <v>97</v>
      </c>
      <c r="AO25" s="33" t="s">
        <v>97</v>
      </c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5"/>
    </row>
    <row r="26" ht="30" customHeight="1">
      <c r="A26" s="29" t="s">
        <v>109</v>
      </c>
      <c r="B26" s="36">
        <v>46027</v>
      </c>
      <c r="C26" s="31">
        <v>28</v>
      </c>
      <c r="D26" s="13">
        <f t="shared" si="2"/>
        <v>46054</v>
      </c>
      <c r="E26" s="32" t="s">
        <v>96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3" t="s">
        <v>97</v>
      </c>
      <c r="AQ26" s="33" t="s">
        <v>97</v>
      </c>
      <c r="AR26" s="33" t="s">
        <v>97</v>
      </c>
      <c r="AS26" s="33" t="s">
        <v>97</v>
      </c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5"/>
    </row>
    <row r="27" ht="30" customHeight="1">
      <c r="A27" s="29" t="s">
        <v>110</v>
      </c>
      <c r="B27" s="36">
        <v>46055</v>
      </c>
      <c r="C27" s="31">
        <v>28</v>
      </c>
      <c r="D27" s="13">
        <f t="shared" si="2"/>
        <v>46082</v>
      </c>
      <c r="E27" s="32" t="s">
        <v>96</v>
      </c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3" t="s">
        <v>97</v>
      </c>
      <c r="AU27" s="33" t="s">
        <v>97</v>
      </c>
      <c r="AV27" s="33" t="s">
        <v>97</v>
      </c>
      <c r="AW27" s="33" t="s">
        <v>97</v>
      </c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5"/>
    </row>
    <row r="28" ht="30" customHeight="1">
      <c r="A28" s="29" t="s">
        <v>111</v>
      </c>
      <c r="B28" s="36">
        <v>46083</v>
      </c>
      <c r="C28" s="31">
        <v>28</v>
      </c>
      <c r="D28" s="13">
        <f t="shared" si="2"/>
        <v>46110</v>
      </c>
      <c r="E28" s="32" t="s">
        <v>96</v>
      </c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 s="34"/>
      <c r="AF28" s="34"/>
      <c r="AG28" s="34"/>
      <c r="AH28"/>
      <c r="AI28"/>
      <c r="AJ28"/>
      <c r="AK28"/>
      <c r="AL28"/>
      <c r="AM28"/>
      <c r="AN28"/>
      <c r="AO28"/>
      <c r="AP28" s="34"/>
      <c r="AQ28" s="34"/>
      <c r="AR28" s="34"/>
      <c r="AS28" s="34"/>
      <c r="AT28" s="34"/>
      <c r="AU28" s="34"/>
      <c r="AV28" s="34"/>
      <c r="AW28" s="34"/>
      <c r="AX28" s="33" t="s">
        <v>97</v>
      </c>
      <c r="AY28" s="33" t="s">
        <v>97</v>
      </c>
      <c r="AZ28" s="33" t="s">
        <v>97</v>
      </c>
      <c r="BA28" s="33" t="s">
        <v>97</v>
      </c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5"/>
    </row>
    <row r="29" ht="30" customHeight="1">
      <c r="A29" s="29" t="s">
        <v>112</v>
      </c>
      <c r="B29" s="36">
        <v>46111</v>
      </c>
      <c r="C29" s="31">
        <v>28</v>
      </c>
      <c r="D29" s="13">
        <f t="shared" si="2"/>
        <v>46138</v>
      </c>
      <c r="E29" s="32" t="s">
        <v>96</v>
      </c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 s="34"/>
      <c r="AF29" s="34"/>
      <c r="AG29" s="34"/>
      <c r="AH29"/>
      <c r="AI29"/>
      <c r="AJ29"/>
      <c r="AK29"/>
      <c r="AL29"/>
      <c r="AM29"/>
      <c r="AN29"/>
      <c r="AO29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3" t="s">
        <v>97</v>
      </c>
      <c r="BC29" s="33" t="s">
        <v>97</v>
      </c>
      <c r="BD29" s="33" t="s">
        <v>97</v>
      </c>
      <c r="BE29" s="33" t="s">
        <v>97</v>
      </c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5"/>
    </row>
    <row r="30" ht="30" customHeight="1">
      <c r="A30" s="38" t="s">
        <v>113</v>
      </c>
      <c r="B30" s="39">
        <v>46139</v>
      </c>
      <c r="C30" s="40">
        <v>182</v>
      </c>
      <c r="D30" s="25">
        <f t="shared" si="2"/>
        <v>46320</v>
      </c>
      <c r="E30" s="41" t="s">
        <v>96</v>
      </c>
      <c r="F30" s="42" t="s">
        <v>97</v>
      </c>
      <c r="G30" s="42" t="s">
        <v>97</v>
      </c>
      <c r="H30" s="43" t="s">
        <v>97</v>
      </c>
      <c r="I30" s="43" t="s">
        <v>97</v>
      </c>
      <c r="J30" s="43" t="s">
        <v>97</v>
      </c>
      <c r="K30" s="43" t="s">
        <v>97</v>
      </c>
      <c r="L30" s="43" t="s">
        <v>97</v>
      </c>
      <c r="M30" s="43" t="s">
        <v>97</v>
      </c>
      <c r="N30" s="43" t="s">
        <v>97</v>
      </c>
      <c r="O30" s="43" t="s">
        <v>97</v>
      </c>
      <c r="P30" s="43" t="s">
        <v>97</v>
      </c>
      <c r="Q30" s="42" t="s">
        <v>97</v>
      </c>
      <c r="R30" s="42" t="s">
        <v>97</v>
      </c>
      <c r="S30" s="42" t="s">
        <v>97</v>
      </c>
      <c r="T30" s="42" t="s">
        <v>97</v>
      </c>
      <c r="U30" s="42" t="s">
        <v>97</v>
      </c>
      <c r="V30" s="42" t="s">
        <v>97</v>
      </c>
      <c r="W30" s="44" t="s">
        <v>97</v>
      </c>
      <c r="X30" s="44" t="s">
        <v>97</v>
      </c>
      <c r="Y30" s="44" t="s">
        <v>97</v>
      </c>
      <c r="Z30" s="44" t="s">
        <v>97</v>
      </c>
      <c r="AA30" s="44" t="s">
        <v>97</v>
      </c>
      <c r="AB30" s="44" t="s">
        <v>97</v>
      </c>
      <c r="AC30" s="44" t="s">
        <v>97</v>
      </c>
      <c r="AD30" s="44" t="s">
        <v>97</v>
      </c>
      <c r="AE30" s="42" t="s">
        <v>97</v>
      </c>
      <c r="AF30" s="42" t="s">
        <v>97</v>
      </c>
      <c r="AG30" s="42" t="s">
        <v>97</v>
      </c>
      <c r="AH30" s="42" t="s">
        <v>97</v>
      </c>
      <c r="AI30" s="42" t="s">
        <v>97</v>
      </c>
      <c r="AJ30" s="42" t="s">
        <v>97</v>
      </c>
      <c r="AK30" s="42" t="s">
        <v>97</v>
      </c>
      <c r="AL30" s="42" t="s">
        <v>97</v>
      </c>
      <c r="AM30" s="42" t="s">
        <v>97</v>
      </c>
      <c r="AN30" s="42" t="s">
        <v>97</v>
      </c>
      <c r="AO30" s="42" t="s">
        <v>97</v>
      </c>
      <c r="AP30" s="42" t="s">
        <v>97</v>
      </c>
      <c r="AQ30" s="42" t="s">
        <v>97</v>
      </c>
      <c r="AR30" s="42" t="s">
        <v>97</v>
      </c>
      <c r="AS30" s="42" t="s">
        <v>97</v>
      </c>
      <c r="AT30" s="42" t="s">
        <v>97</v>
      </c>
      <c r="AU30" s="42" t="s">
        <v>97</v>
      </c>
      <c r="AV30" s="42" t="s">
        <v>97</v>
      </c>
      <c r="AW30" s="42" t="s">
        <v>97</v>
      </c>
      <c r="AX30" s="42" t="s">
        <v>97</v>
      </c>
      <c r="AY30" s="42" t="s">
        <v>97</v>
      </c>
      <c r="AZ30" s="42" t="s">
        <v>97</v>
      </c>
      <c r="BA30" s="42" t="s">
        <v>97</v>
      </c>
      <c r="BB30" s="42" t="s">
        <v>97</v>
      </c>
      <c r="BC30" s="42" t="s">
        <v>97</v>
      </c>
      <c r="BD30" s="42" t="s">
        <v>97</v>
      </c>
      <c r="BE30" s="42" t="s">
        <v>97</v>
      </c>
      <c r="BF30" s="45" t="s">
        <v>97</v>
      </c>
      <c r="BG30" s="45" t="s">
        <v>97</v>
      </c>
      <c r="BH30" s="45" t="s">
        <v>97</v>
      </c>
      <c r="BI30" s="45" t="s">
        <v>97</v>
      </c>
      <c r="BJ30" s="45" t="s">
        <v>97</v>
      </c>
      <c r="BK30" s="45" t="s">
        <v>97</v>
      </c>
      <c r="BL30" s="45" t="s">
        <v>97</v>
      </c>
      <c r="BM30" s="45" t="s">
        <v>97</v>
      </c>
      <c r="BN30" s="45" t="s">
        <v>97</v>
      </c>
      <c r="BO30" s="45" t="s">
        <v>97</v>
      </c>
      <c r="BP30" s="45" t="s">
        <v>97</v>
      </c>
      <c r="BQ30" s="45" t="s">
        <v>97</v>
      </c>
      <c r="BR30" s="45" t="s">
        <v>97</v>
      </c>
      <c r="BS30" s="45" t="s">
        <v>97</v>
      </c>
      <c r="BT30" s="45" t="s">
        <v>97</v>
      </c>
      <c r="BU30" s="45" t="s">
        <v>97</v>
      </c>
      <c r="BV30" s="45" t="s">
        <v>97</v>
      </c>
      <c r="BW30" s="45" t="s">
        <v>97</v>
      </c>
      <c r="BX30" s="45" t="s">
        <v>97</v>
      </c>
      <c r="BY30" s="45" t="s">
        <v>97</v>
      </c>
      <c r="BZ30" s="45" t="s">
        <v>97</v>
      </c>
      <c r="CA30" s="45" t="s">
        <v>97</v>
      </c>
      <c r="CB30" s="45" t="s">
        <v>97</v>
      </c>
      <c r="CC30" s="45" t="s">
        <v>97</v>
      </c>
      <c r="CD30" s="45" t="s">
        <v>97</v>
      </c>
      <c r="CE30" s="46" t="s">
        <v>97</v>
      </c>
    </row>
    <row r="31" ht="30" customHeight="1">
      <c r="A31" s="47" t="s">
        <v>114</v>
      </c>
      <c r="B31" s="48">
        <v>45805</v>
      </c>
      <c r="C31" s="49">
        <v>21</v>
      </c>
      <c r="D31" s="48">
        <v>45825</v>
      </c>
      <c r="E31" s="50" t="s">
        <v>115</v>
      </c>
      <c r="F31" s="43"/>
      <c r="G31" s="43"/>
      <c r="H31" s="51"/>
      <c r="I31" s="52" t="s">
        <v>97</v>
      </c>
      <c r="J31" s="53" t="s">
        <v>97</v>
      </c>
      <c r="K31" s="53" t="s">
        <v>97</v>
      </c>
      <c r="L31" s="53" t="s">
        <v>97</v>
      </c>
      <c r="M31" s="53" t="s">
        <v>97</v>
      </c>
      <c r="N31" s="51"/>
      <c r="O31" s="51"/>
      <c r="P31" s="51"/>
      <c r="Q31" s="43"/>
      <c r="R31" s="43"/>
      <c r="S31" s="43"/>
      <c r="T31" s="43"/>
      <c r="U31" s="43"/>
      <c r="V31" s="43"/>
      <c r="W31" s="43"/>
      <c r="X31" s="54"/>
      <c r="Y31" s="54"/>
      <c r="Z31" s="54"/>
      <c r="AA31" s="54"/>
      <c r="AB31" s="54"/>
      <c r="AC31" s="54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55"/>
    </row>
    <row r="32" ht="30" customHeight="1">
      <c r="A32" s="47" t="s">
        <v>116</v>
      </c>
      <c r="B32" s="48">
        <v>45857</v>
      </c>
      <c r="C32" s="49">
        <v>25</v>
      </c>
      <c r="D32" s="48">
        <v>45881</v>
      </c>
      <c r="E32" s="50" t="s">
        <v>115</v>
      </c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56" t="s">
        <v>97</v>
      </c>
      <c r="R32" s="56" t="s">
        <v>97</v>
      </c>
      <c r="S32" s="56" t="s">
        <v>97</v>
      </c>
      <c r="T32" s="56" t="s">
        <v>97</v>
      </c>
      <c r="U32" s="56" t="s">
        <v>97</v>
      </c>
      <c r="V32" s="43"/>
      <c r="W32" s="43"/>
      <c r="X32" s="43"/>
      <c r="Y32" s="43"/>
      <c r="Z32" s="43"/>
      <c r="AA32" s="43"/>
      <c r="AB32" s="43"/>
      <c r="AC32" s="54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55"/>
    </row>
    <row r="33" ht="30" customHeight="1">
      <c r="A33" s="47" t="s">
        <v>117</v>
      </c>
      <c r="B33" s="48">
        <v>45915</v>
      </c>
      <c r="C33" s="49">
        <v>25</v>
      </c>
      <c r="D33" s="48">
        <v>45939</v>
      </c>
      <c r="E33" s="50" t="s">
        <v>115</v>
      </c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57" t="s">
        <v>97</v>
      </c>
      <c r="AA33" s="57" t="s">
        <v>97</v>
      </c>
      <c r="AB33" s="57" t="s">
        <v>97</v>
      </c>
      <c r="AC33" s="58" t="s">
        <v>97</v>
      </c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55"/>
    </row>
    <row r="34" ht="30" customHeight="1">
      <c r="A34" s="47" t="s">
        <v>118</v>
      </c>
      <c r="B34" s="48">
        <v>45997</v>
      </c>
      <c r="C34" s="49">
        <v>29</v>
      </c>
      <c r="D34" s="48">
        <v>46025</v>
      </c>
      <c r="E34" s="50" t="s">
        <v>115</v>
      </c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56" t="s">
        <v>97</v>
      </c>
      <c r="AL34" s="56" t="s">
        <v>97</v>
      </c>
      <c r="AM34" s="56" t="s">
        <v>97</v>
      </c>
      <c r="AN34" s="56" t="s">
        <v>97</v>
      </c>
      <c r="AO34" s="56" t="s">
        <v>97</v>
      </c>
      <c r="AP34" s="56" t="s">
        <v>97</v>
      </c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55"/>
    </row>
    <row r="35" ht="30" customHeight="1">
      <c r="A35" s="59" t="s">
        <v>119</v>
      </c>
      <c r="B35" s="60">
        <v>46089</v>
      </c>
      <c r="C35" s="61">
        <v>25</v>
      </c>
      <c r="D35" s="60">
        <v>46113</v>
      </c>
      <c r="E35" s="62" t="s">
        <v>115</v>
      </c>
      <c r="F35" s="63" t="s">
        <v>97</v>
      </c>
      <c r="G35" s="63" t="s">
        <v>97</v>
      </c>
      <c r="H35" s="63" t="s">
        <v>97</v>
      </c>
      <c r="I35" s="63" t="s">
        <v>97</v>
      </c>
      <c r="J35" s="63" t="s">
        <v>97</v>
      </c>
      <c r="K35" s="63" t="s">
        <v>97</v>
      </c>
      <c r="L35" s="63" t="s">
        <v>97</v>
      </c>
      <c r="M35" s="63" t="s">
        <v>97</v>
      </c>
      <c r="N35" s="63" t="s">
        <v>97</v>
      </c>
      <c r="O35" s="63" t="s">
        <v>97</v>
      </c>
      <c r="P35" s="63" t="s">
        <v>97</v>
      </c>
      <c r="Q35" s="63" t="s">
        <v>97</v>
      </c>
      <c r="R35" s="63" t="s">
        <v>97</v>
      </c>
      <c r="S35" s="63" t="s">
        <v>97</v>
      </c>
      <c r="T35" s="63" t="s">
        <v>97</v>
      </c>
      <c r="U35" s="63" t="s">
        <v>97</v>
      </c>
      <c r="V35" s="63" t="s">
        <v>97</v>
      </c>
      <c r="W35" s="63" t="s">
        <v>97</v>
      </c>
      <c r="X35" s="63" t="s">
        <v>97</v>
      </c>
      <c r="Y35" s="63" t="s">
        <v>97</v>
      </c>
      <c r="Z35" s="63" t="s">
        <v>97</v>
      </c>
      <c r="AA35" s="63" t="s">
        <v>97</v>
      </c>
      <c r="AB35" s="63" t="s">
        <v>97</v>
      </c>
      <c r="AC35" s="63" t="s">
        <v>97</v>
      </c>
      <c r="AD35" s="63" t="s">
        <v>97</v>
      </c>
      <c r="AE35" s="63" t="s">
        <v>97</v>
      </c>
      <c r="AF35" s="63" t="s">
        <v>97</v>
      </c>
      <c r="AG35" s="63" t="s">
        <v>97</v>
      </c>
      <c r="AH35" s="63" t="s">
        <v>97</v>
      </c>
      <c r="AI35" s="63" t="s">
        <v>97</v>
      </c>
      <c r="AJ35" s="63" t="s">
        <v>97</v>
      </c>
      <c r="AK35" s="63" t="s">
        <v>97</v>
      </c>
      <c r="AL35" s="63" t="s">
        <v>97</v>
      </c>
      <c r="AM35" s="63" t="s">
        <v>97</v>
      </c>
      <c r="AN35" s="63" t="s">
        <v>97</v>
      </c>
      <c r="AO35" s="63" t="s">
        <v>97</v>
      </c>
      <c r="AP35" s="63" t="s">
        <v>97</v>
      </c>
      <c r="AQ35" s="63" t="s">
        <v>97</v>
      </c>
      <c r="AR35" s="63" t="s">
        <v>97</v>
      </c>
      <c r="AS35" s="63" t="s">
        <v>97</v>
      </c>
      <c r="AT35" s="63" t="s">
        <v>97</v>
      </c>
      <c r="AU35" s="63" t="s">
        <v>97</v>
      </c>
      <c r="AV35" s="63" t="s">
        <v>97</v>
      </c>
      <c r="AW35" s="63" t="s">
        <v>97</v>
      </c>
      <c r="AX35" s="64" t="s">
        <v>97</v>
      </c>
      <c r="AY35" s="64" t="s">
        <v>97</v>
      </c>
      <c r="AZ35" s="64" t="s">
        <v>97</v>
      </c>
      <c r="BA35" s="64" t="s">
        <v>97</v>
      </c>
      <c r="BB35" s="64" t="s">
        <v>97</v>
      </c>
      <c r="BC35" s="63" t="s">
        <v>97</v>
      </c>
      <c r="BD35" s="63" t="s">
        <v>97</v>
      </c>
      <c r="BE35" s="63" t="s">
        <v>97</v>
      </c>
      <c r="BF35" s="63" t="s">
        <v>97</v>
      </c>
      <c r="BG35" s="63" t="s">
        <v>97</v>
      </c>
      <c r="BH35" s="63" t="s">
        <v>97</v>
      </c>
      <c r="BI35" s="63" t="s">
        <v>97</v>
      </c>
      <c r="BJ35" s="63" t="s">
        <v>97</v>
      </c>
      <c r="BK35" s="63" t="s">
        <v>97</v>
      </c>
      <c r="BL35" s="63" t="s">
        <v>97</v>
      </c>
      <c r="BM35" s="63" t="s">
        <v>97</v>
      </c>
      <c r="BN35" s="63" t="s">
        <v>97</v>
      </c>
      <c r="BO35" s="63" t="s">
        <v>97</v>
      </c>
      <c r="BP35" s="63" t="s">
        <v>97</v>
      </c>
      <c r="BQ35" s="63" t="s">
        <v>97</v>
      </c>
      <c r="BR35" s="63" t="s">
        <v>97</v>
      </c>
      <c r="BS35" s="63" t="s">
        <v>97</v>
      </c>
      <c r="BT35" s="63" t="s">
        <v>97</v>
      </c>
      <c r="BU35" s="63" t="s">
        <v>97</v>
      </c>
      <c r="BV35" s="44"/>
      <c r="BW35" s="44"/>
      <c r="BX35" s="44"/>
      <c r="BY35" s="44"/>
      <c r="BZ35" s="44"/>
      <c r="CA35" s="44"/>
      <c r="CB35" s="44"/>
      <c r="CC35" s="44"/>
      <c r="CD35" s="63" t="s">
        <v>97</v>
      </c>
      <c r="CE35" s="65" t="s">
        <v>97</v>
      </c>
    </row>
    <row r="36" ht="30" customHeight="1">
      <c r="A36" s="12" t="s">
        <v>120</v>
      </c>
      <c r="B36" s="13">
        <v>45662</v>
      </c>
      <c r="C36" s="14">
        <v>28</v>
      </c>
      <c r="D36" s="7">
        <f t="shared" si="2"/>
        <v>45689</v>
      </c>
      <c r="E36" s="66" t="str">
        <f t="shared" ref="E36:E42" si="3">"Белов С.В."&amp;CHAR(10)&amp;"Инженер"</f>
        <v xml:space="preserve">Белов С.В.
Инженер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 s="11"/>
    </row>
    <row r="37" ht="30" customHeight="1">
      <c r="A37" s="12" t="s">
        <v>121</v>
      </c>
      <c r="B37" s="13">
        <v>45690</v>
      </c>
      <c r="C37" s="14">
        <v>28</v>
      </c>
      <c r="D37" s="13">
        <f t="shared" si="2"/>
        <v>45717</v>
      </c>
      <c r="E37" s="66" t="str">
        <f t="shared" si="3"/>
        <v xml:space="preserve">Белов С.В.
Инженер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 s="11"/>
    </row>
    <row r="38" ht="30" customHeight="1">
      <c r="A38" s="12" t="s">
        <v>122</v>
      </c>
      <c r="B38" s="13">
        <v>45718</v>
      </c>
      <c r="C38" s="14">
        <v>28</v>
      </c>
      <c r="D38" s="13">
        <f t="shared" si="2"/>
        <v>45745</v>
      </c>
      <c r="E38" s="66" t="str">
        <f t="shared" si="3"/>
        <v xml:space="preserve">Белов С.В.
Инженер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 s="11"/>
    </row>
    <row r="39" ht="30" customHeight="1">
      <c r="A39" s="12" t="s">
        <v>123</v>
      </c>
      <c r="B39" s="13">
        <v>45774</v>
      </c>
      <c r="C39" s="14">
        <v>28</v>
      </c>
      <c r="D39" s="13">
        <f t="shared" si="2"/>
        <v>45801</v>
      </c>
      <c r="E39" s="66" t="str">
        <f t="shared" si="3"/>
        <v xml:space="preserve">Белов С.В.
Инженер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 s="11"/>
    </row>
    <row r="40" ht="30" customHeight="1">
      <c r="A40" s="12" t="s">
        <v>124</v>
      </c>
      <c r="B40" s="13">
        <v>45802</v>
      </c>
      <c r="C40" s="14">
        <v>28</v>
      </c>
      <c r="D40" s="13">
        <f t="shared" si="2"/>
        <v>45829</v>
      </c>
      <c r="E40" s="66" t="str">
        <f t="shared" si="3"/>
        <v xml:space="preserve">Белов С.В.
Инженер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 s="11"/>
    </row>
    <row r="41" ht="30" customHeight="1">
      <c r="A41" s="12" t="s">
        <v>125</v>
      </c>
      <c r="B41" s="13">
        <v>45830</v>
      </c>
      <c r="C41" s="14">
        <v>28</v>
      </c>
      <c r="D41" s="13">
        <f t="shared" si="2"/>
        <v>45857</v>
      </c>
      <c r="E41" s="66" t="str">
        <f t="shared" si="3"/>
        <v xml:space="preserve">Белов С.В.
Инженер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14"/>
      <c r="AU41" s="14"/>
      <c r="AV41" s="14"/>
      <c r="AW41" s="14"/>
      <c r="AX41" s="14"/>
      <c r="AY41" s="14"/>
      <c r="AZ41" s="14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 s="11"/>
    </row>
    <row r="42" s="67" customFormat="1" ht="30" customHeight="1">
      <c r="A42" s="68" t="s">
        <v>126</v>
      </c>
      <c r="B42" s="69">
        <v>45858</v>
      </c>
      <c r="C42" s="70">
        <v>28</v>
      </c>
      <c r="D42" s="25">
        <f t="shared" si="2"/>
        <v>45885</v>
      </c>
      <c r="E42" s="71" t="str">
        <f t="shared" si="3"/>
        <v xml:space="preserve">Белов С.В.
Инженер</v>
      </c>
      <c r="AT42" s="70"/>
      <c r="AU42" s="70"/>
      <c r="AV42" s="70"/>
      <c r="AW42" s="70"/>
      <c r="AX42" s="70"/>
      <c r="AY42" s="70"/>
      <c r="AZ42" s="70"/>
      <c r="CE42" s="72"/>
    </row>
    <row r="43" ht="30" customHeight="1">
      <c r="A43" s="12" t="s">
        <v>127</v>
      </c>
      <c r="B43" s="13">
        <v>45831</v>
      </c>
      <c r="C43" s="14">
        <v>14</v>
      </c>
      <c r="D43" s="7">
        <f t="shared" si="2"/>
        <v>45844</v>
      </c>
      <c r="E43" s="73" t="str">
        <f t="shared" ref="E43:E55" si="4">"Москвин В.Д."&amp;CHAR(10)&amp;"Инженер"</f>
        <v xml:space="preserve">Москвин В.Д.
Инженер</v>
      </c>
      <c r="F43"/>
      <c r="G43"/>
      <c r="H43"/>
      <c r="I43"/>
      <c r="J43"/>
      <c r="K43"/>
      <c r="L43"/>
      <c r="M43"/>
      <c r="N43" s="74"/>
      <c r="O43" s="74"/>
      <c r="P43"/>
      <c r="Q43"/>
      <c r="R43"/>
      <c r="S43"/>
      <c r="T43" s="14"/>
      <c r="U43" s="14"/>
      <c r="V43" s="14"/>
      <c r="W43" s="14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 s="11"/>
    </row>
    <row r="44" ht="30" customHeight="1">
      <c r="A44" s="12" t="s">
        <v>128</v>
      </c>
      <c r="B44" s="13">
        <v>45859</v>
      </c>
      <c r="C44" s="14">
        <v>28</v>
      </c>
      <c r="D44" s="13">
        <f t="shared" si="2"/>
        <v>45886</v>
      </c>
      <c r="E44" s="73" t="str">
        <f t="shared" si="4"/>
        <v xml:space="preserve">Москвин В.Д.
Инженер</v>
      </c>
      <c r="F44"/>
      <c r="G44"/>
      <c r="H44"/>
      <c r="I44"/>
      <c r="J44"/>
      <c r="K44"/>
      <c r="L44"/>
      <c r="M44"/>
      <c r="N44"/>
      <c r="O44"/>
      <c r="P44"/>
      <c r="Q44"/>
      <c r="R44" s="74"/>
      <c r="S44" s="74"/>
      <c r="T44" s="75"/>
      <c r="U44" s="75"/>
      <c r="V44" s="14"/>
      <c r="W44" s="1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 s="11"/>
    </row>
    <row r="45" ht="30" customHeight="1">
      <c r="A45" s="12" t="s">
        <v>129</v>
      </c>
      <c r="B45" s="13">
        <v>45887</v>
      </c>
      <c r="C45" s="14">
        <v>28</v>
      </c>
      <c r="D45" s="13">
        <f t="shared" si="2"/>
        <v>45914</v>
      </c>
      <c r="E45" s="73" t="str">
        <f t="shared" si="4"/>
        <v xml:space="preserve">Москвин В.Д.
Инженер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 s="14"/>
      <c r="U45" s="14"/>
      <c r="V45" s="75"/>
      <c r="W45" s="75"/>
      <c r="X45" s="74"/>
      <c r="Y45" s="74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 s="11"/>
    </row>
    <row r="46" ht="30" customHeight="1">
      <c r="A46" s="12" t="s">
        <v>130</v>
      </c>
      <c r="B46" s="13">
        <v>45915</v>
      </c>
      <c r="C46" s="14">
        <v>28</v>
      </c>
      <c r="D46" s="13">
        <f t="shared" si="2"/>
        <v>45942</v>
      </c>
      <c r="E46" s="73" t="str">
        <f t="shared" si="4"/>
        <v xml:space="preserve">Москвин В.Д.
Инженер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 s="14"/>
      <c r="U46" s="14"/>
      <c r="V46" s="14"/>
      <c r="W46" s="14"/>
      <c r="X46"/>
      <c r="Y46"/>
      <c r="Z46" s="74"/>
      <c r="AA46" s="74"/>
      <c r="AB46" s="74"/>
      <c r="AC46" s="74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 s="11"/>
    </row>
    <row r="47" ht="30" customHeight="1">
      <c r="A47" s="12" t="s">
        <v>131</v>
      </c>
      <c r="B47" s="13">
        <v>45971</v>
      </c>
      <c r="C47" s="14">
        <v>28</v>
      </c>
      <c r="D47" s="13">
        <f t="shared" si="2"/>
        <v>45998</v>
      </c>
      <c r="E47" s="73" t="str">
        <f t="shared" si="4"/>
        <v xml:space="preserve">Москвин В.Д.
Инженер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 s="14"/>
      <c r="U47" s="14"/>
      <c r="V47" s="14"/>
      <c r="W47" s="14"/>
      <c r="X47"/>
      <c r="Y47"/>
      <c r="Z47"/>
      <c r="AA47"/>
      <c r="AB47"/>
      <c r="AC47"/>
      <c r="AD47"/>
      <c r="AE47"/>
      <c r="AF47"/>
      <c r="AG47"/>
      <c r="AH47" s="74"/>
      <c r="AI47" s="74"/>
      <c r="AJ47" s="74"/>
      <c r="AK47" s="74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 s="11"/>
    </row>
    <row r="48" ht="30" customHeight="1">
      <c r="A48" s="76" t="s">
        <v>132</v>
      </c>
      <c r="B48" s="13">
        <v>45998</v>
      </c>
      <c r="C48" s="14">
        <v>28</v>
      </c>
      <c r="D48" s="13">
        <f t="shared" si="2"/>
        <v>46025</v>
      </c>
      <c r="E48" s="73" t="str">
        <f t="shared" si="4"/>
        <v xml:space="preserve">Москвин В.Д.
Инженер</v>
      </c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/>
      <c r="U48"/>
      <c r="V48"/>
      <c r="W48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14"/>
      <c r="AK48" s="14"/>
      <c r="AL48" s="75"/>
      <c r="AM48" s="75"/>
      <c r="AN48" s="78"/>
      <c r="AO48" s="78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/>
      <c r="BW48"/>
      <c r="BX48"/>
      <c r="BY48"/>
      <c r="BZ48"/>
      <c r="CA48"/>
      <c r="CB48"/>
      <c r="CC48"/>
      <c r="CD48"/>
      <c r="CE48" s="11"/>
    </row>
    <row r="49" ht="30" customHeight="1">
      <c r="A49" s="12" t="s">
        <v>120</v>
      </c>
      <c r="B49" s="13">
        <v>45662</v>
      </c>
      <c r="C49" s="14">
        <v>28</v>
      </c>
      <c r="D49" s="13">
        <f t="shared" si="2"/>
        <v>45689</v>
      </c>
      <c r="E49" s="73" t="str">
        <f t="shared" si="4"/>
        <v xml:space="preserve">Москвин В.Д.
Инженер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 s="14"/>
      <c r="AK49" s="14"/>
      <c r="AL49" s="14"/>
      <c r="AM49" s="14"/>
      <c r="AN49"/>
      <c r="AO49"/>
      <c r="AP49" s="74"/>
      <c r="AQ49" s="74"/>
      <c r="AR49" s="74"/>
      <c r="AS49" s="74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 s="11"/>
    </row>
    <row r="50" ht="30" customHeight="1">
      <c r="A50" s="12" t="s">
        <v>121</v>
      </c>
      <c r="B50" s="13">
        <v>45690</v>
      </c>
      <c r="C50" s="14">
        <v>28</v>
      </c>
      <c r="D50" s="13">
        <f t="shared" si="2"/>
        <v>45717</v>
      </c>
      <c r="E50" s="73" t="str">
        <f t="shared" si="4"/>
        <v xml:space="preserve">Москвин В.Д.
Инженер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 s="14"/>
      <c r="AR50" s="14"/>
      <c r="AS50" s="14"/>
      <c r="AT50" s="75"/>
      <c r="AU50" s="74"/>
      <c r="AV50" s="74"/>
      <c r="AW50" s="74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 s="11"/>
    </row>
    <row r="51" ht="30" customHeight="1">
      <c r="A51" s="12" t="s">
        <v>122</v>
      </c>
      <c r="B51" s="13">
        <v>45718</v>
      </c>
      <c r="C51" s="14">
        <v>28</v>
      </c>
      <c r="D51" s="13">
        <f t="shared" si="2"/>
        <v>45745</v>
      </c>
      <c r="E51" s="73" t="str">
        <f t="shared" si="4"/>
        <v xml:space="preserve">Москвин В.Д.
Инженер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14"/>
      <c r="AU51" s="14"/>
      <c r="AV51" s="14"/>
      <c r="AW51" s="14"/>
      <c r="AX51" s="75"/>
      <c r="AY51" s="75"/>
      <c r="AZ51" s="75"/>
      <c r="BA51" s="74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 s="11"/>
    </row>
    <row r="52" ht="30" customHeight="1">
      <c r="A52" s="12" t="s">
        <v>123</v>
      </c>
      <c r="B52" s="13">
        <v>45774</v>
      </c>
      <c r="C52" s="14">
        <v>28</v>
      </c>
      <c r="D52" s="13">
        <f t="shared" si="2"/>
        <v>45801</v>
      </c>
      <c r="E52" s="73" t="str">
        <f t="shared" si="4"/>
        <v xml:space="preserve">Москвин В.Д.
Инженер</v>
      </c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14"/>
      <c r="AU52" s="14"/>
      <c r="AV52" s="14"/>
      <c r="AW52" s="14"/>
      <c r="AX52" s="14"/>
      <c r="AY52" s="14"/>
      <c r="AZ52" s="14"/>
      <c r="BA52"/>
      <c r="BB52"/>
      <c r="BC52"/>
      <c r="BD52"/>
      <c r="BE52"/>
      <c r="BF52" s="74"/>
      <c r="BG52" s="74"/>
      <c r="BH52" s="74"/>
      <c r="BI52" s="74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 s="11"/>
    </row>
    <row r="53" ht="30" customHeight="1">
      <c r="A53" s="12" t="s">
        <v>124</v>
      </c>
      <c r="B53" s="13">
        <v>45802</v>
      </c>
      <c r="C53" s="14">
        <v>28</v>
      </c>
      <c r="D53" s="13">
        <f t="shared" si="2"/>
        <v>45829</v>
      </c>
      <c r="E53" s="73" t="str">
        <f t="shared" si="4"/>
        <v xml:space="preserve">Москвин В.Д.
Инженер</v>
      </c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14"/>
      <c r="AU53" s="14"/>
      <c r="AV53" s="14"/>
      <c r="AW53" s="14"/>
      <c r="AX53" s="14"/>
      <c r="AY53" s="14"/>
      <c r="AZ53" s="14"/>
      <c r="BA53"/>
      <c r="BB53"/>
      <c r="BC53"/>
      <c r="BD53"/>
      <c r="BE53"/>
      <c r="BF53"/>
      <c r="BG53"/>
      <c r="BH53"/>
      <c r="BI53"/>
      <c r="BJ53" s="74"/>
      <c r="BK53" s="74"/>
      <c r="BL53" s="74"/>
      <c r="BM53" s="74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 s="11"/>
    </row>
    <row r="54" ht="30" customHeight="1">
      <c r="A54" s="12" t="s">
        <v>125</v>
      </c>
      <c r="B54" s="13">
        <v>45830</v>
      </c>
      <c r="C54" s="14">
        <v>28</v>
      </c>
      <c r="D54" s="13">
        <f t="shared" si="2"/>
        <v>45857</v>
      </c>
      <c r="E54" s="73" t="str">
        <f t="shared" si="4"/>
        <v xml:space="preserve">Москвин В.Д.
Инженер</v>
      </c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14"/>
      <c r="AU54" s="14"/>
      <c r="AV54" s="14"/>
      <c r="AW54" s="14"/>
      <c r="AX54" s="14"/>
      <c r="AY54" s="14"/>
      <c r="AZ54" s="1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 s="74"/>
      <c r="BO54" s="74"/>
      <c r="BP54" s="74"/>
      <c r="BQ54" s="7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 s="11"/>
    </row>
    <row r="55" s="67" customFormat="1" ht="30" customHeight="1">
      <c r="A55" s="68" t="s">
        <v>126</v>
      </c>
      <c r="B55" s="69">
        <v>45858</v>
      </c>
      <c r="C55" s="70">
        <v>28</v>
      </c>
      <c r="D55" s="25">
        <f t="shared" si="2"/>
        <v>45885</v>
      </c>
      <c r="E55" s="79" t="str">
        <f t="shared" si="4"/>
        <v xml:space="preserve">Москвин В.Д.
Инженер</v>
      </c>
      <c r="AT55" s="70"/>
      <c r="AU55" s="70"/>
      <c r="AV55" s="70"/>
      <c r="AW55" s="70"/>
      <c r="AX55" s="70"/>
      <c r="AY55" s="70"/>
      <c r="AZ55" s="70"/>
      <c r="BR55" s="80"/>
      <c r="BS55" s="80"/>
      <c r="BT55" s="80"/>
      <c r="BU55" s="80"/>
      <c r="CE55" s="72"/>
    </row>
    <row r="56" ht="30" customHeight="1">
      <c r="A56" s="12" t="s">
        <v>133</v>
      </c>
      <c r="B56" s="13">
        <v>45915</v>
      </c>
      <c r="C56" s="14">
        <v>10</v>
      </c>
      <c r="D56" s="7">
        <f t="shared" si="2"/>
        <v>45924</v>
      </c>
      <c r="E56" s="81" t="str">
        <f t="shared" ref="E56:E60" si="5">"Фролов В.Д."&amp;CHAR(10)&amp;"Инженер"</f>
        <v xml:space="preserve">Фролов В.Д.
Инженер</v>
      </c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 s="82"/>
      <c r="Z56" s="82"/>
      <c r="AA56" s="82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 s="11"/>
    </row>
    <row r="57" ht="30" customHeight="1">
      <c r="A57" s="12" t="s">
        <v>134</v>
      </c>
      <c r="B57" s="13">
        <v>45993</v>
      </c>
      <c r="C57" s="14">
        <v>20</v>
      </c>
      <c r="D57" s="13">
        <f t="shared" si="2"/>
        <v>46012</v>
      </c>
      <c r="E57" s="81" t="str">
        <f t="shared" si="5"/>
        <v xml:space="preserve">Фролов В.Д.
Инженер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 s="82"/>
      <c r="AK57" s="82"/>
      <c r="AL57" s="82"/>
      <c r="AM57" s="82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 s="11"/>
    </row>
    <row r="58" ht="30" customHeight="1">
      <c r="A58" s="12" t="s">
        <v>135</v>
      </c>
      <c r="B58" s="13">
        <v>46068</v>
      </c>
      <c r="C58" s="14">
        <v>30</v>
      </c>
      <c r="D58" s="13">
        <f t="shared" si="2"/>
        <v>46097</v>
      </c>
      <c r="E58" s="81" t="str">
        <f t="shared" si="5"/>
        <v xml:space="preserve">Фролов В.Д.
Инженер</v>
      </c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82"/>
      <c r="AU58" s="82"/>
      <c r="AV58" s="82"/>
      <c r="AW58" s="82"/>
      <c r="AX58" s="82"/>
      <c r="AY58" s="82"/>
      <c r="AZ58" s="82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 s="11"/>
    </row>
    <row r="59" ht="30" customHeight="1">
      <c r="A59" s="12" t="s">
        <v>136</v>
      </c>
      <c r="B59" s="13">
        <v>46223</v>
      </c>
      <c r="C59" s="14">
        <v>30</v>
      </c>
      <c r="D59" s="13">
        <f t="shared" si="2"/>
        <v>46252</v>
      </c>
      <c r="E59" s="81" t="str">
        <f t="shared" si="5"/>
        <v xml:space="preserve">Фролов В.Д.
Инженер</v>
      </c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 s="82"/>
      <c r="BR59" s="82"/>
      <c r="BS59" s="82"/>
      <c r="BT59" s="82"/>
      <c r="BU59" s="82"/>
      <c r="BV59" s="82"/>
      <c r="BW59"/>
      <c r="BX59"/>
      <c r="BY59"/>
      <c r="BZ59"/>
      <c r="CA59"/>
      <c r="CB59"/>
      <c r="CC59"/>
      <c r="CD59"/>
      <c r="CE59" s="11"/>
    </row>
    <row r="60" s="22" customFormat="1" ht="30" customHeight="1">
      <c r="A60" s="68" t="s">
        <v>137</v>
      </c>
      <c r="B60" s="69">
        <v>46280</v>
      </c>
      <c r="C60" s="70">
        <v>8</v>
      </c>
      <c r="D60" s="69">
        <f t="shared" si="2"/>
        <v>46287</v>
      </c>
      <c r="E60" s="83" t="str">
        <f t="shared" si="5"/>
        <v xml:space="preserve">Фролов В.Д.
Инженер</v>
      </c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84"/>
      <c r="BZ60" s="84"/>
      <c r="CA60" s="84"/>
      <c r="CB60" s="67"/>
      <c r="CC60" s="67"/>
      <c r="CD60" s="67"/>
      <c r="CE60" s="72"/>
    </row>
    <row r="61">
      <c r="B61" s="85"/>
      <c r="D61" s="85"/>
    </row>
    <row r="62">
      <c r="B62" s="85"/>
      <c r="D62" s="85"/>
    </row>
    <row r="63" ht="14.25"/>
    <row r="64"/>
    <row r="65"/>
    <row r="66"/>
    <row r="67"/>
    <row r="68"/>
    <row r="69"/>
    <row r="70"/>
    <row r="71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2">
    <outlinePr applyStyles="0" summaryBelow="1" summaryRight="1" showOutlineSymbols="1"/>
    <pageSetUpPr autoPageBreaks="1" fitToPage="0"/>
  </sheetPr>
  <sheetViews>
    <sheetView zoomScale="100" workbookViewId="0">
      <selection activeCell="C18" activeCellId="0" sqref="C18"/>
    </sheetView>
  </sheetViews>
  <sheetFormatPr defaultRowHeight="14.25"/>
  <cols>
    <col customWidth="1" min="1" max="1" width="24.44140625"/>
    <col customWidth="1" min="2" max="2" width="22.88671875"/>
    <col customWidth="1" min="3" max="3" width="27.6640625"/>
    <col customWidth="1" min="4" max="4" width="18.5546875"/>
  </cols>
  <sheetData>
    <row r="1">
      <c r="A1" s="86" t="s">
        <v>138</v>
      </c>
      <c r="B1" s="86" t="s">
        <v>139</v>
      </c>
      <c r="C1" s="86" t="s">
        <v>140</v>
      </c>
      <c r="D1" s="86" t="s">
        <v>141</v>
      </c>
    </row>
    <row r="2">
      <c r="A2" s="86" t="s">
        <v>142</v>
      </c>
      <c r="B2" s="86">
        <v>18000</v>
      </c>
      <c r="C2" s="86">
        <f>ROUND(18*21*0.33,0)</f>
        <v>125</v>
      </c>
      <c r="D2" s="86">
        <f t="shared" ref="D2:D5" si="6">ROUND(B2*C2,0)</f>
        <v>2250000</v>
      </c>
    </row>
    <row r="3">
      <c r="A3" s="86" t="s">
        <v>143</v>
      </c>
      <c r="B3" s="86">
        <v>21000</v>
      </c>
      <c r="C3" s="86">
        <f>ROUND(18*21*0.33,0)*2</f>
        <v>250</v>
      </c>
      <c r="D3" s="86">
        <f t="shared" si="6"/>
        <v>5250000</v>
      </c>
    </row>
    <row r="4">
      <c r="A4" s="86" t="s">
        <v>144</v>
      </c>
      <c r="B4" s="86">
        <v>21000</v>
      </c>
      <c r="C4" s="86">
        <f>ROUND(18*21*0.33,0)</f>
        <v>125</v>
      </c>
      <c r="D4" s="86">
        <f t="shared" si="6"/>
        <v>2625000</v>
      </c>
    </row>
    <row r="5">
      <c r="A5" s="86" t="s">
        <v>145</v>
      </c>
      <c r="B5" s="86">
        <v>7000</v>
      </c>
      <c r="C5" s="86">
        <f>ROUND(18*21*0.6,0)*3</f>
        <v>681</v>
      </c>
      <c r="D5" s="86">
        <f t="shared" si="6"/>
        <v>4767000</v>
      </c>
    </row>
    <row r="6">
      <c r="A6" s="86" t="s">
        <v>146</v>
      </c>
      <c r="B6" s="86"/>
      <c r="C6" s="86">
        <f>SUM(C2:C5)</f>
        <v>1181</v>
      </c>
      <c r="D6" s="86">
        <f>SUM(D2:D5)</f>
        <v>14892000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codeName="Sheet3">
    <outlinePr applyStyles="0" summaryBelow="1" summaryRight="1" showOutlineSymbols="1"/>
    <pageSetUpPr autoPageBreaks="1" fitToPage="0"/>
  </sheetPr>
  <sheetViews>
    <sheetView topLeftCell="A5" zoomScale="100" workbookViewId="0">
      <selection activeCell="C18" activeCellId="0" sqref="C18"/>
    </sheetView>
  </sheetViews>
  <sheetFormatPr defaultRowHeight="14.25"/>
  <cols>
    <col customWidth="1" min="1" max="1" width="24.88671875"/>
    <col customWidth="1" min="2" max="2" width="16"/>
    <col bestFit="1" customWidth="1" min="3" max="3" width="75.33203125"/>
    <col customWidth="1" min="6" max="6" width="32.109375"/>
  </cols>
  <sheetData>
    <row r="1">
      <c r="A1" s="86" t="s">
        <v>147</v>
      </c>
      <c r="B1" s="86" t="s">
        <v>148</v>
      </c>
      <c r="C1" s="86" t="s">
        <v>149</v>
      </c>
    </row>
    <row r="2">
      <c r="A2" s="86" t="s">
        <v>150</v>
      </c>
      <c r="B2" s="86">
        <v>14892000</v>
      </c>
      <c r="C2" s="86" t="s">
        <v>151</v>
      </c>
    </row>
    <row r="3">
      <c r="A3" s="86" t="s">
        <v>152</v>
      </c>
      <c r="B3" s="86">
        <f>800000</f>
        <v>800000</v>
      </c>
      <c r="C3" s="86" t="s">
        <v>153</v>
      </c>
    </row>
    <row r="4" ht="28.5">
      <c r="A4" s="87" t="s">
        <v>154</v>
      </c>
      <c r="B4" s="86">
        <f>16*40000+200000</f>
        <v>840000</v>
      </c>
      <c r="C4" s="86" t="s">
        <v>155</v>
      </c>
    </row>
    <row r="5">
      <c r="A5" s="86" t="s">
        <v>156</v>
      </c>
      <c r="B5" s="86">
        <v>500000</v>
      </c>
      <c r="C5" s="86" t="s">
        <v>157</v>
      </c>
    </row>
    <row r="6">
      <c r="A6" s="86" t="s">
        <v>158</v>
      </c>
      <c r="B6" s="86">
        <v>800000</v>
      </c>
      <c r="C6" s="86" t="s">
        <v>159</v>
      </c>
      <c r="F6" s="88" t="s">
        <v>160</v>
      </c>
      <c r="G6">
        <f>B10+B11+B12</f>
        <v>41200000</v>
      </c>
    </row>
    <row r="7">
      <c r="A7" s="86" t="s">
        <v>161</v>
      </c>
      <c r="B7" s="86">
        <v>6000000</v>
      </c>
      <c r="C7" s="86" t="s">
        <v>162</v>
      </c>
      <c r="F7" s="89" t="s">
        <v>163</v>
      </c>
      <c r="G7">
        <f>B16</f>
        <v>15000000</v>
      </c>
    </row>
    <row r="8">
      <c r="A8" s="90" t="s">
        <v>164</v>
      </c>
      <c r="B8" s="86">
        <v>4000000</v>
      </c>
      <c r="C8" s="86" t="s">
        <v>165</v>
      </c>
      <c r="F8" s="91" t="s">
        <v>166</v>
      </c>
      <c r="G8">
        <f>B8+B9</f>
        <v>7200000</v>
      </c>
    </row>
    <row r="9">
      <c r="A9" s="90" t="s">
        <v>167</v>
      </c>
      <c r="B9" s="86">
        <f>4*800000</f>
        <v>3200000</v>
      </c>
      <c r="C9" s="86" t="s">
        <v>168</v>
      </c>
      <c r="F9" t="s">
        <v>169</v>
      </c>
      <c r="G9">
        <f t="shared" ref="G9:G10" si="7">B13</f>
        <v>2000000</v>
      </c>
    </row>
    <row r="10">
      <c r="A10" s="92" t="s">
        <v>170</v>
      </c>
      <c r="B10" s="86">
        <v>1200000</v>
      </c>
      <c r="C10" s="86" t="s">
        <v>171</v>
      </c>
      <c r="F10" t="s">
        <v>172</v>
      </c>
      <c r="G10">
        <f t="shared" si="7"/>
        <v>11200000</v>
      </c>
    </row>
    <row r="11">
      <c r="A11" s="92" t="s">
        <v>173</v>
      </c>
      <c r="B11" s="86">
        <f>700000*16</f>
        <v>11200000</v>
      </c>
      <c r="C11" s="86" t="s">
        <v>174</v>
      </c>
    </row>
    <row r="12">
      <c r="A12" s="92" t="s">
        <v>175</v>
      </c>
      <c r="B12" s="86">
        <f>6000*300*16</f>
        <v>28800000</v>
      </c>
      <c r="C12" s="86" t="s">
        <v>176</v>
      </c>
    </row>
    <row r="13">
      <c r="A13" s="86" t="s">
        <v>169</v>
      </c>
      <c r="B13" s="86">
        <f>4*500000</f>
        <v>2000000</v>
      </c>
      <c r="C13" s="93" t="s">
        <v>177</v>
      </c>
    </row>
    <row r="14" ht="28.5">
      <c r="A14" s="87" t="s">
        <v>178</v>
      </c>
      <c r="B14" s="86">
        <f>700000*16</f>
        <v>11200000</v>
      </c>
      <c r="C14" s="86" t="s">
        <v>179</v>
      </c>
    </row>
    <row r="15">
      <c r="A15" s="86" t="s">
        <v>180</v>
      </c>
      <c r="B15" s="86">
        <v>2000000</v>
      </c>
      <c r="C15" s="86" t="s">
        <v>181</v>
      </c>
    </row>
    <row r="16">
      <c r="A16" s="94" t="s">
        <v>182</v>
      </c>
      <c r="B16" s="86">
        <v>15000000</v>
      </c>
      <c r="C16" s="86" t="s">
        <v>183</v>
      </c>
    </row>
    <row r="17">
      <c r="A17" s="86" t="s">
        <v>184</v>
      </c>
      <c r="B17" s="86">
        <v>800000</v>
      </c>
      <c r="C17" s="86" t="s">
        <v>185</v>
      </c>
    </row>
    <row r="18">
      <c r="A18" s="86" t="s">
        <v>186</v>
      </c>
      <c r="B18" s="86">
        <f>SUM(B2:B17)</f>
        <v>103232000</v>
      </c>
      <c r="C18" s="86" t="s">
        <v>187</v>
      </c>
    </row>
    <row r="19">
      <c r="A19" s="86" t="s">
        <v>188</v>
      </c>
      <c r="B19" s="86">
        <f>ROUND(B18*0.15,0)</f>
        <v>15484800</v>
      </c>
      <c r="C19" s="86" t="s">
        <v>189</v>
      </c>
    </row>
    <row r="20">
      <c r="A20" s="86" t="s">
        <v>146</v>
      </c>
      <c r="B20" s="86">
        <f>SUM(B18:B19)</f>
        <v>118716800</v>
      </c>
      <c r="C20" s="86" t="s">
        <v>187</v>
      </c>
    </row>
    <row r="27">
      <c r="A27" t="s">
        <v>190</v>
      </c>
    </row>
    <row r="28">
      <c r="A28" t="s">
        <v>191</v>
      </c>
      <c r="B28" t="s">
        <v>192</v>
      </c>
    </row>
    <row r="29">
      <c r="A29" t="s">
        <v>193</v>
      </c>
      <c r="B29" t="s">
        <v>192</v>
      </c>
    </row>
    <row r="30">
      <c r="A30" t="s">
        <v>194</v>
      </c>
      <c r="B30" t="s">
        <v>192</v>
      </c>
    </row>
    <row r="31">
      <c r="A31" t="s">
        <v>195</v>
      </c>
      <c r="B31" t="s">
        <v>192</v>
      </c>
    </row>
    <row r="32">
      <c r="A32" t="s">
        <v>196</v>
      </c>
      <c r="B32" t="s">
        <v>192</v>
      </c>
    </row>
    <row r="33">
      <c r="A33" t="s">
        <v>197</v>
      </c>
      <c r="B33" t="s">
        <v>192</v>
      </c>
    </row>
    <row r="34">
      <c r="A34" t="s">
        <v>198</v>
      </c>
      <c r="B34" t="s">
        <v>192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R7-Office/2024.1.1.375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Sadriev</dc:creator>
  <cp:lastModifiedBy>Виталий Новиков</cp:lastModifiedBy>
  <cp:revision>7</cp:revision>
  <dcterms:created xsi:type="dcterms:W3CDTF">2015-06-05T18:17:20Z</dcterms:created>
  <dcterms:modified xsi:type="dcterms:W3CDTF">2025-06-09T15:44:34Z</dcterms:modified>
</cp:coreProperties>
</file>