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65c0124511d3e83/Документи/Data Analyst/Modulo 2/"/>
    </mc:Choice>
  </mc:AlternateContent>
  <xr:revisionPtr revIDLastSave="90" documentId="8_{15558990-8A8E-4A25-8D23-0682CF41F842}" xr6:coauthVersionLast="47" xr6:coauthVersionMax="47" xr10:uidLastSave="{90FDE114-EFE4-4AB6-B79D-15082812520F}"/>
  <bookViews>
    <workbookView xWindow="-108" yWindow="-108" windowWidth="23256" windowHeight="12528" activeTab="3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C25" i="3" l="1"/>
  <c r="H9" i="4"/>
  <c r="H4" i="4"/>
  <c r="F4" i="7"/>
  <c r="I8" i="7" s="1"/>
  <c r="H6" i="6"/>
  <c r="H7" i="6"/>
  <c r="H8" i="6"/>
  <c r="H9" i="6"/>
  <c r="H10" i="6"/>
  <c r="H5" i="6"/>
  <c r="I9" i="5"/>
  <c r="I10" i="5"/>
  <c r="I11" i="5"/>
  <c r="I12" i="5"/>
  <c r="I13" i="5"/>
  <c r="I14" i="5"/>
  <c r="I8" i="5"/>
  <c r="I4" i="5"/>
  <c r="I5" i="5"/>
  <c r="I6" i="5"/>
  <c r="I3" i="5"/>
  <c r="E4" i="3"/>
  <c r="E5" i="3"/>
  <c r="E6" i="3"/>
  <c r="E7" i="3"/>
  <c r="E8" i="3"/>
  <c r="E9" i="3"/>
  <c r="E10" i="3"/>
  <c r="G3" i="2"/>
  <c r="G4" i="2"/>
  <c r="G5" i="2"/>
  <c r="G6" i="2"/>
  <c r="G7" i="2"/>
  <c r="G8" i="2"/>
  <c r="G9" i="2"/>
  <c r="G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E3" i="2"/>
  <c r="E4" i="2"/>
  <c r="E5" i="2"/>
  <c r="E6" i="2"/>
  <c r="E7" i="2"/>
  <c r="E8" i="2"/>
  <c r="E9" i="2"/>
  <c r="E2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  <c r="H21" i="7" l="1"/>
  <c r="I28" i="7"/>
  <c r="H13" i="7"/>
  <c r="I20" i="7"/>
  <c r="I16" i="7"/>
  <c r="H29" i="7"/>
  <c r="H28" i="7"/>
  <c r="H20" i="7"/>
  <c r="H12" i="7"/>
  <c r="I27" i="7"/>
  <c r="I19" i="7"/>
  <c r="H27" i="7"/>
  <c r="H19" i="7"/>
  <c r="H11" i="7"/>
  <c r="I26" i="7"/>
  <c r="I18" i="7"/>
  <c r="H26" i="7"/>
  <c r="H18" i="7"/>
  <c r="H10" i="7"/>
  <c r="I25" i="7"/>
  <c r="I17" i="7"/>
  <c r="H9" i="7"/>
  <c r="H8" i="7"/>
  <c r="I14" i="7"/>
  <c r="H25" i="7"/>
  <c r="H17" i="7"/>
  <c r="I24" i="7"/>
  <c r="H24" i="7"/>
  <c r="H16" i="7"/>
  <c r="I23" i="7"/>
  <c r="I15" i="7"/>
  <c r="H23" i="7"/>
  <c r="H15" i="7"/>
  <c r="I7" i="7"/>
  <c r="I22" i="7"/>
  <c r="H7" i="7"/>
  <c r="H22" i="7"/>
  <c r="H14" i="7"/>
  <c r="I29" i="7"/>
  <c r="I21" i="7"/>
  <c r="I12" i="7"/>
  <c r="I13" i="7"/>
  <c r="I11" i="7"/>
  <c r="I10" i="7"/>
  <c r="I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<sst xmlns="http://schemas.openxmlformats.org/spreadsheetml/2006/main" count="1009" uniqueCount="659">
  <si>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</si>
  <si>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</si>
  <si>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</si>
  <si>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</si>
  <si>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</si>
  <si>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</si>
  <si>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</si>
  <si>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</si>
  <si>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</si>
  <si>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</si>
  <si>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</si>
  <si>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</si>
  <si>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</si>
  <si>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</si>
  <si>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</si>
  <si>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</si>
  <si>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</si>
  <si>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</si>
  <si>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</si>
  <si>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</si>
  <si>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</si>
  <si>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</si>
  <si>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</si>
  <si>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</si>
  <si>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</si>
  <si>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</si>
  <si>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</si>
  <si>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</si>
  <si>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</si>
  <si>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</si>
  <si>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</si>
  <si>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</si>
  <si>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</si>
  <si>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</si>
  <si>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</si>
  <si>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</si>
  <si>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</si>
  <si>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</si>
  <si>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</si>
  <si>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</si>
  <si>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</si>
  <si>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</si>
  <si>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</si>
  <si>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</si>
  <si>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</si>
  <si>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</si>
  <si>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</si>
  <si>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</si>
  <si>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</si>
  <si>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</si>
  <si>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</si>
  <si>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</si>
  <si>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</si>
  <si>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</si>
  <si>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</si>
  <si>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</si>
  <si>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</si>
  <si>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</si>
  <si>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</si>
  <si>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</si>
  <si>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</si>
  <si>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</si>
  <si>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</si>
  <si>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</si>
  <si>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</si>
  <si>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</si>
  <si>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</si>
  <si>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</si>
  <si>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</si>
  <si>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</si>
  <si>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</si>
  <si>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</si>
  <si>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</si>
  <si>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</si>
  <si>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</si>
  <si>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</si>
  <si>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</si>
  <si>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</si>
  <si>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</si>
  <si>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</si>
  <si>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</si>
  <si>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</si>
  <si>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</si>
  <si>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</si>
  <si>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</si>
  <si>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</si>
  <si>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</si>
  <si>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</si>
  <si>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</si>
  <si>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</si>
  <si>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</si>
  <si>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</si>
  <si>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</si>
  <si>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</si>
  <si>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</si>
  <si>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</si>
  <si>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</si>
  <si>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</si>
  <si>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</si>
  <si>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</si>
  <si>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</si>
  <si>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</si>
  <si>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</si>
  <si>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</si>
  <si>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</si>
  <si>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</si>
  <si>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</si>
  <si>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</si>
  <si>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</si>
  <si>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</si>
  <si>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</si>
  <si>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</si>
  <si>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</si>
  <si>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</si>
  <si>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</si>
  <si>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</si>
  <si>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</si>
  <si>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</si>
  <si>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</si>
  <si>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</si>
  <si>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</si>
  <si>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</si>
  <si>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</si>
  <si>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</si>
  <si>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</si>
  <si>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</si>
  <si>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</si>
  <si>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</si>
  <si>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</si>
  <si>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</si>
  <si>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</si>
  <si>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</si>
  <si>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</si>
  <si>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</si>
  <si>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</si>
  <si>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</si>
  <si>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</si>
  <si>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</si>
  <si>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</si>
  <si>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</si>
  <si>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</si>
  <si>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</si>
  <si>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</si>
  <si>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</si>
  <si>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</si>
  <si>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</si>
  <si>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</si>
  <si>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</si>
  <si>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</si>
  <si>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</si>
  <si>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</si>
  <si>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</si>
  <si>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</si>
  <si>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</si>
  <si>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</si>
  <si>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</si>
  <si>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</si>
  <si>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</si>
  <si>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</si>
  <si>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</si>
  <si>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</si>
  <si>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</si>
  <si>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</si>
  <si>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</si>
  <si>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</si>
  <si>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</si>
  <si>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</si>
  <si>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</si>
  <si>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</si>
  <si>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</si>
  <si>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</si>
  <si>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</si>
  <si>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</si>
  <si>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</si>
  <si>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</si>
  <si>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</si>
  <si>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</si>
  <si>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</si>
  <si>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</si>
  <si>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</si>
  <si>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</si>
  <si>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</si>
  <si>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</si>
  <si>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</si>
  <si>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</si>
  <si>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</si>
  <si>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</si>
  <si>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</si>
  <si>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</si>
  <si>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</si>
  <si>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</si>
  <si>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</si>
  <si>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</si>
  <si>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</si>
  <si>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</si>
  <si>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</si>
  <si>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</si>
  <si>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</si>
  <si>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</si>
  <si>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</si>
  <si>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</si>
  <si>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</si>
  <si>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</si>
  <si>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</si>
  <si>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</si>
  <si>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</si>
  <si>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</si>
  <si>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</si>
  <si>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</si>
  <si>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</si>
  <si>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</si>
  <si>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</si>
  <si>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</si>
  <si>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</si>
  <si>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</si>
  <si>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</si>
  <si>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</si>
  <si>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</si>
  <si>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</si>
  <si>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</si>
  <si>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</si>
  <si>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</si>
  <si>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</si>
  <si>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</si>
  <si>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</si>
  <si>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</si>
  <si>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</si>
  <si>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</si>
  <si>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</si>
  <si>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</si>
  <si>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</si>
  <si>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</si>
  <si>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</si>
  <si>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</si>
  <si>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</si>
  <si>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</si>
  <si>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</si>
  <si>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</si>
  <si>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</si>
  <si>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</si>
  <si>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</si>
  <si>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</si>
  <si>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</si>
  <si>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</si>
  <si>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</si>
  <si>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</si>
  <si>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</si>
  <si>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</si>
  <si>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</si>
  <si>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</si>
  <si>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</si>
  <si>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</si>
  <si>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</si>
  <si>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</si>
  <si>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</si>
  <si>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</si>
  <si>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</si>
  <si>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</si>
  <si>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</si>
  <si>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</si>
  <si>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</si>
  <si>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</si>
  <si>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</si>
  <si>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</si>
  <si>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</si>
  <si>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</si>
  <si>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</si>
  <si>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</si>
  <si>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</si>
  <si>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</si>
  <si>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</si>
  <si>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</si>
  <si>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</si>
  <si>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</si>
  <si>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</si>
  <si>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</si>
  <si>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</si>
  <si>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</si>
  <si>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</si>
  <si>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</si>
  <si>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</si>
  <si>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</si>
  <si>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</si>
  <si>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</si>
  <si>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</si>
  <si>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</si>
  <si>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</si>
  <si>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</si>
  <si>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</si>
  <si>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</si>
  <si>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</si>
  <si>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</si>
  <si>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</si>
  <si>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</si>
  <si>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</si>
  <si>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</si>
  <si>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</si>
  <si>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</si>
  <si>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</si>
  <si>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</si>
  <si>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</si>
  <si>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</si>
  <si>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</si>
  <si>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</si>
  <si>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</si>
  <si>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</si>
  <si>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</si>
  <si>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</si>
  <si>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</si>
  <si>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</si>
  <si>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</si>
  <si>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</si>
  <si>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</si>
  <si>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</si>
  <si>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</si>
  <si>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</si>
  <si>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</si>
  <si>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</si>
  <si>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</si>
  <si>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</si>
  <si>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</si>
  <si>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</si>
  <si>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</si>
  <si>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</si>
  <si>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</si>
  <si>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</si>
  <si>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</si>
  <si>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</si>
  <si>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</si>
  <si>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</si>
  <si>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</si>
  <si>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</si>
  <si>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</si>
  <si>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</si>
  <si>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</si>
  <si>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</si>
  <si>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</si>
  <si>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</si>
  <si>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</si>
  <si>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</si>
  <si>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</si>
  <si>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</si>
  <si>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</si>
  <si>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</si>
  <si>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</si>
  <si>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</si>
  <si>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</si>
  <si>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</si>
  <si>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</si>
  <si>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</si>
  <si>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</si>
  <si>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</si>
  <si>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</si>
  <si>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</si>
  <si>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</si>
  <si>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</si>
  <si>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</si>
  <si>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</si>
  <si>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</si>
  <si>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</si>
  <si>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</si>
  <si>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</si>
  <si>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</si>
  <si>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</si>
  <si>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</si>
  <si>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</si>
  <si>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</si>
  <si>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</si>
  <si>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</si>
  <si>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</si>
  <si>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</si>
  <si>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</si>
  <si>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</si>
  <si>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</si>
  <si>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</si>
  <si>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</si>
  <si>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</si>
  <si>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</si>
  <si>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</si>
  <si>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</si>
  <si>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</si>
  <si>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</si>
  <si>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</si>
  <si>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</si>
  <si>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</si>
  <si>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</si>
  <si>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</si>
  <si>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</si>
  <si>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</si>
  <si>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</si>
  <si>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</si>
  <si>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</si>
  <si>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</si>
  <si>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</si>
  <si>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</si>
  <si>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</si>
  <si>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</si>
  <si>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</si>
  <si>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</si>
  <si>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</si>
  <si>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</si>
  <si>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</si>
  <si>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</si>
  <si>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</si>
  <si>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</si>
  <si>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</si>
  <si>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</si>
  <si>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</si>
  <si>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</si>
  <si>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</si>
  <si>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</si>
  <si>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</si>
  <si>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</si>
  <si>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</si>
  <si>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</si>
  <si>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</si>
  <si>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</si>
  <si>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</si>
  <si>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</si>
  <si>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</si>
  <si>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</si>
  <si>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</si>
  <si>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</si>
  <si>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</si>
  <si>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</si>
  <si>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</si>
  <si>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</si>
  <si>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</si>
  <si>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</si>
  <si>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</si>
  <si>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</si>
  <si>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</si>
  <si>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</si>
  <si>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</si>
  <si>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</si>
  <si>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</si>
  <si>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</si>
  <si>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</si>
  <si>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</si>
  <si>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</si>
  <si>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</si>
  <si>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</si>
  <si>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</si>
  <si>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</si>
  <si>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</si>
  <si>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</si>
  <si>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</si>
  <si>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</si>
  <si>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</si>
  <si>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</si>
  <si>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</si>
  <si>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</si>
  <si>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</si>
  <si>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</si>
  <si>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</si>
  <si>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</si>
  <si>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</si>
  <si>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</si>
  <si>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</si>
  <si>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</si>
  <si>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</si>
  <si>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</si>
  <si>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</si>
  <si>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</si>
  <si>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</si>
  <si>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</si>
  <si>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</si>
  <si>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</si>
  <si>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</si>
  <si>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</si>
  <si>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</si>
  <si>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</si>
  <si>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</si>
  <si>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</si>
  <si>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</si>
  <si>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</si>
  <si>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</si>
  <si>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</si>
  <si>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</si>
  <si>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</si>
  <si>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</si>
  <si>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</si>
  <si>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</si>
  <si>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</si>
  <si>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</si>
  <si>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</si>
  <si>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</si>
  <si>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</si>
  <si>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</si>
  <si>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</si>
  <si>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</si>
  <si>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</si>
  <si>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</si>
  <si>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</si>
  <si>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</si>
  <si>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</si>
  <si>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</si>
  <si>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</si>
  <si>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</si>
  <si>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</si>
  <si>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</si>
  <si>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</si>
  <si>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</si>
  <si>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</si>
  <si>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</si>
  <si>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</si>
  <si>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</si>
  <si>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</si>
  <si>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</si>
  <si>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</si>
  <si>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</si>
  <si>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</si>
  <si>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</si>
  <si>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</si>
  <si>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</si>
  <si>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</si>
  <si>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</si>
  <si>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</si>
  <si>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</si>
  <si>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</si>
  <si>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</si>
  <si>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</si>
  <si>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</si>
  <si>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</si>
  <si>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</si>
  <si>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</si>
  <si>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</si>
  <si>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</si>
  <si>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r>
      <rPr>
        <sz val="10"/>
        <color theme="1"/>
        <rFont val="Arial"/>
        <family val="2"/>
        <charset val="204"/>
      </rPr>
      <t xml:space="preserve">Applicare alla colonna </t>
    </r>
    <r>
      <rPr>
        <b/>
        <sz val="10"/>
        <color theme="1"/>
        <rFont val="Arial"/>
        <family val="2"/>
        <charset val="204"/>
      </rPr>
      <t>Punteggio</t>
    </r>
    <r>
      <rPr>
        <sz val="10"/>
        <color theme="1"/>
        <rFont val="Arial"/>
        <family val="2"/>
        <charset val="204"/>
      </rPr>
      <t xml:space="preserve"> la Formattazione condizionale BARRA DEI DATI colore rosso</t>
    </r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</si>
  <si>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</si>
  <si>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</si>
  <si>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</si>
  <si>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</si>
  <si>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</si>
  <si>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</si>
  <si>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</si>
  <si>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</si>
  <si>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</si>
  <si>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</si>
  <si>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</si>
  <si>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</si>
  <si>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</si>
  <si>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</si>
  <si>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</si>
  <si>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</si>
  <si>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</si>
  <si>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</si>
  <si>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</si>
  <si>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</si>
  <si>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</si>
  <si>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</si>
  <si>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</si>
  <si>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</si>
  <si>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</si>
  <si>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</si>
  <si>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</si>
  <si>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</si>
  <si>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</si>
  <si>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</si>
  <si>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</si>
  <si>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</si>
  <si>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</si>
  <si>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</si>
  <si>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</si>
  <si>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</si>
  <si>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</si>
  <si>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</si>
  <si>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</si>
  <si>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</si>
  <si>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</si>
  <si>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</si>
  <si>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</si>
  <si>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</si>
  <si>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</si>
  <si>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</si>
  <si>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</si>
  <si>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</si>
  <si>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</si>
  <si>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</si>
  <si>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</si>
  <si>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</si>
  <si>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</si>
  <si>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</si>
  <si>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</si>
  <si>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</si>
  <si>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</si>
  <si>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</si>
  <si>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</si>
  <si>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</si>
  <si>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</si>
  <si>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</si>
  <si>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</si>
  <si>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</si>
  <si>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</si>
  <si>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</si>
  <si>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</si>
  <si>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</si>
  <si>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</si>
  <si>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</si>
  <si>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</si>
  <si>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</si>
  <si>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</si>
  <si>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</si>
  <si>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</si>
  <si>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</si>
  <si>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</si>
  <si>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</si>
  <si>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</si>
  <si>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</si>
  <si>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</si>
  <si>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</si>
  <si>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</si>
  <si>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</si>
  <si>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</si>
  <si>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</si>
  <si>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</si>
  <si>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</si>
  <si>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</si>
  <si>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</si>
  <si>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</si>
  <si>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</si>
  <si>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</si>
  <si>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</si>
  <si>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</si>
  <si>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</si>
  <si>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</si>
  <si>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</si>
  <si>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</si>
  <si>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</si>
  <si>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</si>
  <si>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</si>
  <si>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</si>
  <si>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</si>
  <si>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</si>
  <si>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</si>
  <si>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</si>
  <si>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</si>
  <si>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</si>
  <si>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</si>
  <si>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</si>
  <si>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</si>
  <si>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</si>
  <si>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</si>
  <si>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</si>
  <si>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</si>
  <si>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</si>
  <si>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</si>
  <si>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</si>
  <si>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</si>
  <si>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</si>
  <si>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</si>
  <si>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</si>
  <si>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</si>
  <si>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</si>
  <si>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</si>
  <si>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</si>
  <si>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</si>
  <si>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ESITO2</t>
  </si>
  <si>
    <t>DATA/DATA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</si>
</sst>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Verdana"/>
      <family val="2"/>
      <charset val="204"/>
    </font>
    <font>
      <sz val="11"/>
      <color theme="0"/>
      <name val="Calibri"/>
      <family val="2"/>
      <charset val="204"/>
    </font>
    <font>
      <b/>
      <sz val="13"/>
      <color rgb="FF1F497D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5"/>
      <color rgb="FF1F497D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theme="2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" fillId="0" borderId="33" xfId="0" applyFont="1" applyBorder="1"/>
    <xf numFmtId="14" fontId="3" fillId="2" borderId="6" xfId="0" applyNumberFormat="1" applyFont="1" applyFill="1" applyBorder="1"/>
    <xf numFmtId="0" fontId="4" fillId="5" borderId="24" xfId="0" applyFont="1" applyFill="1" applyBorder="1"/>
    <xf numFmtId="0" fontId="1" fillId="7" borderId="0" xfId="0" applyFont="1" applyFill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</cellXfs>
  <cellStyles count="1">
    <cellStyle name="Normal" xfId="0" builtinId="0"/>
  </cellStyles>
  <dxfs count="1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Cerca_Vert_Spese-style" pivot="0" count="4" xr9:uid="{00000000-0011-0000-FFFF-FFFF01000000}">
      <tableStyleElement type="headerRow" dxfId="9"/>
      <tableStyleElement type="total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E10">
  <tableColumns count="4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5">
      <calculatedColumnFormula array="1">_xlfn.IFS(Table_1[[#This Row],[Punteggio]]=$G$6,$H$6,Table_1[[#This Row],[Punteggio]]=$G$5,$H$5,Table_1[[#This Row],[Punteggio]]=$G$4,$H$4,Table_1[[#This Row],[Punteggio]]=$G$3,$H$3)</calculatedColumnFormula>
    </tableColumn>
    <tableColumn id="4" xr3:uid="{E5FED267-E9C9-4BC7-B57F-DABB76E3A1E4}" name="ESITO2" dataDxfId="4">
      <calculatedColumnFormula>VLOOKUP(Table_1[[#This Row],[Punteggio]],$G$3:$I$6,2,0)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7" activePane="bottomLeft" state="frozen"/>
      <selection pane="bottomLeft" activeCell="D7" sqref="D7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5.664062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39" customHeight="1" x14ac:dyDescent="0.3">
      <c r="A1" s="58" t="s">
        <v>0</v>
      </c>
      <c r="B1" s="59"/>
      <c r="C1" s="59"/>
      <c r="D1" s="59"/>
      <c r="E1" s="59"/>
      <c r="F1" s="59"/>
      <c r="G1" s="6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1" t="s">
        <v>1</v>
      </c>
      <c r="B2" s="59"/>
      <c r="C2" s="59"/>
      <c r="D2" s="59"/>
      <c r="E2" s="6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 t="shared" ref="D4:D67" si="0">C4+(C4*IVATOT)</f>
        <v>337200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 t="shared" si="0"/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 t="shared" ref="D68:D131" si="2">C68+(C68*IVATOT)</f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 t="shared" si="2"/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 t="shared" ref="D132:D195" si="4">C132+(C132*IVATOT)</f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 t="shared" si="4"/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 t="shared" ref="D196:D259" si="6">C196+(C196*IVATOT)</f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 t="shared" si="6"/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 t="shared" ref="D260:D323" si="8">C260+(C260*IVATOT)</f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 t="shared" si="8"/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 t="shared" ref="D324:D339" si="10">C324+(C324*IVATOT)</f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 t="shared" si="10"/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" sqref="G2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MID(A2,2,2)</f>
        <v>23</v>
      </c>
      <c r="D2" s="12">
        <v>33086</v>
      </c>
      <c r="E2" s="11">
        <f>DAY(D2)</f>
        <v>1</v>
      </c>
      <c r="G2" s="13" t="str">
        <f>_xlfn.CONCAT(LEFT(A2,1),"-",RIGHT(A2,2))</f>
        <v>a-23</v>
      </c>
    </row>
    <row r="3" spans="1:7" ht="12.75" customHeight="1" thickBot="1" x14ac:dyDescent="0.35">
      <c r="A3" s="10" t="s">
        <v>495</v>
      </c>
      <c r="B3" s="11" t="str">
        <f t="shared" ref="B3:B9" si="0">MID(A3,2,2)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_xlfn.CONCAT(LEFT(A3,1),"-",RIGHT(A3,2))</f>
        <v>b-31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c-45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u-87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a-09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l-98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v-34</v>
      </c>
    </row>
    <row r="9" spans="1:7" ht="12.75" customHeight="1" thickBot="1" x14ac:dyDescent="0.35">
      <c r="A9" s="14" t="s">
        <v>501</v>
      </c>
      <c r="B9" s="54" t="str">
        <f t="shared" si="0"/>
        <v>11</v>
      </c>
      <c r="D9" s="15">
        <v>33093</v>
      </c>
      <c r="E9" s="54">
        <f t="shared" si="1"/>
        <v>8</v>
      </c>
      <c r="G9" s="13" t="str">
        <f t="shared" si="2"/>
        <v>q-11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selection activeCell="E25" sqref="E25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5" width="14" customWidth="1"/>
    <col min="6" max="6" width="9.33203125" customWidth="1"/>
    <col min="7" max="7" width="7.33203125" customWidth="1"/>
    <col min="8" max="8" width="14.33203125" customWidth="1"/>
    <col min="9" max="9" width="8" customWidth="1"/>
    <col min="10" max="27" width="9.33203125" customWidth="1"/>
  </cols>
  <sheetData>
    <row r="1" spans="1:27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3">
      <c r="A2" s="1"/>
      <c r="B2" s="1"/>
      <c r="C2" s="1"/>
      <c r="D2" s="1"/>
      <c r="E2" s="1"/>
      <c r="F2" s="1"/>
      <c r="G2" s="1" t="s">
        <v>502</v>
      </c>
      <c r="H2" s="1" t="s">
        <v>503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3">
      <c r="A3" s="1"/>
      <c r="B3" s="16" t="s">
        <v>504</v>
      </c>
      <c r="C3" s="16" t="s">
        <v>505</v>
      </c>
      <c r="D3" s="16" t="s">
        <v>506</v>
      </c>
      <c r="E3" s="56" t="s">
        <v>657</v>
      </c>
      <c r="F3" s="1"/>
      <c r="G3" s="17">
        <v>0</v>
      </c>
      <c r="H3" s="18" t="s">
        <v>507</v>
      </c>
      <c r="I3" s="19" t="s">
        <v>507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3">
      <c r="A4" s="1"/>
      <c r="B4" s="1" t="s">
        <v>508</v>
      </c>
      <c r="C4" s="1">
        <v>40</v>
      </c>
      <c r="D4" s="1" t="str" cm="1">
        <f t="array" ref="D4">_xlfn.IFS(Table_1[[#This Row],[Punteggio]]=$G$6,$H$6,Table_1[[#This Row],[Punteggio]]=$G$5,$H$5,Table_1[[#This Row],[Punteggio]]=$G$4,$H$4,Table_1[[#This Row],[Punteggio]]=$G$3,$H$3)</f>
        <v>Sufficiente</v>
      </c>
      <c r="E4" s="1" t="str">
        <f>VLOOKUP(Table_1[[#This Row],[Punteggio]],$G$3:$I$6,2,0)</f>
        <v>Sufficiente</v>
      </c>
      <c r="F4" s="1"/>
      <c r="G4" s="20">
        <v>40</v>
      </c>
      <c r="H4" s="1" t="s">
        <v>509</v>
      </c>
      <c r="I4" s="21" t="s">
        <v>510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3">
      <c r="A5" s="1"/>
      <c r="B5" s="1" t="s">
        <v>511</v>
      </c>
      <c r="C5" s="1">
        <v>60</v>
      </c>
      <c r="D5" s="1" t="str" cm="1">
        <f t="array" ref="D5">_xlfn.IFS(Table_1[[#This Row],[Punteggio]]=$G$6,$H$6,Table_1[[#This Row],[Punteggio]]=$G$5,$H$5,Table_1[[#This Row],[Punteggio]]=$G$4,$H$4,Table_1[[#This Row],[Punteggio]]=$G$3,$H$3)</f>
        <v>Discreto</v>
      </c>
      <c r="E5" s="1" t="str">
        <f>VLOOKUP(Table_1[[#This Row],[Punteggio]],$G$3:$I$6,2,0)</f>
        <v>Discreto</v>
      </c>
      <c r="F5" s="1"/>
      <c r="G5" s="20">
        <v>60</v>
      </c>
      <c r="H5" s="1" t="s">
        <v>512</v>
      </c>
      <c r="I5" s="21" t="s">
        <v>513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3">
      <c r="A6" s="1"/>
      <c r="B6" s="1" t="s">
        <v>514</v>
      </c>
      <c r="C6" s="1">
        <v>60</v>
      </c>
      <c r="D6" s="1" t="str" cm="1">
        <f t="array" ref="D6">_xlfn.IFS(Table_1[[#This Row],[Punteggio]]=$G$6,$H$6,Table_1[[#This Row],[Punteggio]]=$G$5,$H$5,Table_1[[#This Row],[Punteggio]]=$G$4,$H$4,Table_1[[#This Row],[Punteggio]]=$G$3,$H$3)</f>
        <v>Discreto</v>
      </c>
      <c r="E6" s="1" t="str">
        <f>VLOOKUP(Table_1[[#This Row],[Punteggio]],$G$3:$I$6,2,0)</f>
        <v>Discreto</v>
      </c>
      <c r="F6" s="1"/>
      <c r="G6" s="22">
        <v>70</v>
      </c>
      <c r="H6" s="23" t="s">
        <v>515</v>
      </c>
      <c r="I6" s="24" t="s">
        <v>516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3">
      <c r="A7" s="1"/>
      <c r="B7" s="1" t="s">
        <v>517</v>
      </c>
      <c r="C7" s="1">
        <v>40</v>
      </c>
      <c r="D7" s="1" t="str" cm="1">
        <f t="array" ref="D7">_xlfn.IFS(Table_1[[#This Row],[Punteggio]]=$G$6,$H$6,Table_1[[#This Row],[Punteggio]]=$G$5,$H$5,Table_1[[#This Row],[Punteggio]]=$G$4,$H$4,Table_1[[#This Row],[Punteggio]]=$G$3,$H$3)</f>
        <v>Sufficiente</v>
      </c>
      <c r="E7" s="1" t="str">
        <f>VLOOKUP(Table_1[[#This Row],[Punteggio]],$G$3:$I$6,2,0)</f>
        <v>Sufficiente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3">
      <c r="A8" s="1"/>
      <c r="B8" s="1" t="s">
        <v>518</v>
      </c>
      <c r="C8" s="1">
        <v>70</v>
      </c>
      <c r="D8" s="1" t="str" cm="1">
        <f t="array" ref="D8">_xlfn.IFS(Table_1[[#This Row],[Punteggio]]=$G$6,$H$6,Table_1[[#This Row],[Punteggio]]=$G$5,$H$5,Table_1[[#This Row],[Punteggio]]=$G$4,$H$4,Table_1[[#This Row],[Punteggio]]=$G$3,$H$3)</f>
        <v>Buono</v>
      </c>
      <c r="E8" s="1" t="str">
        <f>VLOOKUP(Table_1[[#This Row],[Punteggio]],$G$3:$I$6,2,0)</f>
        <v>Buono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3">
      <c r="A9" s="1"/>
      <c r="B9" s="1" t="s">
        <v>519</v>
      </c>
      <c r="C9" s="1">
        <v>0</v>
      </c>
      <c r="D9" s="1" t="str" cm="1">
        <f t="array" ref="D9">_xlfn.IFS(Table_1[[#This Row],[Punteggio]]=$G$6,$H$6,Table_1[[#This Row],[Punteggio]]=$G$5,$H$5,Table_1[[#This Row],[Punteggio]]=$G$4,$H$4,Table_1[[#This Row],[Punteggio]]=$G$3,$H$3)</f>
        <v>Respinto</v>
      </c>
      <c r="E9" s="1" t="str">
        <f>VLOOKUP(Table_1[[#This Row],[Punteggio]],$G$3:$I$6,2,0)</f>
        <v>Respinto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3">
      <c r="A10" s="1"/>
      <c r="B10" s="1" t="s">
        <v>520</v>
      </c>
      <c r="C10" s="1">
        <v>0</v>
      </c>
      <c r="D10" s="1" t="str" cm="1">
        <f t="array" ref="D10">_xlfn.IFS(Table_1[[#This Row],[Punteggio]]=$G$6,$H$6,Table_1[[#This Row],[Punteggio]]=$G$5,$H$5,Table_1[[#This Row],[Punteggio]]=$G$4,$H$4,Table_1[[#This Row],[Punteggio]]=$G$3,$H$3)</f>
        <v>Respinto</v>
      </c>
      <c r="E10" s="1" t="str">
        <f>VLOOKUP(Table_1[[#This Row],[Punteggio]],$G$3:$I$6,2,0)</f>
        <v>Respinto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2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3">
      <c r="A20" s="25" t="s">
        <v>521</v>
      </c>
      <c r="B20" s="26" t="s">
        <v>528</v>
      </c>
      <c r="C20" s="26"/>
      <c r="D20" s="26"/>
      <c r="E20" s="26"/>
      <c r="F20" s="26"/>
      <c r="G20" s="26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3">
      <c r="A25" s="1"/>
      <c r="B25" s="1"/>
      <c r="C25" s="1" t="str">
        <f>_xlfn.XLOOKUP(C4,G3:G6,H3:H6)</f>
        <v>Sufficiente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conditionalFormatting sqref="C4:C10">
    <cfRule type="colorScale" priority="1">
      <colorScale>
        <cfvo type="min"/>
        <cfvo type="max"/>
        <color rgb="FFF8696B"/>
        <color rgb="FFFCFCFF"/>
      </colorScale>
    </cfRule>
  </conditionalFormatting>
  <conditionalFormatting sqref="D4:E10">
    <cfRule type="cellIs" dxfId="3" priority="2" operator="equal">
      <formula>"Buono"</formula>
    </cfRule>
    <cfRule type="cellIs" dxfId="2" priority="3" operator="equal">
      <formula>"Discreto"</formula>
    </cfRule>
    <cfRule type="cellIs" dxfId="1" priority="4" operator="equal">
      <formula>"Sufficiente"</formula>
    </cfRule>
    <cfRule type="cellIs" dxfId="0" priority="5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H4" sqref="H4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2" t="s">
        <v>529</v>
      </c>
      <c r="H1" s="59"/>
      <c r="I1" s="59"/>
      <c r="J1" s="6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530</v>
      </c>
      <c r="D3" s="1" t="s">
        <v>531</v>
      </c>
      <c r="E3" s="1"/>
      <c r="F3" s="1"/>
      <c r="G3" s="27" t="s">
        <v>530</v>
      </c>
      <c r="H3" s="27" t="s">
        <v>531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532</v>
      </c>
      <c r="D4" s="28">
        <v>266</v>
      </c>
      <c r="E4" s="1"/>
      <c r="F4" s="1"/>
      <c r="G4" s="29" t="s">
        <v>543</v>
      </c>
      <c r="H4" s="30">
        <f>_xlfn.XLOOKUP(G4,Table_2[MESE],Table_2[SPESA])</f>
        <v>488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534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535</v>
      </c>
      <c r="D6" s="28">
        <v>496</v>
      </c>
      <c r="E6" s="1"/>
      <c r="F6" s="1"/>
      <c r="G6" s="57" t="s">
        <v>534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536</v>
      </c>
      <c r="D7" s="28">
        <v>204</v>
      </c>
      <c r="E7" s="1"/>
      <c r="F7" s="1"/>
      <c r="G7" s="1" t="s">
        <v>658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537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538</v>
      </c>
      <c r="D9" s="28">
        <v>409</v>
      </c>
      <c r="E9" s="1"/>
      <c r="F9" s="1"/>
      <c r="G9" s="1"/>
      <c r="H9" s="1">
        <f>VLOOKUP(G4,Table_2[],2,0)</f>
        <v>488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539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540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541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542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543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533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544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2">
    <dataValidation type="list" allowBlank="1" showErrorMessage="1" sqref="G4" xr:uid="{00000000-0002-0000-0300-000000000000}">
      <formula1>$C$4:$C$15</formula1>
    </dataValidation>
    <dataValidation type="list" allowBlank="1" showInputMessage="1" showErrorMessage="1" sqref="G6" xr:uid="{72C8B05F-D76C-42C6-BF70-01AF0489ECD2}">
      <formula1>$C$4:$C$16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5" sqref="I5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1" t="s">
        <v>545</v>
      </c>
      <c r="B1" s="31" t="s">
        <v>546</v>
      </c>
      <c r="C1" s="31" t="s">
        <v>547</v>
      </c>
      <c r="D1" s="32" t="s">
        <v>548</v>
      </c>
      <c r="E1" s="32" t="s">
        <v>549</v>
      </c>
      <c r="F1" s="33"/>
      <c r="G1" s="33"/>
      <c r="H1" s="34" t="s">
        <v>550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3">
      <c r="A2" s="35">
        <v>36529</v>
      </c>
      <c r="B2" s="36" t="s">
        <v>551</v>
      </c>
      <c r="C2" s="36" t="s">
        <v>552</v>
      </c>
      <c r="D2" s="37">
        <v>50000</v>
      </c>
      <c r="E2" s="37">
        <v>16</v>
      </c>
    </row>
    <row r="3" spans="1:26" ht="13.5" customHeight="1" thickBot="1" x14ac:dyDescent="0.35">
      <c r="A3" s="35">
        <v>36534</v>
      </c>
      <c r="B3" s="36" t="s">
        <v>553</v>
      </c>
      <c r="C3" s="36" t="s">
        <v>552</v>
      </c>
      <c r="D3" s="37">
        <v>29970</v>
      </c>
      <c r="E3" s="37">
        <v>29</v>
      </c>
      <c r="H3" s="38" t="s">
        <v>552</v>
      </c>
      <c r="I3" s="39">
        <f>COUNTIF($C$2:$C$80,H3)</f>
        <v>11</v>
      </c>
    </row>
    <row r="4" spans="1:26" ht="13.5" customHeight="1" thickBot="1" x14ac:dyDescent="0.35">
      <c r="A4" s="35">
        <v>36537</v>
      </c>
      <c r="B4" s="36" t="s">
        <v>554</v>
      </c>
      <c r="C4" s="36" t="s">
        <v>555</v>
      </c>
      <c r="D4" s="37">
        <v>27560</v>
      </c>
      <c r="E4" s="37">
        <v>21</v>
      </c>
      <c r="H4" s="40" t="s">
        <v>556</v>
      </c>
      <c r="I4" s="39">
        <f t="shared" ref="I4:I6" si="0">COUNTIF($C$2:$C$80,H4)</f>
        <v>5</v>
      </c>
    </row>
    <row r="5" spans="1:26" ht="13.5" customHeight="1" thickBot="1" x14ac:dyDescent="0.35">
      <c r="A5" s="35">
        <v>36543</v>
      </c>
      <c r="B5" s="36" t="s">
        <v>557</v>
      </c>
      <c r="C5" s="36" t="s">
        <v>558</v>
      </c>
      <c r="D5" s="37">
        <v>43500</v>
      </c>
      <c r="E5" s="37">
        <v>29</v>
      </c>
      <c r="H5" s="40" t="s">
        <v>559</v>
      </c>
      <c r="I5" s="39">
        <f t="shared" si="0"/>
        <v>4</v>
      </c>
    </row>
    <row r="6" spans="1:26" ht="13.5" customHeight="1" thickBot="1" x14ac:dyDescent="0.35">
      <c r="A6" s="35">
        <v>36545</v>
      </c>
      <c r="B6" s="36" t="s">
        <v>560</v>
      </c>
      <c r="C6" s="36" t="s">
        <v>559</v>
      </c>
      <c r="D6" s="37">
        <v>13500</v>
      </c>
      <c r="E6" s="37">
        <v>15</v>
      </c>
      <c r="H6" s="41" t="s">
        <v>561</v>
      </c>
      <c r="I6" s="39">
        <f t="shared" si="0"/>
        <v>4</v>
      </c>
    </row>
    <row r="7" spans="1:26" ht="13.5" customHeight="1" thickBot="1" x14ac:dyDescent="0.35">
      <c r="A7" s="35">
        <v>36547</v>
      </c>
      <c r="B7" s="36" t="s">
        <v>562</v>
      </c>
      <c r="C7" s="36" t="s">
        <v>563</v>
      </c>
      <c r="D7" s="37">
        <v>50800</v>
      </c>
      <c r="E7" s="37">
        <v>22</v>
      </c>
    </row>
    <row r="8" spans="1:26" ht="13.5" customHeight="1" thickBot="1" x14ac:dyDescent="0.35">
      <c r="A8" s="35">
        <v>36548</v>
      </c>
      <c r="B8" s="36" t="s">
        <v>564</v>
      </c>
      <c r="C8" s="36" t="s">
        <v>565</v>
      </c>
      <c r="D8" s="37">
        <v>98450</v>
      </c>
      <c r="E8" s="37">
        <v>21</v>
      </c>
      <c r="H8" s="42" t="s">
        <v>554</v>
      </c>
      <c r="I8" s="39">
        <f>COUNTIF($B$2:$B$80,H8)</f>
        <v>2</v>
      </c>
    </row>
    <row r="9" spans="1:26" ht="13.5" customHeight="1" thickBot="1" x14ac:dyDescent="0.35">
      <c r="A9" s="35">
        <v>36551</v>
      </c>
      <c r="B9" s="36" t="s">
        <v>554</v>
      </c>
      <c r="C9" s="36" t="s">
        <v>555</v>
      </c>
      <c r="D9" s="37">
        <v>45890</v>
      </c>
      <c r="E9" s="37">
        <v>18</v>
      </c>
      <c r="H9" s="43" t="s">
        <v>562</v>
      </c>
      <c r="I9" s="39">
        <f t="shared" ref="I9:I14" si="1">COUNTIF($B$2:$B$80,H9)</f>
        <v>1</v>
      </c>
    </row>
    <row r="10" spans="1:26" ht="13.5" customHeight="1" thickBot="1" x14ac:dyDescent="0.35">
      <c r="A10" s="35">
        <v>36552</v>
      </c>
      <c r="B10" s="36" t="s">
        <v>566</v>
      </c>
      <c r="C10" s="36" t="s">
        <v>567</v>
      </c>
      <c r="D10" s="37">
        <v>7950</v>
      </c>
      <c r="E10" s="37">
        <v>23</v>
      </c>
      <c r="H10" s="43" t="s">
        <v>564</v>
      </c>
      <c r="I10" s="39">
        <f t="shared" si="1"/>
        <v>1</v>
      </c>
    </row>
    <row r="11" spans="1:26" ht="13.5" customHeight="1" thickBot="1" x14ac:dyDescent="0.35">
      <c r="A11" s="35">
        <v>36553</v>
      </c>
      <c r="B11" s="36" t="s">
        <v>568</v>
      </c>
      <c r="C11" s="36" t="s">
        <v>565</v>
      </c>
      <c r="D11" s="37">
        <v>87450</v>
      </c>
      <c r="E11" s="37">
        <v>24</v>
      </c>
      <c r="H11" s="43" t="s">
        <v>566</v>
      </c>
      <c r="I11" s="39">
        <f t="shared" si="1"/>
        <v>1</v>
      </c>
    </row>
    <row r="12" spans="1:26" ht="13.5" customHeight="1" thickBot="1" x14ac:dyDescent="0.35">
      <c r="A12" s="35">
        <v>36554</v>
      </c>
      <c r="B12" s="36" t="s">
        <v>569</v>
      </c>
      <c r="C12" s="36" t="s">
        <v>570</v>
      </c>
      <c r="D12" s="37">
        <v>295000</v>
      </c>
      <c r="E12" s="37">
        <v>27</v>
      </c>
      <c r="H12" s="43" t="s">
        <v>571</v>
      </c>
      <c r="I12" s="39">
        <f t="shared" si="1"/>
        <v>4</v>
      </c>
    </row>
    <row r="13" spans="1:26" ht="13.5" customHeight="1" thickBot="1" x14ac:dyDescent="0.35">
      <c r="A13" s="35">
        <v>36555</v>
      </c>
      <c r="B13" s="36" t="s">
        <v>557</v>
      </c>
      <c r="C13" s="36" t="s">
        <v>572</v>
      </c>
      <c r="D13" s="37">
        <v>348980</v>
      </c>
      <c r="E13" s="37">
        <v>15</v>
      </c>
      <c r="H13" s="43" t="s">
        <v>573</v>
      </c>
      <c r="I13" s="39">
        <f t="shared" si="1"/>
        <v>2</v>
      </c>
    </row>
    <row r="14" spans="1:26" ht="13.5" customHeight="1" thickBot="1" x14ac:dyDescent="0.35">
      <c r="A14" s="35">
        <v>36558</v>
      </c>
      <c r="B14" s="36" t="s">
        <v>574</v>
      </c>
      <c r="C14" s="36" t="s">
        <v>575</v>
      </c>
      <c r="D14" s="37">
        <v>127490</v>
      </c>
      <c r="E14" s="37">
        <v>17</v>
      </c>
      <c r="H14" s="44" t="s">
        <v>576</v>
      </c>
      <c r="I14" s="39">
        <f t="shared" si="1"/>
        <v>1</v>
      </c>
    </row>
    <row r="15" spans="1:26" ht="13.5" customHeight="1" x14ac:dyDescent="0.3">
      <c r="A15" s="35">
        <v>36558</v>
      </c>
      <c r="B15" s="36" t="s">
        <v>577</v>
      </c>
      <c r="C15" s="36" t="s">
        <v>555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578</v>
      </c>
      <c r="C16" s="36" t="s">
        <v>579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580</v>
      </c>
      <c r="C17" s="36" t="s">
        <v>579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581</v>
      </c>
      <c r="C18" s="36" t="s">
        <v>582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571</v>
      </c>
      <c r="C19" s="36" t="s">
        <v>552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560</v>
      </c>
      <c r="C20" s="36" t="s">
        <v>559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583</v>
      </c>
      <c r="C21" s="36" t="s">
        <v>584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573</v>
      </c>
      <c r="C22" s="36" t="s">
        <v>555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576</v>
      </c>
      <c r="C23" s="36" t="s">
        <v>585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586</v>
      </c>
      <c r="C24" s="36" t="s">
        <v>585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571</v>
      </c>
      <c r="C25" s="36" t="s">
        <v>552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573</v>
      </c>
      <c r="C26" s="36" t="s">
        <v>555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586</v>
      </c>
      <c r="C27" s="36" t="s">
        <v>585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586</v>
      </c>
      <c r="C28" s="36" t="s">
        <v>585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587</v>
      </c>
      <c r="C29" s="36" t="s">
        <v>552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588</v>
      </c>
      <c r="C30" s="36" t="s">
        <v>572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589</v>
      </c>
      <c r="C31" s="36" t="s">
        <v>590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591</v>
      </c>
      <c r="C32" s="36" t="s">
        <v>585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592</v>
      </c>
      <c r="C33" s="36" t="s">
        <v>585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593</v>
      </c>
      <c r="C34" s="36" t="s">
        <v>584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594</v>
      </c>
      <c r="C35" s="36" t="s">
        <v>595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596</v>
      </c>
      <c r="C36" s="36" t="s">
        <v>585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574</v>
      </c>
      <c r="C37" s="36" t="s">
        <v>575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597</v>
      </c>
      <c r="C38" s="36" t="s">
        <v>582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551</v>
      </c>
      <c r="C39" s="36" t="s">
        <v>598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599</v>
      </c>
      <c r="C40" s="36" t="s">
        <v>600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577</v>
      </c>
      <c r="C41" s="36" t="s">
        <v>555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601</v>
      </c>
      <c r="C42" s="36" t="s">
        <v>561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602</v>
      </c>
      <c r="C43" s="36" t="s">
        <v>552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593</v>
      </c>
      <c r="C44" s="36" t="s">
        <v>584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603</v>
      </c>
      <c r="C45" s="36" t="s">
        <v>584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604</v>
      </c>
      <c r="C46" s="36" t="s">
        <v>605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597</v>
      </c>
      <c r="C47" s="36" t="s">
        <v>582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606</v>
      </c>
      <c r="C48" s="36" t="s">
        <v>555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607</v>
      </c>
      <c r="C49" s="36" t="s">
        <v>605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607</v>
      </c>
      <c r="C50" s="36" t="s">
        <v>605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608</v>
      </c>
      <c r="C51" s="36" t="s">
        <v>561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609</v>
      </c>
      <c r="C52" s="36" t="s">
        <v>610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587</v>
      </c>
      <c r="C53" s="36" t="s">
        <v>552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571</v>
      </c>
      <c r="C54" s="36" t="s">
        <v>552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571</v>
      </c>
      <c r="C55" s="36" t="s">
        <v>552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588</v>
      </c>
      <c r="C56" s="36" t="s">
        <v>572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560</v>
      </c>
      <c r="C57" s="36" t="s">
        <v>559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611</v>
      </c>
      <c r="C58" s="36" t="s">
        <v>556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612</v>
      </c>
      <c r="C59" s="36" t="s">
        <v>605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602</v>
      </c>
      <c r="C60" s="36" t="s">
        <v>552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583</v>
      </c>
      <c r="C61" s="36" t="s">
        <v>584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611</v>
      </c>
      <c r="C62" s="36" t="s">
        <v>556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583</v>
      </c>
      <c r="C63" s="36" t="s">
        <v>584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601</v>
      </c>
      <c r="C64" s="36" t="s">
        <v>561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601</v>
      </c>
      <c r="C65" s="36" t="s">
        <v>561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613</v>
      </c>
      <c r="C66" s="36" t="s">
        <v>556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614</v>
      </c>
      <c r="C67" s="36" t="s">
        <v>615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616</v>
      </c>
      <c r="C68" s="36" t="s">
        <v>558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617</v>
      </c>
      <c r="C69" s="36" t="s">
        <v>555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606</v>
      </c>
      <c r="C70" s="36" t="s">
        <v>555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618</v>
      </c>
      <c r="C71" s="36" t="s">
        <v>598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614</v>
      </c>
      <c r="C72" s="36" t="s">
        <v>615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560</v>
      </c>
      <c r="C73" s="36" t="s">
        <v>559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613</v>
      </c>
      <c r="C74" s="36" t="s">
        <v>556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557</v>
      </c>
      <c r="C75" s="36" t="s">
        <v>558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602</v>
      </c>
      <c r="C76" s="36" t="s">
        <v>552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619</v>
      </c>
      <c r="C77" s="36" t="s">
        <v>582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620</v>
      </c>
      <c r="C78" s="36" t="s">
        <v>555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620</v>
      </c>
      <c r="C79" s="36" t="s">
        <v>555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621</v>
      </c>
      <c r="C80" s="36" t="s">
        <v>556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:H10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3" t="s">
        <v>622</v>
      </c>
      <c r="C1" s="64"/>
      <c r="D1" s="64"/>
    </row>
    <row r="2" spans="1:11" ht="12.75" customHeight="1" x14ac:dyDescent="0.3"/>
    <row r="3" spans="1:11" ht="12.75" customHeight="1" x14ac:dyDescent="0.35">
      <c r="A3" s="45" t="s">
        <v>623</v>
      </c>
      <c r="B3" s="46" t="s">
        <v>624</v>
      </c>
      <c r="C3" s="46" t="s">
        <v>625</v>
      </c>
      <c r="D3" s="45" t="s">
        <v>626</v>
      </c>
      <c r="E3" s="47" t="s">
        <v>627</v>
      </c>
      <c r="G3" s="48" t="s">
        <v>628</v>
      </c>
      <c r="H3" s="26"/>
      <c r="I3" s="26"/>
      <c r="J3" s="26"/>
      <c r="K3" s="26"/>
    </row>
    <row r="4" spans="1:11" ht="12.75" customHeight="1" x14ac:dyDescent="0.3">
      <c r="A4" s="36" t="s">
        <v>532</v>
      </c>
      <c r="B4" s="35">
        <v>37622</v>
      </c>
      <c r="C4" s="36" t="s">
        <v>629</v>
      </c>
      <c r="D4" s="36" t="s">
        <v>630</v>
      </c>
      <c r="E4" s="37">
        <v>23</v>
      </c>
    </row>
    <row r="5" spans="1:11" ht="12.75" customHeight="1" thickBot="1" x14ac:dyDescent="0.35">
      <c r="A5" s="36" t="s">
        <v>532</v>
      </c>
      <c r="B5" s="35">
        <v>37626</v>
      </c>
      <c r="C5" s="36" t="s">
        <v>631</v>
      </c>
      <c r="D5" s="36" t="s">
        <v>632</v>
      </c>
      <c r="E5" s="37">
        <v>25</v>
      </c>
      <c r="G5" s="49" t="s">
        <v>633</v>
      </c>
      <c r="H5" s="50">
        <f>SUMIF($C$4:$C$26,G5,$E$4:$E$26)</f>
        <v>893.5</v>
      </c>
    </row>
    <row r="6" spans="1:11" ht="12.75" customHeight="1" thickBot="1" x14ac:dyDescent="0.35">
      <c r="A6" s="36" t="s">
        <v>532</v>
      </c>
      <c r="B6" s="35">
        <v>10</v>
      </c>
      <c r="C6" s="36" t="s">
        <v>634</v>
      </c>
      <c r="D6" s="36" t="s">
        <v>635</v>
      </c>
      <c r="E6" s="37">
        <v>69</v>
      </c>
      <c r="G6" s="51" t="s">
        <v>629</v>
      </c>
      <c r="H6" s="50">
        <f t="shared" ref="H6:H10" si="0">SUMIF($C$4:$C$26,G6,$E$4:$E$26)</f>
        <v>121</v>
      </c>
    </row>
    <row r="7" spans="1:11" ht="12.75" customHeight="1" thickBot="1" x14ac:dyDescent="0.35">
      <c r="A7" s="36" t="s">
        <v>532</v>
      </c>
      <c r="B7" s="35">
        <v>37634</v>
      </c>
      <c r="C7" s="36" t="s">
        <v>636</v>
      </c>
      <c r="D7" s="36" t="s">
        <v>637</v>
      </c>
      <c r="E7" s="37">
        <v>554</v>
      </c>
      <c r="G7" s="51" t="s">
        <v>638</v>
      </c>
      <c r="H7" s="50">
        <f t="shared" si="0"/>
        <v>832</v>
      </c>
    </row>
    <row r="8" spans="1:11" ht="12.75" customHeight="1" thickBot="1" x14ac:dyDescent="0.35">
      <c r="A8" s="36" t="s">
        <v>532</v>
      </c>
      <c r="B8" s="35">
        <v>37635</v>
      </c>
      <c r="C8" s="36" t="s">
        <v>631</v>
      </c>
      <c r="D8" s="36" t="s">
        <v>639</v>
      </c>
      <c r="E8" s="37">
        <v>569</v>
      </c>
      <c r="G8" s="51" t="s">
        <v>640</v>
      </c>
      <c r="H8" s="50">
        <f t="shared" si="0"/>
        <v>19</v>
      </c>
    </row>
    <row r="9" spans="1:11" ht="12.75" customHeight="1" thickBot="1" x14ac:dyDescent="0.35">
      <c r="A9" s="36" t="s">
        <v>532</v>
      </c>
      <c r="B9" s="35">
        <v>37642</v>
      </c>
      <c r="C9" s="36" t="s">
        <v>636</v>
      </c>
      <c r="D9" s="36" t="s">
        <v>641</v>
      </c>
      <c r="E9" s="37">
        <v>58</v>
      </c>
      <c r="G9" s="51" t="s">
        <v>636</v>
      </c>
      <c r="H9" s="50">
        <f t="shared" si="0"/>
        <v>766</v>
      </c>
    </row>
    <row r="10" spans="1:11" ht="12.75" customHeight="1" thickBot="1" x14ac:dyDescent="0.35">
      <c r="A10" s="36" t="s">
        <v>532</v>
      </c>
      <c r="B10" s="35">
        <v>37650</v>
      </c>
      <c r="C10" s="36" t="s">
        <v>631</v>
      </c>
      <c r="D10" s="36" t="s">
        <v>642</v>
      </c>
      <c r="E10" s="37">
        <v>885</v>
      </c>
      <c r="G10" s="52" t="s">
        <v>631</v>
      </c>
      <c r="H10" s="50">
        <f t="shared" si="0"/>
        <v>1479</v>
      </c>
    </row>
    <row r="11" spans="1:11" ht="12.75" customHeight="1" x14ac:dyDescent="0.3">
      <c r="A11" s="36" t="s">
        <v>534</v>
      </c>
      <c r="B11" s="35">
        <v>37653</v>
      </c>
      <c r="C11" s="36" t="s">
        <v>633</v>
      </c>
      <c r="D11" s="36" t="s">
        <v>643</v>
      </c>
      <c r="E11" s="37">
        <v>821</v>
      </c>
    </row>
    <row r="12" spans="1:11" ht="12.75" customHeight="1" x14ac:dyDescent="0.3">
      <c r="A12" s="36" t="s">
        <v>534</v>
      </c>
      <c r="B12" s="35">
        <v>37657</v>
      </c>
      <c r="C12" s="36" t="s">
        <v>636</v>
      </c>
      <c r="D12" s="36" t="s">
        <v>641</v>
      </c>
      <c r="E12" s="37">
        <v>23</v>
      </c>
    </row>
    <row r="13" spans="1:11" ht="12.75" customHeight="1" x14ac:dyDescent="0.3">
      <c r="A13" s="36" t="s">
        <v>534</v>
      </c>
      <c r="B13" s="35">
        <v>37658</v>
      </c>
      <c r="C13" s="36" t="s">
        <v>629</v>
      </c>
      <c r="D13" s="36" t="s">
        <v>630</v>
      </c>
      <c r="E13" s="37">
        <v>36</v>
      </c>
    </row>
    <row r="14" spans="1:11" ht="12.75" customHeight="1" x14ac:dyDescent="0.3">
      <c r="A14" s="36" t="s">
        <v>534</v>
      </c>
      <c r="B14" s="35">
        <v>37663</v>
      </c>
      <c r="C14" s="36" t="s">
        <v>640</v>
      </c>
      <c r="D14" s="36" t="s">
        <v>644</v>
      </c>
      <c r="E14" s="37">
        <v>5</v>
      </c>
    </row>
    <row r="15" spans="1:11" ht="12.75" customHeight="1" x14ac:dyDescent="0.3">
      <c r="A15" s="36" t="s">
        <v>534</v>
      </c>
      <c r="B15" s="35">
        <v>37666</v>
      </c>
      <c r="C15" s="36" t="s">
        <v>638</v>
      </c>
      <c r="D15" s="36" t="s">
        <v>645</v>
      </c>
      <c r="E15" s="37">
        <v>266</v>
      </c>
    </row>
    <row r="16" spans="1:11" ht="12.75" customHeight="1" x14ac:dyDescent="0.3">
      <c r="A16" s="36" t="s">
        <v>534</v>
      </c>
      <c r="B16" s="35">
        <v>37671</v>
      </c>
      <c r="C16" s="36" t="s">
        <v>638</v>
      </c>
      <c r="D16" s="36" t="s">
        <v>646</v>
      </c>
      <c r="E16" s="37">
        <v>221</v>
      </c>
    </row>
    <row r="17" spans="1:5" ht="12.75" customHeight="1" x14ac:dyDescent="0.3">
      <c r="A17" s="36" t="s">
        <v>534</v>
      </c>
      <c r="B17" s="35">
        <v>37673</v>
      </c>
      <c r="C17" s="36" t="s">
        <v>636</v>
      </c>
      <c r="D17" s="36" t="s">
        <v>641</v>
      </c>
      <c r="E17" s="37">
        <v>56</v>
      </c>
    </row>
    <row r="18" spans="1:5" ht="12.75" customHeight="1" x14ac:dyDescent="0.3">
      <c r="A18" s="36" t="s">
        <v>534</v>
      </c>
      <c r="B18" s="35">
        <v>37675</v>
      </c>
      <c r="C18" s="36" t="s">
        <v>629</v>
      </c>
      <c r="D18" s="36" t="s">
        <v>647</v>
      </c>
      <c r="E18" s="37">
        <v>11</v>
      </c>
    </row>
    <row r="19" spans="1:5" ht="12.75" customHeight="1" x14ac:dyDescent="0.3">
      <c r="A19" s="36" t="s">
        <v>534</v>
      </c>
      <c r="B19" s="35">
        <v>37678</v>
      </c>
      <c r="C19" s="36" t="s">
        <v>636</v>
      </c>
      <c r="D19" s="36" t="s">
        <v>641</v>
      </c>
      <c r="E19" s="37">
        <v>25</v>
      </c>
    </row>
    <row r="20" spans="1:5" ht="12.75" customHeight="1" x14ac:dyDescent="0.3">
      <c r="A20" s="36" t="s">
        <v>535</v>
      </c>
      <c r="B20" s="35">
        <v>37682</v>
      </c>
      <c r="C20" s="36" t="s">
        <v>633</v>
      </c>
      <c r="D20" s="36" t="s">
        <v>648</v>
      </c>
      <c r="E20" s="37">
        <v>72.5</v>
      </c>
    </row>
    <row r="21" spans="1:5" ht="12.75" customHeight="1" x14ac:dyDescent="0.3">
      <c r="A21" s="36" t="s">
        <v>535</v>
      </c>
      <c r="B21" s="35">
        <v>37685</v>
      </c>
      <c r="C21" s="36" t="s">
        <v>636</v>
      </c>
      <c r="D21" s="36" t="s">
        <v>641</v>
      </c>
      <c r="E21" s="37">
        <v>30</v>
      </c>
    </row>
    <row r="22" spans="1:5" ht="12.75" customHeight="1" x14ac:dyDescent="0.3">
      <c r="A22" s="36" t="s">
        <v>535</v>
      </c>
      <c r="B22" s="35">
        <v>37690</v>
      </c>
      <c r="C22" s="36" t="s">
        <v>629</v>
      </c>
      <c r="D22" s="36" t="s">
        <v>630</v>
      </c>
      <c r="E22" s="37">
        <v>51</v>
      </c>
    </row>
    <row r="23" spans="1:5" ht="12.75" customHeight="1" x14ac:dyDescent="0.3">
      <c r="A23" s="36" t="s">
        <v>535</v>
      </c>
      <c r="B23" s="35">
        <v>37695</v>
      </c>
      <c r="C23" s="36" t="s">
        <v>640</v>
      </c>
      <c r="D23" s="36" t="s">
        <v>644</v>
      </c>
      <c r="E23" s="37">
        <v>14</v>
      </c>
    </row>
    <row r="24" spans="1:5" ht="12.75" customHeight="1" x14ac:dyDescent="0.3">
      <c r="A24" s="36" t="s">
        <v>535</v>
      </c>
      <c r="B24" s="35">
        <v>37699</v>
      </c>
      <c r="C24" s="36" t="s">
        <v>638</v>
      </c>
      <c r="D24" s="36" t="s">
        <v>649</v>
      </c>
      <c r="E24" s="37">
        <v>75</v>
      </c>
    </row>
    <row r="25" spans="1:5" ht="12.75" customHeight="1" x14ac:dyDescent="0.3">
      <c r="A25" s="36" t="s">
        <v>535</v>
      </c>
      <c r="B25" s="35">
        <v>37701</v>
      </c>
      <c r="C25" s="36" t="s">
        <v>638</v>
      </c>
      <c r="D25" s="36" t="s">
        <v>650</v>
      </c>
      <c r="E25" s="37">
        <v>270</v>
      </c>
    </row>
    <row r="26" spans="1:5" ht="12.75" customHeight="1" x14ac:dyDescent="0.3">
      <c r="A26" s="36" t="s">
        <v>535</v>
      </c>
      <c r="B26" s="35">
        <v>37705</v>
      </c>
      <c r="C26" s="36" t="s">
        <v>636</v>
      </c>
      <c r="D26" s="36" t="s">
        <v>641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H11" sqref="H11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3" t="s">
        <v>651</v>
      </c>
    </row>
    <row r="2" spans="1:9" ht="12.75" customHeight="1" x14ac:dyDescent="0.3">
      <c r="A2" s="53"/>
    </row>
    <row r="3" spans="1:9" ht="12.75" customHeight="1" x14ac:dyDescent="0.3">
      <c r="A3" s="35"/>
    </row>
    <row r="4" spans="1:9" ht="12.75" customHeight="1" x14ac:dyDescent="0.3">
      <c r="A4" s="35"/>
      <c r="E4" s="48" t="s">
        <v>652</v>
      </c>
      <c r="F4" s="55">
        <f ca="1">TODAY()</f>
        <v>45257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624</v>
      </c>
      <c r="B6" s="36" t="s">
        <v>625</v>
      </c>
      <c r="C6" s="36" t="s">
        <v>626</v>
      </c>
      <c r="D6" s="36" t="s">
        <v>627</v>
      </c>
      <c r="E6" s="48" t="s">
        <v>653</v>
      </c>
      <c r="F6" s="48" t="s">
        <v>530</v>
      </c>
      <c r="G6" s="48" t="s">
        <v>654</v>
      </c>
      <c r="H6" s="48" t="s">
        <v>655</v>
      </c>
      <c r="I6" s="48" t="s">
        <v>656</v>
      </c>
    </row>
    <row r="7" spans="1:9" ht="12.75" customHeight="1" x14ac:dyDescent="0.3">
      <c r="A7" s="35">
        <v>37622</v>
      </c>
      <c r="B7" s="36" t="s">
        <v>629</v>
      </c>
      <c r="C7" s="36" t="s">
        <v>630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7635</v>
      </c>
      <c r="I7">
        <f ca="1">NETWORKDAYS(A7,$F$4)</f>
        <v>5454</v>
      </c>
    </row>
    <row r="8" spans="1:9" ht="12.75" customHeight="1" x14ac:dyDescent="0.3">
      <c r="A8" s="35">
        <v>37261</v>
      </c>
      <c r="B8" s="36" t="s">
        <v>631</v>
      </c>
      <c r="C8" s="36" t="s">
        <v>632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7996</v>
      </c>
      <c r="I8">
        <f t="shared" ref="I8:I29" ca="1" si="4">NETWORKDAYS(A8,$F$4)</f>
        <v>5711</v>
      </c>
    </row>
    <row r="9" spans="1:9" ht="12.75" customHeight="1" x14ac:dyDescent="0.3">
      <c r="A9" s="35">
        <v>38718</v>
      </c>
      <c r="B9" s="36" t="s">
        <v>634</v>
      </c>
      <c r="C9" s="36" t="s">
        <v>635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6539</v>
      </c>
      <c r="I9">
        <f t="shared" ca="1" si="4"/>
        <v>4671</v>
      </c>
    </row>
    <row r="10" spans="1:9" ht="12.75" customHeight="1" x14ac:dyDescent="0.3">
      <c r="A10" s="35">
        <v>37634</v>
      </c>
      <c r="B10" s="36" t="s">
        <v>636</v>
      </c>
      <c r="C10" s="36" t="s">
        <v>637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7623</v>
      </c>
      <c r="I10">
        <f t="shared" ca="1" si="4"/>
        <v>5446</v>
      </c>
    </row>
    <row r="11" spans="1:9" ht="12.75" customHeight="1" x14ac:dyDescent="0.3">
      <c r="A11" s="35">
        <v>37635</v>
      </c>
      <c r="B11" s="36" t="s">
        <v>631</v>
      </c>
      <c r="C11" s="36" t="s">
        <v>639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7622</v>
      </c>
      <c r="I11">
        <f t="shared" ca="1" si="4"/>
        <v>5445</v>
      </c>
    </row>
    <row r="12" spans="1:9" ht="12.75" customHeight="1" x14ac:dyDescent="0.3">
      <c r="A12" s="35">
        <v>37642</v>
      </c>
      <c r="B12" s="36" t="s">
        <v>636</v>
      </c>
      <c r="C12" s="36" t="s">
        <v>641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7615</v>
      </c>
      <c r="I12">
        <f t="shared" ca="1" si="4"/>
        <v>5440</v>
      </c>
    </row>
    <row r="13" spans="1:9" ht="12.75" customHeight="1" x14ac:dyDescent="0.3">
      <c r="A13" s="35">
        <v>37650</v>
      </c>
      <c r="B13" s="36" t="s">
        <v>631</v>
      </c>
      <c r="C13" s="36" t="s">
        <v>642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7607</v>
      </c>
      <c r="I13">
        <f t="shared" ca="1" si="4"/>
        <v>5434</v>
      </c>
    </row>
    <row r="14" spans="1:9" ht="12.75" customHeight="1" x14ac:dyDescent="0.3">
      <c r="A14" s="35">
        <v>37653</v>
      </c>
      <c r="B14" s="36" t="s">
        <v>633</v>
      </c>
      <c r="C14" s="36" t="s">
        <v>643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7604</v>
      </c>
      <c r="I14">
        <f t="shared" ca="1" si="4"/>
        <v>5431</v>
      </c>
    </row>
    <row r="15" spans="1:9" ht="12.75" customHeight="1" x14ac:dyDescent="0.3">
      <c r="A15" s="35">
        <v>37657</v>
      </c>
      <c r="B15" s="36" t="s">
        <v>636</v>
      </c>
      <c r="C15" s="36" t="s">
        <v>641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7600</v>
      </c>
      <c r="I15">
        <f t="shared" ca="1" si="4"/>
        <v>5429</v>
      </c>
    </row>
    <row r="16" spans="1:9" ht="12.75" customHeight="1" x14ac:dyDescent="0.3">
      <c r="A16" s="35">
        <v>37658</v>
      </c>
      <c r="B16" s="36" t="s">
        <v>629</v>
      </c>
      <c r="C16" s="36" t="s">
        <v>630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7599</v>
      </c>
      <c r="I16">
        <f t="shared" ca="1" si="4"/>
        <v>5428</v>
      </c>
    </row>
    <row r="17" spans="1:9" ht="12.75" customHeight="1" x14ac:dyDescent="0.3">
      <c r="A17" s="35">
        <v>37663</v>
      </c>
      <c r="B17" s="36" t="s">
        <v>640</v>
      </c>
      <c r="C17" s="36" t="s">
        <v>644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7594</v>
      </c>
      <c r="I17">
        <f t="shared" ca="1" si="4"/>
        <v>5425</v>
      </c>
    </row>
    <row r="18" spans="1:9" ht="12.75" customHeight="1" x14ac:dyDescent="0.3">
      <c r="A18" s="35">
        <v>37666</v>
      </c>
      <c r="B18" s="36" t="s">
        <v>638</v>
      </c>
      <c r="C18" s="36" t="s">
        <v>645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7591</v>
      </c>
      <c r="I18">
        <f t="shared" ca="1" si="4"/>
        <v>5422</v>
      </c>
    </row>
    <row r="19" spans="1:9" ht="12.75" customHeight="1" x14ac:dyDescent="0.3">
      <c r="A19" s="35">
        <v>38402</v>
      </c>
      <c r="B19" s="36" t="s">
        <v>638</v>
      </c>
      <c r="C19" s="36" t="s">
        <v>646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6855</v>
      </c>
      <c r="I19">
        <f t="shared" ca="1" si="4"/>
        <v>4896</v>
      </c>
    </row>
    <row r="20" spans="1:9" ht="12.75" customHeight="1" x14ac:dyDescent="0.3">
      <c r="A20" s="35">
        <v>37673</v>
      </c>
      <c r="B20" s="36" t="s">
        <v>636</v>
      </c>
      <c r="C20" s="36" t="s">
        <v>641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7584</v>
      </c>
      <c r="I20">
        <f t="shared" ca="1" si="4"/>
        <v>5417</v>
      </c>
    </row>
    <row r="21" spans="1:9" ht="12.75" customHeight="1" x14ac:dyDescent="0.3">
      <c r="A21" s="35">
        <v>37675</v>
      </c>
      <c r="B21" s="36" t="s">
        <v>629</v>
      </c>
      <c r="C21" s="36" t="s">
        <v>647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7582</v>
      </c>
      <c r="I21">
        <f t="shared" ca="1" si="4"/>
        <v>5416</v>
      </c>
    </row>
    <row r="22" spans="1:9" ht="12.75" customHeight="1" x14ac:dyDescent="0.3">
      <c r="A22" s="35">
        <v>37678</v>
      </c>
      <c r="B22" s="36" t="s">
        <v>636</v>
      </c>
      <c r="C22" s="36" t="s">
        <v>641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7579</v>
      </c>
      <c r="I22">
        <f t="shared" ca="1" si="4"/>
        <v>5414</v>
      </c>
    </row>
    <row r="23" spans="1:9" ht="12.75" customHeight="1" x14ac:dyDescent="0.3">
      <c r="A23" s="35">
        <v>38048</v>
      </c>
      <c r="B23" s="36" t="s">
        <v>633</v>
      </c>
      <c r="C23" s="36" t="s">
        <v>648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7209</v>
      </c>
      <c r="I23">
        <f t="shared" ca="1" si="4"/>
        <v>5150</v>
      </c>
    </row>
    <row r="24" spans="1:9" ht="12.75" customHeight="1" x14ac:dyDescent="0.3">
      <c r="A24" s="35">
        <v>37685</v>
      </c>
      <c r="B24" s="36" t="s">
        <v>636</v>
      </c>
      <c r="C24" s="36" t="s">
        <v>641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7572</v>
      </c>
      <c r="I24">
        <f t="shared" ca="1" si="4"/>
        <v>5409</v>
      </c>
    </row>
    <row r="25" spans="1:9" ht="12.75" customHeight="1" x14ac:dyDescent="0.3">
      <c r="A25" s="35">
        <v>37690</v>
      </c>
      <c r="B25" s="36" t="s">
        <v>629</v>
      </c>
      <c r="C25" s="36" t="s">
        <v>630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7567</v>
      </c>
      <c r="I25">
        <f t="shared" ca="1" si="4"/>
        <v>5406</v>
      </c>
    </row>
    <row r="26" spans="1:9" ht="12.75" customHeight="1" x14ac:dyDescent="0.3">
      <c r="A26" s="35">
        <v>37695</v>
      </c>
      <c r="B26" s="36" t="s">
        <v>640</v>
      </c>
      <c r="C26" s="36" t="s">
        <v>644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7562</v>
      </c>
      <c r="I26">
        <f t="shared" ca="1" si="4"/>
        <v>5401</v>
      </c>
    </row>
    <row r="27" spans="1:9" ht="12.75" customHeight="1" x14ac:dyDescent="0.3">
      <c r="A27" s="35">
        <v>38065</v>
      </c>
      <c r="B27" s="36" t="s">
        <v>638</v>
      </c>
      <c r="C27" s="36" t="s">
        <v>649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7192</v>
      </c>
      <c r="I27">
        <f t="shared" ca="1" si="4"/>
        <v>5137</v>
      </c>
    </row>
    <row r="28" spans="1:9" ht="12.75" customHeight="1" x14ac:dyDescent="0.3">
      <c r="A28" s="35">
        <v>39528</v>
      </c>
      <c r="B28" s="36" t="s">
        <v>638</v>
      </c>
      <c r="C28" s="36" t="s">
        <v>650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5729</v>
      </c>
      <c r="I28">
        <f t="shared" ca="1" si="4"/>
        <v>4092</v>
      </c>
    </row>
    <row r="29" spans="1:9" ht="12.75" customHeight="1" x14ac:dyDescent="0.3">
      <c r="A29" s="35">
        <v>37705</v>
      </c>
      <c r="B29" s="36" t="s">
        <v>636</v>
      </c>
      <c r="C29" s="36" t="s">
        <v>641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7552</v>
      </c>
      <c r="I29">
        <f t="shared" ca="1" si="4"/>
        <v>5395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Vitalii Bota</cp:lastModifiedBy>
  <dcterms:created xsi:type="dcterms:W3CDTF">2005-04-12T12:35:30Z</dcterms:created>
  <dcterms:modified xsi:type="dcterms:W3CDTF">2023-11-27T14:19:59Z</dcterms:modified>
</cp:coreProperties>
</file>