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vidinc-my.sharepoint.com/personal/vitaly_kuznetsov_vitalik_net/Documents/Documents/Research/Investment Strategy/"/>
    </mc:Choice>
  </mc:AlternateContent>
  <xr:revisionPtr revIDLastSave="1" documentId="8_{8E444BFF-73CC-4FE6-87E8-9BAB5F904EA6}" xr6:coauthVersionLast="46" xr6:coauthVersionMax="46" xr10:uidLastSave="{C4BA9D7C-DE97-4E8F-9AD5-BCC06DA866CB}"/>
  <bookViews>
    <workbookView xWindow="-28920" yWindow="-3600" windowWidth="29040" windowHeight="18240" xr2:uid="{3137ADA9-9CAE-47F7-A78B-487436CA8EB8}"/>
  </bookViews>
  <sheets>
    <sheet name="MV and Exposure" sheetId="3" r:id="rId1"/>
    <sheet name="Equity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3" l="1"/>
  <c r="E11" i="3"/>
  <c r="E6" i="3"/>
  <c r="E5" i="3"/>
  <c r="B13" i="3"/>
  <c r="B15" i="3" s="1"/>
  <c r="F4" i="3"/>
  <c r="E4" i="3"/>
  <c r="H3" i="2"/>
  <c r="G3" i="2"/>
  <c r="H2" i="2"/>
  <c r="G2" i="2"/>
  <c r="G4" i="2" l="1"/>
  <c r="H4" i="2"/>
  <c r="E7" i="3" s="1"/>
  <c r="E8" i="3" s="1"/>
  <c r="B7" i="3"/>
  <c r="B9" i="3" s="1" a="1"/>
  <c r="B9" i="3" s="1"/>
  <c r="B18" i="3" s="1"/>
  <c r="E13" i="3"/>
  <c r="E9" i="3" l="1" a="1"/>
  <c r="E9" i="3" s="1"/>
  <c r="B8" i="3"/>
  <c r="B17" i="3" s="1"/>
  <c r="C13" i="3" s="1"/>
  <c r="E15" i="3"/>
  <c r="F13" i="3" l="1"/>
  <c r="F11" i="3"/>
  <c r="C7" i="3"/>
  <c r="F7" i="3"/>
  <c r="C14" i="3"/>
  <c r="F14" i="3"/>
  <c r="F5" i="3"/>
  <c r="C8" i="3"/>
  <c r="C11" i="3"/>
  <c r="C9" i="3"/>
  <c r="C5" i="3"/>
  <c r="C15" i="3"/>
  <c r="F8" i="3"/>
  <c r="C6" i="3"/>
  <c r="F9" i="3"/>
  <c r="F6" i="3"/>
  <c r="F15" i="3"/>
  <c r="E17" i="3"/>
  <c r="E18" i="3"/>
  <c r="C18" i="3" l="1"/>
  <c r="C17" i="3"/>
  <c r="F18" i="3"/>
  <c r="F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<sst xmlns="http://schemas.openxmlformats.org/spreadsheetml/2006/main" count="27" uniqueCount="26">
  <si>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Total (Gross)</t>
  </si>
  <si>
    <t>Total (Net)</t>
  </si>
  <si>
    <t>Global Equity - Long</t>
  </si>
  <si>
    <t>Global Equity - Short</t>
  </si>
  <si>
    <t>Global Equity (Net)</t>
  </si>
  <si>
    <t>Global Equity (Gross)</t>
  </si>
  <si>
    <t>Market Value</t>
  </si>
  <si>
    <t>Reserve</t>
  </si>
  <si>
    <t>Cash proceeds from short selling</t>
  </si>
  <si>
    <t>Sub-Total</t>
  </si>
  <si>
    <t>Cash (Net)</t>
  </si>
  <si>
    <t>Global Fixed Income and Alternatives</t>
  </si>
  <si>
    <t>Name</t>
  </si>
  <si>
    <t>Price</t>
  </si>
  <si>
    <t>Delta</t>
  </si>
  <si>
    <t>Underlying Price</t>
  </si>
  <si>
    <t>Multiplier</t>
  </si>
  <si>
    <t>Quantity</t>
  </si>
  <si>
    <t>Delta-Adjusted Notional</t>
  </si>
  <si>
    <t>SPY June 2021 421 call</t>
  </si>
  <si>
    <t>SPY June 2021 415 put</t>
  </si>
  <si>
    <t>Equity Options</t>
  </si>
  <si>
    <t>$</t>
  </si>
  <si>
    <t>%</t>
  </si>
  <si>
    <t>Exposure</t>
  </si>
  <si>
    <t>Market Value and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</si>
</sst>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9" fontId="0" fillId="2" borderId="0" xfId="0" applyNumberFormat="1" applyFill="1" applyBorder="1"/>
    <xf numFmtId="164" fontId="2" fillId="2" borderId="0" xfId="1" applyNumberFormat="1" applyFont="1" applyFill="1"/>
    <xf numFmtId="164" fontId="0" fillId="2" borderId="0" xfId="1" applyNumberFormat="1" applyFont="1" applyFill="1"/>
    <xf numFmtId="164" fontId="0" fillId="2" borderId="1" xfId="1" applyNumberFormat="1" applyFont="1" applyFill="1" applyBorder="1"/>
    <xf numFmtId="164" fontId="0" fillId="2" borderId="0" xfId="1" applyNumberFormat="1" applyFont="1" applyFill="1" applyBorder="1"/>
    <xf numFmtId="164" fontId="0" fillId="2" borderId="0" xfId="0" applyNumberFormat="1" applyFill="1" applyBorder="1"/>
    <xf numFmtId="0" fontId="0" fillId="3" borderId="1" xfId="0" applyFill="1" applyBorder="1" applyAlignment="1">
      <alignment horizontal="center"/>
    </xf>
    <xf numFmtId="164" fontId="2" fillId="2" borderId="1" xfId="1" applyNumberFormat="1" applyFont="1" applyFill="1" applyBorder="1"/>
    <xf numFmtId="9" fontId="0" fillId="2" borderId="0" xfId="2" applyNumberFormat="1" applyFont="1" applyFill="1"/>
    <xf numFmtId="9" fontId="0" fillId="2" borderId="1" xfId="2" applyNumberFormat="1" applyFont="1" applyFill="1" applyBorder="1"/>
    <xf numFmtId="9" fontId="0" fillId="2" borderId="0" xfId="2" applyNumberFormat="1" applyFont="1" applyFill="1" applyBorder="1"/>
    <xf numFmtId="164" fontId="0" fillId="2" borderId="1" xfId="0" applyNumberFormat="1" applyFill="1" applyBorder="1"/>
    <xf numFmtId="0" fontId="0" fillId="2" borderId="2" xfId="0" applyFill="1" applyBorder="1"/>
    <xf numFmtId="164" fontId="0" fillId="2" borderId="2" xfId="1" applyNumberFormat="1" applyFont="1" applyFill="1" applyBorder="1"/>
    <xf numFmtId="9" fontId="0" fillId="2" borderId="2" xfId="2" applyNumberFormat="1" applyFont="1" applyFill="1" applyBorder="1"/>
    <xf numFmtId="0" fontId="0" fillId="2" borderId="0" xfId="0" applyFill="1" applyAlignment="1">
      <alignment horizontal="center" wrapText="1"/>
    </xf>
    <xf numFmtId="43" fontId="0" fillId="2" borderId="0" xfId="1" applyNumberFormat="1" applyFont="1" applyFill="1"/>
    <xf numFmtId="43" fontId="0" fillId="2" borderId="0" xfId="1" applyFont="1" applyFill="1"/>
    <xf numFmtId="0" fontId="2" fillId="2" borderId="0" xfId="0" applyFont="1" applyFill="1"/>
    <xf numFmtId="164" fontId="0" fillId="2" borderId="0" xfId="0" applyNumberFormat="1" applyFill="1"/>
    <xf numFmtId="0" fontId="0" fillId="2" borderId="1" xfId="0" applyFill="1" applyBorder="1" applyAlignment="1">
      <alignment horizontal="center" wrapText="1"/>
    </xf>
    <xf numFmtId="43" fontId="0" fillId="2" borderId="1" xfId="1" applyNumberFormat="1" applyFont="1" applyFill="1" applyBorder="1"/>
    <xf numFmtId="43" fontId="0" fillId="2" borderId="1" xfId="1" applyFont="1" applyFill="1" applyBorder="1"/>
    <xf numFmtId="0" fontId="2" fillId="2" borderId="1" xfId="0" applyFont="1" applyFill="1" applyBorder="1"/>
    <xf numFmtId="9" fontId="0" fillId="2" borderId="1" xfId="2" applyFont="1" applyFill="1" applyBorder="1"/>
    <xf numFmtId="9" fontId="0" fillId="2" borderId="2" xfId="2" applyFont="1" applyFill="1" applyBorder="1"/>
    <xf numFmtId="9" fontId="0" fillId="2" borderId="0" xfId="2" applyFont="1" applyFill="1" applyBorder="1"/>
    <xf numFmtId="164" fontId="0" fillId="2" borderId="0" xfId="2" applyNumberFormat="1" applyFont="1" applyFill="1"/>
    <xf numFmtId="164" fontId="3" fillId="2" borderId="2" xfId="1" applyNumberFormat="1" applyFont="1" applyFill="1" applyBorder="1"/>
    <xf numFmtId="0" fontId="4" fillId="2" borderId="1" xfId="0" applyFont="1" applyFill="1" applyBorder="1"/>
    <xf numFmtId="9" fontId="0" fillId="4" borderId="1" xfId="2" applyNumberFormat="1" applyFont="1" applyFill="1" applyBorder="1"/>
    <xf numFmtId="9" fontId="0" fillId="5" borderId="0" xfId="2" applyNumberFormat="1" applyFont="1" applyFill="1" applyBorder="1"/>
    <xf numFmtId="9" fontId="0" fillId="5" borderId="1" xfId="2" applyNumberFormat="1" applyFont="1" applyFill="1" applyBorder="1"/>
    <xf numFmtId="0" fontId="0" fillId="3" borderId="0" xfId="0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D239-9FD4-405E-8A65-14A87E695EA6}">
  <dimension ref="A1:I51"/>
  <sheetViews>
    <sheetView tabSelected="1" workbookViewId="0"/>
  </sheetViews>
  <sheetFormatPr defaultColWidth="0" defaultRowHeight="15" customHeight="1" zeroHeight="1" x14ac:dyDescent="0.25"/>
  <cols>
    <col min="1" max="1" width="36.7109375" customWidth="1"/>
    <col min="2" max="3" width="13.7109375" customWidth="1"/>
    <col min="4" max="4" width="5.5703125" customWidth="1"/>
    <col min="5" max="6" width="13.7109375" customWidth="1"/>
    <col min="7" max="7" width="9.140625" customWidth="1"/>
    <col min="8" max="9" width="0" hidden="1" customWidth="1"/>
    <col min="10" max="16384" width="9.140625" hidden="1"/>
  </cols>
  <sheetData>
    <row r="1" spans="1:7" ht="18.75" x14ac:dyDescent="0.3">
      <c r="A1" s="34" t="s">
        <v>25</v>
      </c>
      <c r="B1" s="3"/>
      <c r="C1" s="2"/>
      <c r="D1" s="2"/>
      <c r="E1" s="2"/>
      <c r="F1" s="2"/>
      <c r="G1" s="2"/>
    </row>
    <row r="2" spans="1:7" x14ac:dyDescent="0.25">
      <c r="A2" s="4"/>
      <c r="B2" s="5"/>
      <c r="C2" s="4"/>
      <c r="D2" s="4"/>
      <c r="E2" s="4"/>
      <c r="F2" s="4"/>
      <c r="G2" s="4"/>
    </row>
    <row r="3" spans="1:7" x14ac:dyDescent="0.25">
      <c r="A3" s="1"/>
      <c r="B3" s="38" t="s">
        <v>6</v>
      </c>
      <c r="C3" s="38"/>
      <c r="D3" s="1"/>
      <c r="E3" s="38" t="s">
        <v>24</v>
      </c>
      <c r="F3" s="38"/>
      <c r="G3" s="1"/>
    </row>
    <row r="4" spans="1:7" x14ac:dyDescent="0.25">
      <c r="A4" s="2"/>
      <c r="B4" s="11" t="s">
        <v>22</v>
      </c>
      <c r="C4" s="11" t="s">
        <v>23</v>
      </c>
      <c r="D4" s="1"/>
      <c r="E4" s="11" t="str">
        <f>B4</f>
        <v>$</v>
      </c>
      <c r="F4" s="11" t="str">
        <f>C4</f>
        <v>%</v>
      </c>
      <c r="G4" s="1"/>
    </row>
    <row r="5" spans="1:7" x14ac:dyDescent="0.25">
      <c r="A5" s="1" t="s">
        <v>2</v>
      </c>
      <c r="B5" s="6">
        <v>100000</v>
      </c>
      <c r="C5" s="13">
        <f>B5/$B$17</f>
        <v>0.76348116873697314</v>
      </c>
      <c r="D5" s="1"/>
      <c r="E5" s="32">
        <f>B5</f>
        <v>100000</v>
      </c>
      <c r="F5" s="13">
        <f>E5/$B$17</f>
        <v>0.76348116873697314</v>
      </c>
      <c r="G5" s="1"/>
    </row>
    <row r="6" spans="1:7" x14ac:dyDescent="0.25">
      <c r="A6" s="2" t="s">
        <v>3</v>
      </c>
      <c r="B6" s="12">
        <v>-12000</v>
      </c>
      <c r="C6" s="29">
        <f t="shared" ref="C6:C9" si="0">B6/$B$17</f>
        <v>-9.1617740248436774E-2</v>
      </c>
      <c r="D6" s="4"/>
      <c r="E6" s="8">
        <f>B6</f>
        <v>-12000</v>
      </c>
      <c r="F6" s="14">
        <f>E6/$B$17</f>
        <v>-9.1617740248436774E-2</v>
      </c>
      <c r="G6" s="1"/>
    </row>
    <row r="7" spans="1:7" x14ac:dyDescent="0.25">
      <c r="A7" s="17" t="s">
        <v>21</v>
      </c>
      <c r="B7" s="33">
        <f>'Equity Options'!G4</f>
        <v>978.99999999999989</v>
      </c>
      <c r="C7" s="30">
        <f t="shared" si="0"/>
        <v>7.4744806419349656E-3</v>
      </c>
      <c r="D7" s="4"/>
      <c r="E7" s="18">
        <f>'Equity Options'!H4</f>
        <v>-20026.4427</v>
      </c>
      <c r="F7" s="19">
        <f>E7/$B$17</f>
        <v>-0.15289811878240023</v>
      </c>
      <c r="G7" s="1"/>
    </row>
    <row r="8" spans="1:7" x14ac:dyDescent="0.25">
      <c r="A8" s="4" t="s">
        <v>4</v>
      </c>
      <c r="B8" s="9">
        <f>SUM(B5:B7)</f>
        <v>88979</v>
      </c>
      <c r="C8" s="31">
        <f t="shared" si="0"/>
        <v>0.67933790913047132</v>
      </c>
      <c r="D8" s="4"/>
      <c r="E8" s="9">
        <f>SUM(E5:E7)</f>
        <v>67973.5573</v>
      </c>
      <c r="F8" s="36">
        <f>E8/$B$17</f>
        <v>0.51896530970613608</v>
      </c>
      <c r="G8" s="1"/>
    </row>
    <row r="9" spans="1:7" x14ac:dyDescent="0.25">
      <c r="A9" s="2" t="s">
        <v>5</v>
      </c>
      <c r="B9" s="8" cm="1">
        <f t="array" ref="B9">SUM(ABS(B5:B7))</f>
        <v>112979</v>
      </c>
      <c r="C9" s="29">
        <f t="shared" si="0"/>
        <v>0.86257338962734487</v>
      </c>
      <c r="D9" s="4"/>
      <c r="E9" s="8" cm="1">
        <f t="array" ref="E9">SUM(ABS(E5:E7))</f>
        <v>132026.44270000001</v>
      </c>
      <c r="F9" s="35">
        <f>E9/$B$17</f>
        <v>1.0079970277678103</v>
      </c>
      <c r="G9" s="1"/>
    </row>
    <row r="10" spans="1:7" x14ac:dyDescent="0.25">
      <c r="A10" s="2"/>
      <c r="B10" s="8"/>
      <c r="C10" s="8"/>
      <c r="D10" s="4"/>
      <c r="E10" s="14"/>
      <c r="F10" s="14"/>
      <c r="G10" s="1"/>
    </row>
    <row r="11" spans="1:7" x14ac:dyDescent="0.25">
      <c r="A11" s="2" t="s">
        <v>11</v>
      </c>
      <c r="B11" s="6">
        <v>0</v>
      </c>
      <c r="C11" s="29">
        <f>B11/$B$17</f>
        <v>0</v>
      </c>
      <c r="D11" s="4"/>
      <c r="E11" s="14">
        <f>B11</f>
        <v>0</v>
      </c>
      <c r="F11" s="37">
        <f>E11/$B$17</f>
        <v>0</v>
      </c>
      <c r="G11" s="1"/>
    </row>
    <row r="12" spans="1:7" x14ac:dyDescent="0.25">
      <c r="A12" s="17"/>
      <c r="B12" s="18"/>
      <c r="C12" s="18"/>
      <c r="D12" s="4"/>
      <c r="E12" s="19"/>
      <c r="F12" s="19"/>
      <c r="G12" s="1"/>
    </row>
    <row r="13" spans="1:7" x14ac:dyDescent="0.25">
      <c r="A13" s="4" t="s">
        <v>8</v>
      </c>
      <c r="B13" s="9">
        <f>$B$6*-1</f>
        <v>12000</v>
      </c>
      <c r="C13" s="31">
        <f>B13/$B$17</f>
        <v>9.1617740248436774E-2</v>
      </c>
      <c r="D13" s="4"/>
      <c r="E13" s="9">
        <f>B13</f>
        <v>12000</v>
      </c>
      <c r="F13" s="15">
        <f>E13/$B$17</f>
        <v>9.1617740248436774E-2</v>
      </c>
      <c r="G13" s="1"/>
    </row>
    <row r="14" spans="1:7" x14ac:dyDescent="0.25">
      <c r="A14" s="2" t="s">
        <v>7</v>
      </c>
      <c r="B14" s="12">
        <v>30000</v>
      </c>
      <c r="C14" s="29">
        <f>B14/$B$17</f>
        <v>0.22904435062109194</v>
      </c>
      <c r="D14" s="4"/>
      <c r="E14" s="8">
        <f>B14</f>
        <v>30000</v>
      </c>
      <c r="F14" s="14">
        <f>E14/$B$17</f>
        <v>0.22904435062109194</v>
      </c>
      <c r="G14" s="1"/>
    </row>
    <row r="15" spans="1:7" x14ac:dyDescent="0.25">
      <c r="A15" s="4" t="s">
        <v>10</v>
      </c>
      <c r="B15" s="9">
        <f>SUM(B13:B14)</f>
        <v>42000</v>
      </c>
      <c r="C15" s="31">
        <f>B15/$B$17</f>
        <v>0.32066209086952868</v>
      </c>
      <c r="D15" s="4"/>
      <c r="E15" s="9">
        <f>SUM(E13:E14)</f>
        <v>42000</v>
      </c>
      <c r="F15" s="36">
        <f>E15/$B$17</f>
        <v>0.32066209086952868</v>
      </c>
      <c r="G15" s="1"/>
    </row>
    <row r="16" spans="1:7" x14ac:dyDescent="0.25">
      <c r="A16" s="2"/>
      <c r="B16" s="8"/>
      <c r="C16" s="8"/>
      <c r="D16" s="4"/>
      <c r="E16" s="14"/>
      <c r="F16" s="14"/>
      <c r="G16" s="1"/>
    </row>
    <row r="17" spans="1:7" x14ac:dyDescent="0.25">
      <c r="A17" s="4" t="s">
        <v>1</v>
      </c>
      <c r="B17" s="10">
        <f>SUM(B8,B11,B15)</f>
        <v>130979</v>
      </c>
      <c r="C17" s="31">
        <f t="shared" ref="C17" si="1">SUM(C8,C11,C15)</f>
        <v>1</v>
      </c>
      <c r="D17" s="4"/>
      <c r="E17" s="9">
        <f>SUM(E8,E11,E15)</f>
        <v>109973.5573</v>
      </c>
      <c r="F17" s="36">
        <f t="shared" ref="F17" si="2">SUM(F8,F11,F15)</f>
        <v>0.83962740057566476</v>
      </c>
      <c r="G17" s="1"/>
    </row>
    <row r="18" spans="1:7" x14ac:dyDescent="0.25">
      <c r="A18" s="2" t="s">
        <v>0</v>
      </c>
      <c r="B18" s="16">
        <f>SUM(B9,B11,B15)</f>
        <v>154979</v>
      </c>
      <c r="C18" s="29">
        <f>SUM(C9,C11,C15)</f>
        <v>1.1832354804968737</v>
      </c>
      <c r="D18" s="4"/>
      <c r="E18" s="8">
        <f>SUM(E9,E11,E15)</f>
        <v>174026.44270000001</v>
      </c>
      <c r="F18" s="35">
        <f>SUM(F9,F11,F15)</f>
        <v>1.3286591186373391</v>
      </c>
      <c r="G18" s="1"/>
    </row>
    <row r="19" spans="1:7" x14ac:dyDescent="0.25">
      <c r="A19" s="4"/>
      <c r="B19" s="10"/>
      <c r="C19" s="4"/>
      <c r="D19" s="4"/>
      <c r="E19" s="4"/>
      <c r="F19" s="4"/>
      <c r="G19" s="1"/>
    </row>
    <row r="20" spans="1:7" x14ac:dyDescent="0.25">
      <c r="A20" s="4"/>
      <c r="B20" s="4"/>
      <c r="C20" s="4"/>
      <c r="D20" s="4"/>
      <c r="E20" s="4"/>
      <c r="F20" s="4"/>
      <c r="G20" s="1"/>
    </row>
    <row r="49" customFormat="1" ht="15" hidden="1" customHeight="1" x14ac:dyDescent="0.25"/>
    <row r="50" customFormat="1" ht="15" hidden="1" customHeight="1" x14ac:dyDescent="0.25"/>
    <row r="51" customFormat="1" ht="15" hidden="1" customHeight="1" x14ac:dyDescent="0.25"/>
  </sheetData>
  <mergeCells count="2">
    <mergeCell ref="B3:C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B068-C2F1-4A64-8087-6D893411DCB5}">
  <dimension ref="A1:I5"/>
  <sheetViews>
    <sheetView workbookViewId="0"/>
  </sheetViews>
  <sheetFormatPr defaultColWidth="0" defaultRowHeight="15" zeroHeight="1" x14ac:dyDescent="0.25"/>
  <cols>
    <col min="1" max="1" width="28" customWidth="1"/>
    <col min="2" max="8" width="12.7109375" customWidth="1"/>
    <col min="9" max="9" width="9.140625" customWidth="1"/>
    <col min="10" max="16384" width="9.140625" hidden="1"/>
  </cols>
  <sheetData>
    <row r="1" spans="1:9" ht="45" x14ac:dyDescent="0.25">
      <c r="A1" s="25" t="s">
        <v>12</v>
      </c>
      <c r="B1" s="25" t="s">
        <v>13</v>
      </c>
      <c r="C1" s="25" t="s">
        <v>14</v>
      </c>
      <c r="D1" s="25" t="s">
        <v>16</v>
      </c>
      <c r="E1" s="25" t="s">
        <v>15</v>
      </c>
      <c r="F1" s="25" t="s">
        <v>17</v>
      </c>
      <c r="G1" s="25" t="s">
        <v>6</v>
      </c>
      <c r="H1" s="25" t="s">
        <v>18</v>
      </c>
      <c r="I1" s="20"/>
    </row>
    <row r="2" spans="1:9" x14ac:dyDescent="0.25">
      <c r="A2" s="1" t="s">
        <v>19</v>
      </c>
      <c r="B2" s="21">
        <v>7.39</v>
      </c>
      <c r="C2" s="22">
        <v>0.4446</v>
      </c>
      <c r="D2" s="7">
        <v>100</v>
      </c>
      <c r="E2" s="22">
        <v>416.61</v>
      </c>
      <c r="F2" s="23">
        <v>0</v>
      </c>
      <c r="G2" s="24">
        <f>B2*D2*F2</f>
        <v>0</v>
      </c>
      <c r="H2" s="7">
        <f>D2*E2*C2*F2</f>
        <v>0</v>
      </c>
      <c r="I2" s="1"/>
    </row>
    <row r="3" spans="1:9" x14ac:dyDescent="0.25">
      <c r="A3" s="2" t="s">
        <v>20</v>
      </c>
      <c r="B3" s="26">
        <v>9.7899999999999991</v>
      </c>
      <c r="C3" s="27">
        <v>-0.48070000000000002</v>
      </c>
      <c r="D3" s="8">
        <v>100</v>
      </c>
      <c r="E3" s="27">
        <v>416.61</v>
      </c>
      <c r="F3" s="28">
        <v>1</v>
      </c>
      <c r="G3" s="16">
        <f>B3*D3*F3</f>
        <v>978.99999999999989</v>
      </c>
      <c r="H3" s="8">
        <f>D3*E3*C3*F3</f>
        <v>-20026.4427</v>
      </c>
      <c r="I3" s="1"/>
    </row>
    <row r="4" spans="1:9" x14ac:dyDescent="0.25">
      <c r="A4" s="1" t="s">
        <v>9</v>
      </c>
      <c r="B4" s="1"/>
      <c r="C4" s="1"/>
      <c r="D4" s="1"/>
      <c r="E4" s="1"/>
      <c r="F4" s="1"/>
      <c r="G4" s="24">
        <f>SUM(G2:G3)</f>
        <v>978.99999999999989</v>
      </c>
      <c r="H4" s="24">
        <f>SUM(H2:H3)</f>
        <v>-20026.4427</v>
      </c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 and Exposure</vt:lpstr>
      <vt:lpstr>Equity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Vitaly Kuznetsov</cp:lastModifiedBy>
  <dcterms:created xsi:type="dcterms:W3CDTF">2021-04-18T13:54:48Z</dcterms:created>
  <dcterms:modified xsi:type="dcterms:W3CDTF">2021-04-21T12:29:34Z</dcterms:modified>
</cp:coreProperties>
</file>