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ulishov\Desktop\"/>
    </mc:Choice>
  </mc:AlternateContent>
  <bookViews>
    <workbookView xWindow="0" yWindow="0" windowWidth="20400" windowHeight="6990"/>
  </bookViews>
  <sheets>
    <sheet name="2023" sheetId="3" r:id="rId1"/>
    <sheet name="2022" sheetId="1" r:id="rId2"/>
    <sheet name="Лист1" sheetId="2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3" l="1"/>
  <c r="R29" i="3"/>
  <c r="R30" i="3"/>
  <c r="R32" i="3" s="1"/>
  <c r="H38" i="3" l="1"/>
  <c r="H36" i="3" l="1"/>
  <c r="H37" i="3"/>
  <c r="H35" i="3" l="1"/>
  <c r="H34" i="3" l="1"/>
  <c r="F4" i="2" l="1"/>
  <c r="F3" i="2"/>
  <c r="F2" i="2"/>
  <c r="F1" i="2"/>
  <c r="H33" i="3" l="1"/>
  <c r="M26" i="3" l="1"/>
  <c r="H32" i="3"/>
  <c r="H31" i="3"/>
  <c r="H30" i="3"/>
  <c r="H29" i="3" l="1"/>
  <c r="H28" i="3" l="1"/>
  <c r="H27" i="3" l="1"/>
  <c r="H26" i="3" l="1"/>
  <c r="H25" i="3" l="1"/>
  <c r="H24" i="3" l="1"/>
  <c r="H23" i="3" l="1"/>
  <c r="H22" i="3" l="1"/>
  <c r="H21" i="3" l="1"/>
  <c r="H18" i="3" l="1"/>
  <c r="H20" i="3"/>
  <c r="H19" i="3" l="1"/>
  <c r="F60" i="3" l="1"/>
  <c r="M18" i="3" l="1"/>
  <c r="L18" i="3"/>
  <c r="L21" i="3"/>
  <c r="M17" i="3" l="1"/>
  <c r="H14" i="3"/>
  <c r="H12" i="3" l="1"/>
  <c r="H9" i="3" l="1"/>
  <c r="H11" i="3"/>
  <c r="N3" i="3" l="1"/>
  <c r="O3" i="3"/>
  <c r="P3" i="3"/>
  <c r="Q3" i="3" s="1"/>
  <c r="H8" i="3" l="1"/>
  <c r="V3" i="3" l="1"/>
  <c r="H7" i="3"/>
  <c r="H6" i="3" l="1"/>
  <c r="N2" i="3" l="1"/>
  <c r="N2" i="1"/>
  <c r="O2" i="3"/>
  <c r="O2" i="1"/>
  <c r="P2" i="3"/>
  <c r="Q2" i="3" s="1"/>
  <c r="P13" i="1" l="1"/>
  <c r="H4" i="3" l="1"/>
  <c r="H3" i="3"/>
  <c r="H3" i="1"/>
  <c r="H45" i="1"/>
  <c r="H46" i="1"/>
  <c r="H47" i="1"/>
  <c r="H48" i="1"/>
  <c r="V14" i="3" l="1"/>
  <c r="W14" i="3" s="1"/>
  <c r="V13" i="3"/>
  <c r="W13" i="3" s="1"/>
  <c r="P14" i="3"/>
  <c r="Q14" i="3" s="1"/>
  <c r="O14" i="3"/>
  <c r="N14" i="3"/>
  <c r="V12" i="3"/>
  <c r="W12" i="3" s="1"/>
  <c r="P13" i="3"/>
  <c r="Q13" i="3" s="1"/>
  <c r="O13" i="3"/>
  <c r="N13" i="3"/>
  <c r="V11" i="3"/>
  <c r="W11" i="3" s="1"/>
  <c r="P12" i="3"/>
  <c r="Q12" i="3" s="1"/>
  <c r="O12" i="3"/>
  <c r="N12" i="3"/>
  <c r="V10" i="3"/>
  <c r="W10" i="3" s="1"/>
  <c r="P11" i="3"/>
  <c r="Q11" i="3" s="1"/>
  <c r="O11" i="3"/>
  <c r="N11" i="3"/>
  <c r="V9" i="3"/>
  <c r="W9" i="3" s="1"/>
  <c r="P10" i="3"/>
  <c r="Q10" i="3" s="1"/>
  <c r="O10" i="3"/>
  <c r="N10" i="3"/>
  <c r="V8" i="3"/>
  <c r="W8" i="3" s="1"/>
  <c r="P9" i="3"/>
  <c r="Q9" i="3" s="1"/>
  <c r="O9" i="3"/>
  <c r="N9" i="3"/>
  <c r="V7" i="3"/>
  <c r="W7" i="3" s="1"/>
  <c r="P8" i="3"/>
  <c r="Q8" i="3" s="1"/>
  <c r="O8" i="3"/>
  <c r="N8" i="3"/>
  <c r="V6" i="3"/>
  <c r="W6" i="3" s="1"/>
  <c r="P7" i="3"/>
  <c r="Q7" i="3" s="1"/>
  <c r="O7" i="3"/>
  <c r="N7" i="3"/>
  <c r="V5" i="3"/>
  <c r="W5" i="3" s="1"/>
  <c r="P6" i="3"/>
  <c r="Q6" i="3" s="1"/>
  <c r="O6" i="3"/>
  <c r="N6" i="3"/>
  <c r="V4" i="3"/>
  <c r="W4" i="3" s="1"/>
  <c r="P5" i="3"/>
  <c r="Q5" i="3" s="1"/>
  <c r="O5" i="3"/>
  <c r="N5" i="3"/>
  <c r="W3" i="3"/>
  <c r="X3" i="3" s="1"/>
  <c r="P4" i="3"/>
  <c r="Q4" i="3" s="1"/>
  <c r="O4" i="3"/>
  <c r="N4" i="3"/>
  <c r="H5" i="3"/>
  <c r="I60" i="3" l="1"/>
  <c r="M21" i="3" s="1"/>
  <c r="O19" i="3" s="1"/>
  <c r="X4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H44" i="1"/>
  <c r="M20" i="3" l="1"/>
  <c r="U3" i="1"/>
  <c r="V3" i="1" s="1"/>
  <c r="W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/>
  <c r="U10" i="1"/>
  <c r="V10" i="1" s="1"/>
  <c r="U11" i="1"/>
  <c r="V11" i="1"/>
  <c r="U12" i="1"/>
  <c r="V12" i="1" s="1"/>
  <c r="U13" i="1"/>
  <c r="V13" i="1" s="1"/>
  <c r="U14" i="1"/>
  <c r="V14" i="1"/>
  <c r="W4" i="1" l="1"/>
  <c r="W5" i="1"/>
  <c r="W6" i="1" s="1"/>
  <c r="W7" i="1" s="1"/>
  <c r="W8" i="1" s="1"/>
  <c r="W9" i="1" s="1"/>
  <c r="W10" i="1" s="1"/>
  <c r="W11" i="1" s="1"/>
  <c r="W12" i="1" s="1"/>
  <c r="W13" i="1" s="1"/>
  <c r="W14" i="1" s="1"/>
  <c r="H43" i="1"/>
  <c r="H42" i="1" l="1"/>
  <c r="H40" i="1" l="1"/>
  <c r="H41" i="1"/>
  <c r="H39" i="1" l="1"/>
  <c r="H38" i="1" l="1"/>
  <c r="H37" i="1" l="1"/>
  <c r="H36" i="1" l="1"/>
  <c r="H35" i="1" l="1"/>
  <c r="H34" i="1" l="1"/>
  <c r="H33" i="1" l="1"/>
  <c r="H31" i="1" l="1"/>
  <c r="H32" i="1"/>
  <c r="H30" i="1" l="1"/>
  <c r="H29" i="1" l="1"/>
  <c r="H28" i="1" l="1"/>
  <c r="H27" i="1" l="1"/>
  <c r="H26" i="1" l="1"/>
  <c r="H24" i="1" l="1"/>
  <c r="H25" i="1"/>
  <c r="H23" i="1" l="1"/>
  <c r="H22" i="1"/>
  <c r="H20" i="1" l="1"/>
  <c r="H21" i="1"/>
  <c r="H19" i="1" l="1"/>
  <c r="H18" i="1" l="1"/>
  <c r="H17" i="1" l="1"/>
  <c r="H16" i="1" l="1"/>
  <c r="H15" i="1" l="1"/>
  <c r="H14" i="1" l="1"/>
  <c r="H13" i="1" l="1"/>
  <c r="H12" i="1" l="1"/>
  <c r="H11" i="1" l="1"/>
  <c r="H10" i="1"/>
  <c r="H9" i="1" l="1"/>
  <c r="H8" i="1" l="1"/>
  <c r="E52" i="1" l="1"/>
  <c r="H7" i="1" l="1"/>
  <c r="N3" i="1"/>
  <c r="N4" i="1"/>
  <c r="N5" i="1"/>
  <c r="N6" i="1"/>
  <c r="N7" i="1"/>
  <c r="N8" i="1"/>
  <c r="N9" i="1"/>
  <c r="N10" i="1"/>
  <c r="N11" i="1"/>
  <c r="N12" i="1"/>
  <c r="P2" i="1"/>
  <c r="Q2" i="1" s="1"/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O3" i="1"/>
  <c r="O4" i="1"/>
  <c r="O5" i="1"/>
  <c r="O6" i="1"/>
  <c r="O7" i="1"/>
  <c r="O8" i="1"/>
  <c r="O9" i="1"/>
  <c r="O10" i="1"/>
  <c r="O11" i="1"/>
  <c r="O12" i="1"/>
  <c r="H5" i="1" l="1"/>
  <c r="H6" i="1"/>
  <c r="H4" i="1"/>
  <c r="H2" i="1"/>
  <c r="H52" i="1" l="1"/>
</calcChain>
</file>

<file path=xl/sharedStrings.xml><?xml version="1.0" encoding="utf-8"?>
<sst xmlns="http://schemas.openxmlformats.org/spreadsheetml/2006/main" count="167" uniqueCount="100">
  <si>
    <t>Зачисление</t>
  </si>
  <si>
    <t>Отложено</t>
  </si>
  <si>
    <t>Списание</t>
  </si>
  <si>
    <t>ЧБ</t>
  </si>
  <si>
    <t xml:space="preserve">&lt;- Снято </t>
  </si>
  <si>
    <t>Заработал</t>
  </si>
  <si>
    <t>Минус ЧБ</t>
  </si>
  <si>
    <t>1 часть</t>
  </si>
  <si>
    <t>1 часть(н)</t>
  </si>
  <si>
    <t>1 часть (ЧБ)</t>
  </si>
  <si>
    <t>Месяц</t>
  </si>
  <si>
    <t>Пр. к НГ</t>
  </si>
  <si>
    <t>1ч 12.21</t>
  </si>
  <si>
    <t>2-4ч 12.21</t>
  </si>
  <si>
    <t>1ч 01.22</t>
  </si>
  <si>
    <t>3ч 11.21</t>
  </si>
  <si>
    <t>4ч 11.21</t>
  </si>
  <si>
    <t>2ч 01.22</t>
  </si>
  <si>
    <t>3ч 01.22</t>
  </si>
  <si>
    <t>Пр к 23.02</t>
  </si>
  <si>
    <t>4ч 01.22</t>
  </si>
  <si>
    <t>1ч 02.22</t>
  </si>
  <si>
    <t>2ч 02.22</t>
  </si>
  <si>
    <t>3ч 02.22</t>
  </si>
  <si>
    <t>4ч 02.22</t>
  </si>
  <si>
    <t>1ч 03.22</t>
  </si>
  <si>
    <t>2ч 03.22</t>
  </si>
  <si>
    <t>3ч 03.22</t>
  </si>
  <si>
    <t>4ч 03.22</t>
  </si>
  <si>
    <t>1ч 04.22</t>
  </si>
  <si>
    <t>2ч 04.22</t>
  </si>
  <si>
    <t>3ч 04.22</t>
  </si>
  <si>
    <t>4ч 04.22</t>
  </si>
  <si>
    <t>2ч 06.22</t>
  </si>
  <si>
    <t>1ч 06.22</t>
  </si>
  <si>
    <t>3ч 06.22</t>
  </si>
  <si>
    <t>4ч 06.22</t>
  </si>
  <si>
    <t>1ч 07.22</t>
  </si>
  <si>
    <t>2ч 07.22</t>
  </si>
  <si>
    <t>3ч 07.22</t>
  </si>
  <si>
    <t>4ч 07.22</t>
  </si>
  <si>
    <t>1ч 08.22</t>
  </si>
  <si>
    <t>2ч 08.22</t>
  </si>
  <si>
    <t>3ч 08.22</t>
  </si>
  <si>
    <t>4ч 08.22</t>
  </si>
  <si>
    <t>1ч 09.22</t>
  </si>
  <si>
    <t>2ч 09.22</t>
  </si>
  <si>
    <t>3ч 09.22</t>
  </si>
  <si>
    <t>4ч 09.22</t>
  </si>
  <si>
    <t>1ч 10.22</t>
  </si>
  <si>
    <t>2ч 10.22</t>
  </si>
  <si>
    <t>3ч 10.22</t>
  </si>
  <si>
    <t>4ч 10.22</t>
  </si>
  <si>
    <t>1ч 12.22</t>
  </si>
  <si>
    <t>2ч 12.22</t>
  </si>
  <si>
    <t>3ч 12.22</t>
  </si>
  <si>
    <t>4ч 12.22</t>
  </si>
  <si>
    <t>1ч 11.22</t>
  </si>
  <si>
    <t>2ч 11.22</t>
  </si>
  <si>
    <t>3ч 11.22</t>
  </si>
  <si>
    <t>4ч 11.22</t>
  </si>
  <si>
    <t>Частей за месяц</t>
  </si>
  <si>
    <t>Остаток</t>
  </si>
  <si>
    <t>Остаток в %</t>
  </si>
  <si>
    <t>Долг в месяцах</t>
  </si>
  <si>
    <t>Промежуточные:</t>
  </si>
  <si>
    <t>ЧБ:</t>
  </si>
  <si>
    <t>1ч 05.22</t>
  </si>
  <si>
    <t>2ч 05.22</t>
  </si>
  <si>
    <t>3ч 05.22</t>
  </si>
  <si>
    <t>4ч 05.22</t>
  </si>
  <si>
    <t>3ч 11.23</t>
  </si>
  <si>
    <t>Пр д.энер</t>
  </si>
  <si>
    <t>Пр НГ</t>
  </si>
  <si>
    <t>ГОСБАНК</t>
  </si>
  <si>
    <t>ПРОМСВЯЗЬ</t>
  </si>
  <si>
    <t>КРЕДИТ</t>
  </si>
  <si>
    <t>Погасил</t>
  </si>
  <si>
    <t>Осталось</t>
  </si>
  <si>
    <t>3 платеж</t>
  </si>
  <si>
    <t>4 платеж</t>
  </si>
  <si>
    <t>2 платеж</t>
  </si>
  <si>
    <t>1 платеж</t>
  </si>
  <si>
    <t>Толока 08</t>
  </si>
  <si>
    <t>Август 2023</t>
  </si>
  <si>
    <t>Сентябрь 2023</t>
  </si>
  <si>
    <t xml:space="preserve"> </t>
  </si>
  <si>
    <t>~1000</t>
  </si>
  <si>
    <t>парус</t>
  </si>
  <si>
    <t>лекарство</t>
  </si>
  <si>
    <t>кред</t>
  </si>
  <si>
    <t>дней</t>
  </si>
  <si>
    <t>отп</t>
  </si>
  <si>
    <t>над 15%</t>
  </si>
  <si>
    <t>налог 14</t>
  </si>
  <si>
    <t>раб дни</t>
  </si>
  <si>
    <t>цена дня</t>
  </si>
  <si>
    <t>итого</t>
  </si>
  <si>
    <t>~57500</t>
  </si>
  <si>
    <t>~88500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</si>
</sst>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419]mmmm\ yyyy;@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3" borderId="1" xfId="0" applyNumberFormat="1" applyFill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0" fillId="3" borderId="1" xfId="0" applyFill="1" applyBorder="1"/>
    <xf numFmtId="0" fontId="3" fillId="3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5" borderId="3" xfId="0" applyFill="1" applyBorder="1" applyAlignment="1">
      <alignment horizontal="center"/>
    </xf>
    <xf numFmtId="17" fontId="0" fillId="3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1" fontId="1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6" borderId="1" xfId="0" applyNumberFormat="1" applyFill="1" applyBorder="1"/>
    <xf numFmtId="17" fontId="0" fillId="6" borderId="1" xfId="0" applyNumberFormat="1" applyFill="1" applyBorder="1" applyAlignment="1"/>
    <xf numFmtId="0" fontId="0" fillId="6" borderId="1" xfId="0" applyFill="1" applyBorder="1" applyAlignment="1"/>
    <xf numFmtId="9" fontId="0" fillId="6" borderId="1" xfId="0" applyNumberFormat="1" applyFill="1" applyBorder="1" applyAlignment="1"/>
    <xf numFmtId="9" fontId="0" fillId="6" borderId="1" xfId="2" applyFont="1" applyFill="1" applyBorder="1" applyAlignment="1"/>
    <xf numFmtId="17" fontId="0" fillId="7" borderId="1" xfId="0" applyNumberFormat="1" applyFill="1" applyBorder="1" applyAlignment="1"/>
    <xf numFmtId="0" fontId="0" fillId="7" borderId="1" xfId="0" applyFill="1" applyBorder="1" applyAlignment="1"/>
    <xf numFmtId="9" fontId="0" fillId="7" borderId="1" xfId="2" applyFont="1" applyFill="1" applyBorder="1" applyAlignment="1"/>
    <xf numFmtId="14" fontId="0" fillId="8" borderId="1" xfId="0" applyNumberFormat="1" applyFill="1" applyBorder="1"/>
    <xf numFmtId="0" fontId="0" fillId="8" borderId="1" xfId="0" applyFill="1" applyBorder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9" borderId="1" xfId="0" applyNumberFormat="1" applyFill="1" applyBorder="1"/>
    <xf numFmtId="0" fontId="3" fillId="3" borderId="1" xfId="0" applyFont="1" applyFill="1" applyBorder="1"/>
    <xf numFmtId="0" fontId="3" fillId="8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4" xfId="0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0" fillId="0" borderId="0" xfId="0" applyAlignment="1"/>
    <xf numFmtId="17" fontId="0" fillId="0" borderId="1" xfId="0" applyNumberFormat="1" applyFill="1" applyBorder="1" applyAlignment="1"/>
    <xf numFmtId="0" fontId="0" fillId="0" borderId="1" xfId="0" applyFill="1" applyBorder="1" applyAlignment="1"/>
    <xf numFmtId="9" fontId="0" fillId="0" borderId="1" xfId="2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9" borderId="16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1" fillId="9" borderId="13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9" fontId="2" fillId="2" borderId="14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3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6" xfId="0" applyFill="1" applyBorder="1"/>
    <xf numFmtId="0" fontId="12" fillId="14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" fillId="0" borderId="21" xfId="0" applyNumberFormat="1" applyFont="1" applyFill="1" applyBorder="1" applyAlignment="1">
      <alignment horizontal="center" vertical="center"/>
    </xf>
    <xf numFmtId="14" fontId="1" fillId="0" borderId="2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41982509776324E-2"/>
          <c:y val="5.5836307658774488E-2"/>
          <c:w val="0.90063927371519104"/>
          <c:h val="0.74976686737687204"/>
        </c:manualLayout>
      </c:layout>
      <c:lineChart>
        <c:grouping val="standard"/>
        <c:varyColors val="0"/>
        <c:ser>
          <c:idx val="1"/>
          <c:order val="1"/>
          <c:spPr>
            <a:ln>
              <a:round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'2023'!$T$2:$T$14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'2023'!$X$2:$X$14</c:f>
              <c:numCache>
                <c:formatCode>General</c:formatCode>
                <c:ptCount val="13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2.75</c:v>
                </c:pt>
                <c:pt idx="11">
                  <c:v>3.75</c:v>
                </c:pt>
                <c:pt idx="12">
                  <c:v>4.75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F7-4E96-93E2-F121AB49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01088"/>
        <c:axId val="68219264"/>
      </c:lineChart>
      <c:scatterChart>
        <c:scatterStyle val="smoothMarker"/>
        <c:varyColors val="0"/>
        <c:ser>
          <c:idx val="0"/>
          <c:order val="0"/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'2023'!$T$2:$T$14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xVal>
          <c:yVal>
            <c:numRef>
              <c:f>'2023'!$U$2:$U$14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7-4E96-93E2-F121AB49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2336"/>
        <c:axId val="68220800"/>
      </c:scatterChart>
      <c:dateAx>
        <c:axId val="68201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8219264"/>
        <c:crosses val="autoZero"/>
        <c:auto val="1"/>
        <c:lblOffset val="100"/>
        <c:baseTimeUnit val="months"/>
      </c:dateAx>
      <c:valAx>
        <c:axId val="682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01088"/>
        <c:crosses val="autoZero"/>
        <c:crossBetween val="between"/>
      </c:valAx>
      <c:valAx>
        <c:axId val="6822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8222336"/>
        <c:crosses val="max"/>
        <c:crossBetween val="midCat"/>
      </c:valAx>
      <c:valAx>
        <c:axId val="68222336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68220800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5F-46E1-9687-F722FFF5FDF8}"/>
              </c:ext>
            </c:extLst>
          </c:dPt>
          <c:dPt>
            <c:idx val="1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5F-46E1-9687-F722FFF5FDF8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5F-46E1-9687-F722FFF5FDF8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F-46E1-9687-F722FFF5FDF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F-46E1-9687-F722FFF5FDF8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5F-46E1-9687-F722FFF5FDF8}"/>
              </c:ext>
            </c:extLst>
          </c:dPt>
          <c:dPt>
            <c:idx val="6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5F-46E1-9687-F722FFF5FDF8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5F-46E1-9687-F722FFF5FDF8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A75F-46E1-9687-F722FFF5FDF8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A75F-46E1-9687-F722FFF5FDF8}"/>
              </c:ext>
            </c:extLst>
          </c:dPt>
          <c:dPt>
            <c:idx val="10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A75F-46E1-9687-F722FFF5FDF8}"/>
              </c:ext>
            </c:extLst>
          </c:dPt>
          <c:dPt>
            <c:idx val="11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A75F-46E1-9687-F722FFF5FDF8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75F-46E1-9687-F722FFF5FDF8}"/>
              </c:ext>
            </c:extLst>
          </c:dPt>
          <c:dPt>
            <c:idx val="13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A75F-46E1-9687-F722FFF5FDF8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A75F-46E1-9687-F722FFF5FDF8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A75F-46E1-9687-F722FFF5FDF8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A75F-46E1-9687-F722FFF5FDF8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A75F-46E1-9687-F722FFF5FDF8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A75F-46E1-9687-F722FFF5FDF8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A75F-46E1-9687-F722FFF5FDF8}"/>
              </c:ext>
            </c:extLst>
          </c:dPt>
          <c:dPt>
            <c:idx val="20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A75F-46E1-9687-F722FFF5FDF8}"/>
              </c:ext>
            </c:extLst>
          </c:dPt>
          <c:dPt>
            <c:idx val="2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A75F-46E1-9687-F722FFF5FDF8}"/>
              </c:ext>
            </c:extLst>
          </c:dPt>
          <c:dPt>
            <c:idx val="22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A75F-46E1-9687-F722FFF5FDF8}"/>
              </c:ext>
            </c:extLst>
          </c:dPt>
          <c:dPt>
            <c:idx val="23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A75F-46E1-9687-F722FFF5FDF8}"/>
              </c:ext>
            </c:extLst>
          </c:dPt>
          <c:dPt>
            <c:idx val="24"/>
            <c:marker>
              <c:spPr>
                <a:solidFill>
                  <a:schemeClr val="accent1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A75F-46E1-9687-F722FFF5FD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'2023'!$T$19:$T$43</c:f>
              <c:numCache>
                <c:formatCode>mmm\-yy</c:formatCode>
                <c:ptCount val="25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</c:numCache>
            </c:numRef>
          </c:cat>
          <c:val>
            <c:numRef>
              <c:f>'2023'!$U$19:$U$43</c:f>
              <c:numCache>
                <c:formatCode>General</c:formatCode>
                <c:ptCount val="25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1.75</c:v>
                </c:pt>
                <c:pt idx="11">
                  <c:v>1.25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1.25</c:v>
                </c:pt>
                <c:pt idx="20">
                  <c:v>1.5</c:v>
                </c:pt>
                <c:pt idx="2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75F-46E1-9687-F722FFF5FD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667903"/>
        <c:axId val="919662079"/>
      </c:lineChart>
      <c:dateAx>
        <c:axId val="9196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62079"/>
        <c:crosses val="autoZero"/>
        <c:auto val="1"/>
        <c:lblOffset val="100"/>
        <c:baseTimeUnit val="months"/>
      </c:dateAx>
      <c:valAx>
        <c:axId val="919662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>
              <a:softEdge rad="0"/>
            </a:effectLst>
          </c:spPr>
        </c:minorGridlines>
        <c:numFmt formatCode="General" sourceLinked="1"/>
        <c:majorTickMark val="none"/>
        <c:minorTickMark val="none"/>
        <c:tickLblPos val="nextTo"/>
        <c:crossAx val="91966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41982509776324E-2"/>
          <c:y val="5.5836307658774488E-2"/>
          <c:w val="0.90063927371519104"/>
          <c:h val="0.74976686737687204"/>
        </c:manualLayout>
      </c:layout>
      <c:lineChart>
        <c:grouping val="standard"/>
        <c:varyColors val="0"/>
        <c:ser>
          <c:idx val="1"/>
          <c:order val="1"/>
          <c:spPr>
            <a:ln>
              <a:round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'2022'!$S$2:$S$14</c:f>
              <c:numCache>
                <c:formatCode>mmm\-yy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</c:numCache>
            </c:numRef>
          </c:cat>
          <c:val>
            <c:numRef>
              <c:f>'2022'!$W$2:$W$14</c:f>
              <c:numCache>
                <c:formatCode>General</c:formatCode>
                <c:ptCount val="13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1.75</c:v>
                </c:pt>
                <c:pt idx="11">
                  <c:v>1.25</c:v>
                </c:pt>
                <c:pt idx="12">
                  <c:v>1.5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C4-475C-A033-2C9A6D0E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01088"/>
        <c:axId val="68219264"/>
      </c:lineChart>
      <c:scatterChart>
        <c:scatterStyle val="smoothMarker"/>
        <c:varyColors val="0"/>
        <c:ser>
          <c:idx val="0"/>
          <c:order val="0"/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'2022'!$S$2:$S$14</c:f>
              <c:numCache>
                <c:formatCode>mmm\-yy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</c:numCache>
            </c:numRef>
          </c:xVal>
          <c:yVal>
            <c:numRef>
              <c:f>'2022'!$T$2:$T$14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4-475C-A033-2C9A6D0E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2336"/>
        <c:axId val="68220800"/>
      </c:scatterChart>
      <c:dateAx>
        <c:axId val="68201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8219264"/>
        <c:crosses val="autoZero"/>
        <c:auto val="1"/>
        <c:lblOffset val="100"/>
        <c:baseTimeUnit val="months"/>
      </c:dateAx>
      <c:valAx>
        <c:axId val="682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01088"/>
        <c:crosses val="autoZero"/>
        <c:crossBetween val="between"/>
      </c:valAx>
      <c:valAx>
        <c:axId val="6822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8222336"/>
        <c:crosses val="max"/>
        <c:crossBetween val="midCat"/>
      </c:valAx>
      <c:valAx>
        <c:axId val="68222336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68220800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7DC-40AE-AFB0-E4DB55EA9236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DC-40AE-AFB0-E4DB55EA9236}"/>
              </c:ext>
            </c:extLst>
          </c:dPt>
          <c:dPt>
            <c:idx val="2"/>
            <c:marker>
              <c:spPr>
                <a:solidFill>
                  <a:schemeClr val="accent1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DC-40AE-AFB0-E4DB55EA9236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DC-40AE-AFB0-E4DB55EA9236}"/>
              </c:ext>
            </c:extLst>
          </c:dPt>
          <c:dPt>
            <c:idx val="4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DC-40AE-AFB0-E4DB55EA9236}"/>
              </c:ext>
            </c:extLst>
          </c:dPt>
          <c:dPt>
            <c:idx val="5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DC-40AE-AFB0-E4DB55EA9236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DC-40AE-AFB0-E4DB55EA9236}"/>
              </c:ext>
            </c:extLst>
          </c:dPt>
          <c:dPt>
            <c:idx val="7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7DC-40AE-AFB0-E4DB55EA9236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7DC-40AE-AFB0-E4DB55EA9236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7DC-40AE-AFB0-E4DB55EA9236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7DC-40AE-AFB0-E4DB55EA9236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7DC-40AE-AFB0-E4DB55EA9236}"/>
              </c:ext>
            </c:extLst>
          </c:dPt>
          <c:dPt>
            <c:idx val="12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7DC-40AE-AFB0-E4DB55EA9236}"/>
              </c:ext>
            </c:extLst>
          </c:dPt>
          <c:dPt>
            <c:idx val="13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7DC-40AE-AFB0-E4DB55EA9236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7DC-40AE-AFB0-E4DB55EA9236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7DC-40AE-AFB0-E4DB55EA9236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7DC-40AE-AFB0-E4DB55EA9236}"/>
              </c:ext>
            </c:extLst>
          </c:dPt>
          <c:dPt>
            <c:idx val="17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7DC-40AE-AFB0-E4DB55EA9236}"/>
              </c:ext>
            </c:extLst>
          </c:dPt>
          <c:dPt>
            <c:idx val="18"/>
            <c:marker>
              <c:spPr>
                <a:solidFill>
                  <a:srgbClr val="00B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7DC-40AE-AFB0-E4DB55EA9236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7DC-40AE-AFB0-E4DB55EA9236}"/>
              </c:ext>
            </c:extLst>
          </c:dPt>
          <c:dPt>
            <c:idx val="20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7DC-40AE-AFB0-E4DB55EA9236}"/>
              </c:ext>
            </c:extLst>
          </c:dPt>
          <c:dPt>
            <c:idx val="2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7DC-40AE-AFB0-E4DB55EA9236}"/>
              </c:ext>
            </c:extLst>
          </c:dPt>
          <c:dPt>
            <c:idx val="22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7DC-40AE-AFB0-E4DB55EA9236}"/>
              </c:ext>
            </c:extLst>
          </c:dPt>
          <c:dPt>
            <c:idx val="23"/>
            <c:marker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7DC-40AE-AFB0-E4DB55EA9236}"/>
              </c:ext>
            </c:extLst>
          </c:dPt>
          <c:dPt>
            <c:idx val="2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7DC-40AE-AFB0-E4DB55EA9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'2022'!$S$19:$S$43</c:f>
              <c:numCache>
                <c:formatCode>mmm\-yy</c:formatCode>
                <c:ptCount val="25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  <c:pt idx="13">
                  <c:v>44562</c:v>
                </c:pt>
                <c:pt idx="14">
                  <c:v>44593</c:v>
                </c:pt>
                <c:pt idx="15">
                  <c:v>44621</c:v>
                </c:pt>
                <c:pt idx="16">
                  <c:v>44652</c:v>
                </c:pt>
                <c:pt idx="17">
                  <c:v>44682</c:v>
                </c:pt>
                <c:pt idx="18">
                  <c:v>44713</c:v>
                </c:pt>
                <c:pt idx="19">
                  <c:v>44743</c:v>
                </c:pt>
                <c:pt idx="20">
                  <c:v>44774</c:v>
                </c:pt>
                <c:pt idx="21">
                  <c:v>44805</c:v>
                </c:pt>
                <c:pt idx="22">
                  <c:v>44835</c:v>
                </c:pt>
                <c:pt idx="23">
                  <c:v>44866</c:v>
                </c:pt>
                <c:pt idx="24">
                  <c:v>44896</c:v>
                </c:pt>
              </c:numCache>
            </c:numRef>
          </c:cat>
          <c:val>
            <c:numRef>
              <c:f>'2022'!$T$19:$T$43</c:f>
              <c:numCache>
                <c:formatCode>General</c:formatCode>
                <c:ptCount val="25"/>
                <c:pt idx="0">
                  <c:v>3</c:v>
                </c:pt>
                <c:pt idx="1">
                  <c:v>3.25</c:v>
                </c:pt>
                <c:pt idx="2">
                  <c:v>2.75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2.25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1.25</c:v>
                </c:pt>
                <c:pt idx="17">
                  <c:v>1.5</c:v>
                </c:pt>
                <c:pt idx="18">
                  <c:v>1</c:v>
                </c:pt>
                <c:pt idx="19">
                  <c:v>1.5</c:v>
                </c:pt>
                <c:pt idx="20">
                  <c:v>1.75</c:v>
                </c:pt>
                <c:pt idx="21">
                  <c:v>2</c:v>
                </c:pt>
                <c:pt idx="22">
                  <c:v>1.75</c:v>
                </c:pt>
                <c:pt idx="23">
                  <c:v>1.25</c:v>
                </c:pt>
                <c:pt idx="2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7DC-40AE-AFB0-E4DB55EA92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667903"/>
        <c:axId val="919662079"/>
      </c:lineChart>
      <c:dateAx>
        <c:axId val="9196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62079"/>
        <c:crosses val="autoZero"/>
        <c:auto val="1"/>
        <c:lblOffset val="100"/>
        <c:baseTimeUnit val="months"/>
      </c:dateAx>
      <c:valAx>
        <c:axId val="919662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>
              <a:softEdge rad="0"/>
            </a:effectLst>
          </c:spPr>
        </c:minorGridlines>
        <c:numFmt formatCode="General" sourceLinked="1"/>
        <c:majorTickMark val="none"/>
        <c:minorTickMark val="none"/>
        <c:tickLblPos val="nextTo"/>
        <c:crossAx val="91966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0</xdr:row>
      <xdr:rowOff>9525</xdr:rowOff>
    </xdr:from>
    <xdr:to>
      <xdr:col>33</xdr:col>
      <xdr:colOff>500064</xdr:colOff>
      <xdr:row>14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</xdr:colOff>
      <xdr:row>17</xdr:row>
      <xdr:rowOff>171450</xdr:rowOff>
    </xdr:from>
    <xdr:to>
      <xdr:col>35</xdr:col>
      <xdr:colOff>233363</xdr:colOff>
      <xdr:row>32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9525</xdr:rowOff>
    </xdr:from>
    <xdr:to>
      <xdr:col>32</xdr:col>
      <xdr:colOff>500064</xdr:colOff>
      <xdr:row>14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</xdr:colOff>
      <xdr:row>17</xdr:row>
      <xdr:rowOff>171450</xdr:rowOff>
    </xdr:from>
    <xdr:to>
      <xdr:col>34</xdr:col>
      <xdr:colOff>233363</xdr:colOff>
      <xdr:row>32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topLeftCell="A4" workbookViewId="0">
      <selection activeCell="L29" activeCellId="1" sqref="R33 L29"/>
    </sheetView>
  </sheetViews>
  <sheetFormatPr defaultRowHeight="15" x14ac:dyDescent="0.25"/>
  <cols>
    <col min="1" max="1" width="10.140625" bestFit="1" customWidth="1"/>
    <col min="2" max="2" width="10.140625" customWidth="1"/>
    <col min="3" max="3" width="11.7109375" style="56" bestFit="1" customWidth="1"/>
    <col min="4" max="4" width="9" style="56" customWidth="1"/>
    <col min="5" max="5" width="10.5703125" style="56" bestFit="1" customWidth="1"/>
    <col min="6" max="6" width="10.5703125" style="56" customWidth="1"/>
    <col min="7" max="7" width="9.7109375" style="56" bestFit="1" customWidth="1"/>
    <col min="8" max="8" width="6.7109375" customWidth="1"/>
    <col min="9" max="9" width="8.85546875" bestFit="1" customWidth="1"/>
    <col min="10" max="10" width="9.42578125" bestFit="1" customWidth="1"/>
    <col min="11" max="11" width="14.140625" bestFit="1" customWidth="1"/>
    <col min="12" max="12" width="10.42578125" bestFit="1" customWidth="1"/>
    <col min="13" max="13" width="9.85546875" bestFit="1" customWidth="1"/>
    <col min="14" max="14" width="9.140625" bestFit="1" customWidth="1"/>
    <col min="15" max="15" width="10" bestFit="1" customWidth="1"/>
    <col min="16" max="16" width="7" bestFit="1" customWidth="1"/>
    <col min="17" max="17" width="11.42578125" bestFit="1" customWidth="1"/>
    <col min="20" max="20" width="7.42578125" bestFit="1" customWidth="1"/>
    <col min="21" max="21" width="11.28515625" customWidth="1"/>
    <col min="22" max="22" width="8.140625" bestFit="1" customWidth="1"/>
    <col min="23" max="23" width="8.85546875" customWidth="1"/>
    <col min="24" max="24" width="9.42578125" customWidth="1"/>
  </cols>
  <sheetData>
    <row r="1" spans="1:24" ht="30" x14ac:dyDescent="0.25">
      <c r="A1" s="1"/>
      <c r="B1" s="16" t="s">
        <v>10</v>
      </c>
      <c r="C1" s="57" t="s">
        <v>0</v>
      </c>
      <c r="D1" s="57" t="s">
        <v>4</v>
      </c>
      <c r="E1" s="57" t="s">
        <v>1</v>
      </c>
      <c r="F1" s="57" t="s">
        <v>4</v>
      </c>
      <c r="G1" s="57" t="s">
        <v>2</v>
      </c>
      <c r="H1" s="57" t="s">
        <v>3</v>
      </c>
      <c r="I1" s="57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3</v>
      </c>
      <c r="Q1" s="9" t="s">
        <v>9</v>
      </c>
      <c r="T1" s="39" t="s">
        <v>10</v>
      </c>
      <c r="U1" s="39" t="s">
        <v>61</v>
      </c>
      <c r="V1" s="39" t="s">
        <v>62</v>
      </c>
      <c r="W1" s="39" t="s">
        <v>63</v>
      </c>
      <c r="X1" s="39" t="s">
        <v>64</v>
      </c>
    </row>
    <row r="2" spans="1:24" x14ac:dyDescent="0.25">
      <c r="A2" s="3">
        <v>44924</v>
      </c>
      <c r="B2" s="52" t="s">
        <v>11</v>
      </c>
      <c r="C2" s="7">
        <v>2000</v>
      </c>
      <c r="D2" s="7">
        <v>2000</v>
      </c>
      <c r="E2" s="7">
        <v>0</v>
      </c>
      <c r="F2" s="7"/>
      <c r="G2" s="7">
        <v>0</v>
      </c>
      <c r="H2" s="7">
        <v>154</v>
      </c>
      <c r="I2" s="7"/>
      <c r="K2" s="36">
        <v>44896</v>
      </c>
      <c r="L2" s="37">
        <v>24944</v>
      </c>
      <c r="M2" s="11">
        <v>23000</v>
      </c>
      <c r="N2" s="8">
        <f>M2/4</f>
        <v>5750</v>
      </c>
      <c r="O2" s="8">
        <f>L2/4</f>
        <v>6236</v>
      </c>
      <c r="P2" s="11">
        <f t="shared" ref="P2:P3" si="0">L2-M2</f>
        <v>1944</v>
      </c>
      <c r="Q2" s="8">
        <f>P2/4</f>
        <v>486</v>
      </c>
      <c r="T2" s="41">
        <v>44896</v>
      </c>
      <c r="U2" s="42">
        <v>3</v>
      </c>
      <c r="V2" s="42">
        <v>1.5</v>
      </c>
      <c r="W2" s="44">
        <v>0.25</v>
      </c>
      <c r="X2" s="42">
        <v>1.5</v>
      </c>
    </row>
    <row r="3" spans="1:24" x14ac:dyDescent="0.25">
      <c r="A3" s="3">
        <v>44942</v>
      </c>
      <c r="B3" s="17" t="s">
        <v>71</v>
      </c>
      <c r="C3" s="7">
        <v>6928</v>
      </c>
      <c r="D3" s="7">
        <v>6500</v>
      </c>
      <c r="E3" s="7">
        <v>0</v>
      </c>
      <c r="F3" s="7"/>
      <c r="G3" s="7"/>
      <c r="H3" s="7">
        <f t="shared" ref="H3:H9" si="1">C3-D3-E3-G3</f>
        <v>428</v>
      </c>
      <c r="I3" s="7"/>
      <c r="K3" s="36">
        <v>44927</v>
      </c>
      <c r="L3" s="37">
        <v>41764</v>
      </c>
      <c r="M3" s="11">
        <v>38500</v>
      </c>
      <c r="N3" s="8">
        <f>M3/4</f>
        <v>9625</v>
      </c>
      <c r="O3" s="8">
        <f>L3/4</f>
        <v>10441</v>
      </c>
      <c r="P3" s="11">
        <f t="shared" si="0"/>
        <v>3264</v>
      </c>
      <c r="Q3" s="8">
        <f>P3/4</f>
        <v>816</v>
      </c>
      <c r="T3" s="45">
        <v>44927</v>
      </c>
      <c r="U3" s="46">
        <v>6</v>
      </c>
      <c r="V3" s="46">
        <f>4-U3</f>
        <v>-2</v>
      </c>
      <c r="W3" s="47">
        <f t="shared" ref="W3:W14" si="2">V3*0.25</f>
        <v>-0.5</v>
      </c>
      <c r="X3" s="46">
        <f t="shared" ref="X3:X14" si="3">X2+W3</f>
        <v>1</v>
      </c>
    </row>
    <row r="4" spans="1:24" x14ac:dyDescent="0.25">
      <c r="A4" s="3">
        <v>44942</v>
      </c>
      <c r="B4" s="17" t="s">
        <v>60</v>
      </c>
      <c r="C4" s="7">
        <v>6928</v>
      </c>
      <c r="D4" s="7">
        <v>6500</v>
      </c>
      <c r="E4" s="7">
        <v>0</v>
      </c>
      <c r="F4" s="7"/>
      <c r="G4" s="7"/>
      <c r="H4" s="7">
        <f t="shared" si="1"/>
        <v>428</v>
      </c>
      <c r="I4" s="7"/>
      <c r="K4" s="36">
        <v>44958</v>
      </c>
      <c r="L4" s="37">
        <v>41752</v>
      </c>
      <c r="M4" s="11">
        <v>38500</v>
      </c>
      <c r="N4" s="8">
        <f t="shared" ref="N4:N14" si="4">M4/4</f>
        <v>9625</v>
      </c>
      <c r="O4" s="8">
        <f t="shared" ref="O4:O14" si="5">L4/4</f>
        <v>10438</v>
      </c>
      <c r="P4" s="11">
        <f t="shared" ref="P4:P14" si="6">L4-M4</f>
        <v>3252</v>
      </c>
      <c r="Q4" s="8">
        <f t="shared" ref="Q4:Q14" si="7">P4/4</f>
        <v>813</v>
      </c>
      <c r="T4" s="45">
        <v>44958</v>
      </c>
      <c r="U4" s="46">
        <v>4</v>
      </c>
      <c r="V4" s="46">
        <f t="shared" ref="V4:V14" si="8">4-U4</f>
        <v>0</v>
      </c>
      <c r="W4" s="47">
        <f t="shared" si="2"/>
        <v>0</v>
      </c>
      <c r="X4" s="46">
        <f t="shared" si="3"/>
        <v>1</v>
      </c>
    </row>
    <row r="5" spans="1:24" x14ac:dyDescent="0.25">
      <c r="A5" s="3">
        <v>44946</v>
      </c>
      <c r="B5" s="48" t="s">
        <v>53</v>
      </c>
      <c r="C5" s="7">
        <v>6236</v>
      </c>
      <c r="D5" s="7">
        <v>5000</v>
      </c>
      <c r="E5" s="7">
        <v>500</v>
      </c>
      <c r="F5" s="7"/>
      <c r="G5" s="7"/>
      <c r="H5" s="7">
        <f t="shared" si="1"/>
        <v>736</v>
      </c>
      <c r="I5" s="7"/>
      <c r="K5" s="36">
        <v>44986</v>
      </c>
      <c r="L5" s="37">
        <v>41764</v>
      </c>
      <c r="M5" s="11">
        <v>38500</v>
      </c>
      <c r="N5" s="8">
        <f t="shared" si="4"/>
        <v>9625</v>
      </c>
      <c r="O5" s="8">
        <f t="shared" si="5"/>
        <v>10441</v>
      </c>
      <c r="P5" s="11">
        <f t="shared" si="6"/>
        <v>3264</v>
      </c>
      <c r="Q5" s="8">
        <f t="shared" si="7"/>
        <v>816</v>
      </c>
      <c r="T5" s="45">
        <v>44986</v>
      </c>
      <c r="U5" s="46">
        <v>4</v>
      </c>
      <c r="V5" s="46">
        <f t="shared" si="8"/>
        <v>0</v>
      </c>
      <c r="W5" s="47">
        <f t="shared" si="2"/>
        <v>0</v>
      </c>
      <c r="X5" s="46">
        <f t="shared" si="3"/>
        <v>1</v>
      </c>
    </row>
    <row r="6" spans="1:24" x14ac:dyDescent="0.25">
      <c r="A6" s="3">
        <v>44951</v>
      </c>
      <c r="B6" s="48" t="s">
        <v>54</v>
      </c>
      <c r="C6" s="7">
        <v>6236</v>
      </c>
      <c r="D6" s="7">
        <v>6000</v>
      </c>
      <c r="E6" s="7">
        <v>0</v>
      </c>
      <c r="F6" s="7"/>
      <c r="G6" s="7"/>
      <c r="H6" s="7">
        <f t="shared" si="1"/>
        <v>236</v>
      </c>
      <c r="I6" s="7"/>
      <c r="K6" s="36">
        <v>45017</v>
      </c>
      <c r="L6" s="37">
        <v>41764</v>
      </c>
      <c r="M6" s="11">
        <v>38500</v>
      </c>
      <c r="N6" s="8">
        <f t="shared" si="4"/>
        <v>9625</v>
      </c>
      <c r="O6" s="8">
        <f t="shared" si="5"/>
        <v>10441</v>
      </c>
      <c r="P6" s="11">
        <f t="shared" si="6"/>
        <v>3264</v>
      </c>
      <c r="Q6" s="8">
        <f t="shared" si="7"/>
        <v>816</v>
      </c>
      <c r="T6" s="45">
        <v>45017</v>
      </c>
      <c r="U6" s="46">
        <v>4</v>
      </c>
      <c r="V6" s="46">
        <f t="shared" si="8"/>
        <v>0</v>
      </c>
      <c r="W6" s="47">
        <f t="shared" si="2"/>
        <v>0</v>
      </c>
      <c r="X6" s="46">
        <f t="shared" si="3"/>
        <v>1</v>
      </c>
    </row>
    <row r="7" spans="1:24" x14ac:dyDescent="0.25">
      <c r="A7" s="3">
        <v>44952</v>
      </c>
      <c r="B7" s="48" t="s">
        <v>55</v>
      </c>
      <c r="C7" s="7">
        <v>6236</v>
      </c>
      <c r="D7" s="7">
        <v>5000</v>
      </c>
      <c r="E7" s="7">
        <v>500</v>
      </c>
      <c r="F7" s="7"/>
      <c r="G7" s="7"/>
      <c r="H7" s="7">
        <f t="shared" si="1"/>
        <v>736</v>
      </c>
      <c r="I7" s="7"/>
      <c r="K7" s="36">
        <v>45047</v>
      </c>
      <c r="L7" s="37">
        <v>41764</v>
      </c>
      <c r="M7" s="11">
        <v>38500</v>
      </c>
      <c r="N7" s="8">
        <f t="shared" si="4"/>
        <v>9625</v>
      </c>
      <c r="O7" s="8">
        <f t="shared" si="5"/>
        <v>10441</v>
      </c>
      <c r="P7" s="11">
        <f t="shared" si="6"/>
        <v>3264</v>
      </c>
      <c r="Q7" s="8">
        <f t="shared" si="7"/>
        <v>816</v>
      </c>
      <c r="T7" s="45">
        <v>45047</v>
      </c>
      <c r="U7" s="46">
        <v>4</v>
      </c>
      <c r="V7" s="46">
        <f t="shared" si="8"/>
        <v>0</v>
      </c>
      <c r="W7" s="47">
        <f t="shared" si="2"/>
        <v>0</v>
      </c>
      <c r="X7" s="46">
        <f t="shared" si="3"/>
        <v>1</v>
      </c>
    </row>
    <row r="8" spans="1:24" x14ac:dyDescent="0.25">
      <c r="A8" s="3">
        <v>44956</v>
      </c>
      <c r="B8" s="48" t="s">
        <v>56</v>
      </c>
      <c r="C8" s="7">
        <v>6236</v>
      </c>
      <c r="D8" s="7">
        <v>5000</v>
      </c>
      <c r="E8" s="7">
        <v>1000</v>
      </c>
      <c r="F8" s="7"/>
      <c r="G8" s="7"/>
      <c r="H8" s="7">
        <f t="shared" si="1"/>
        <v>236</v>
      </c>
      <c r="I8" s="7">
        <v>55</v>
      </c>
      <c r="J8" s="56"/>
      <c r="K8" s="36">
        <v>45078</v>
      </c>
      <c r="L8" s="37">
        <v>41764</v>
      </c>
      <c r="M8" s="11">
        <v>38500</v>
      </c>
      <c r="N8" s="8">
        <f t="shared" si="4"/>
        <v>9625</v>
      </c>
      <c r="O8" s="8">
        <f t="shared" si="5"/>
        <v>10441</v>
      </c>
      <c r="P8" s="11">
        <f t="shared" si="6"/>
        <v>3264</v>
      </c>
      <c r="Q8" s="8">
        <f t="shared" si="7"/>
        <v>816</v>
      </c>
      <c r="T8" s="45">
        <v>45078</v>
      </c>
      <c r="U8" s="46">
        <v>4</v>
      </c>
      <c r="V8" s="46">
        <f t="shared" si="8"/>
        <v>0</v>
      </c>
      <c r="W8" s="47">
        <f t="shared" si="2"/>
        <v>0</v>
      </c>
      <c r="X8" s="46">
        <f t="shared" si="3"/>
        <v>1</v>
      </c>
    </row>
    <row r="9" spans="1:24" x14ac:dyDescent="0.25">
      <c r="A9" s="3">
        <v>44966</v>
      </c>
      <c r="B9" s="17" t="s">
        <v>14</v>
      </c>
      <c r="C9" s="7">
        <v>10441</v>
      </c>
      <c r="D9" s="7">
        <v>6000</v>
      </c>
      <c r="E9" s="7">
        <v>3875</v>
      </c>
      <c r="F9" s="7">
        <v>2000</v>
      </c>
      <c r="G9" s="13">
        <v>20</v>
      </c>
      <c r="H9" s="7">
        <f t="shared" si="1"/>
        <v>546</v>
      </c>
      <c r="I9" s="13">
        <v>65</v>
      </c>
      <c r="J9" s="56"/>
      <c r="K9" s="36">
        <v>45108</v>
      </c>
      <c r="L9" s="37">
        <v>37779</v>
      </c>
      <c r="M9" s="11">
        <v>35000</v>
      </c>
      <c r="N9" s="8">
        <f t="shared" si="4"/>
        <v>8750</v>
      </c>
      <c r="O9" s="8">
        <f t="shared" si="5"/>
        <v>9444.75</v>
      </c>
      <c r="P9" s="11">
        <f t="shared" si="6"/>
        <v>2779</v>
      </c>
      <c r="Q9" s="8">
        <f t="shared" si="7"/>
        <v>694.75</v>
      </c>
      <c r="T9" s="45">
        <v>45108</v>
      </c>
      <c r="U9" s="46">
        <v>3</v>
      </c>
      <c r="V9" s="46">
        <f t="shared" si="8"/>
        <v>1</v>
      </c>
      <c r="W9" s="47">
        <f t="shared" si="2"/>
        <v>0.25</v>
      </c>
      <c r="X9" s="46">
        <f t="shared" si="3"/>
        <v>1.25</v>
      </c>
    </row>
    <row r="10" spans="1:24" x14ac:dyDescent="0.25">
      <c r="A10" s="14">
        <v>44972</v>
      </c>
      <c r="B10" s="24" t="s">
        <v>17</v>
      </c>
      <c r="C10" s="7">
        <v>10441</v>
      </c>
      <c r="D10" s="7">
        <v>6000</v>
      </c>
      <c r="E10" s="7">
        <v>3875</v>
      </c>
      <c r="F10" s="7">
        <v>5000</v>
      </c>
      <c r="G10" s="13"/>
      <c r="H10" s="55">
        <v>125</v>
      </c>
      <c r="I10" s="13"/>
      <c r="J10" s="65"/>
      <c r="K10" s="50">
        <v>45139</v>
      </c>
      <c r="L10" s="51">
        <v>41764</v>
      </c>
      <c r="M10" s="11">
        <v>38500</v>
      </c>
      <c r="N10" s="8">
        <f t="shared" si="4"/>
        <v>9625</v>
      </c>
      <c r="O10" s="8">
        <f t="shared" si="5"/>
        <v>10441</v>
      </c>
      <c r="P10" s="11">
        <f t="shared" si="6"/>
        <v>3264</v>
      </c>
      <c r="Q10" s="8">
        <f t="shared" si="7"/>
        <v>816</v>
      </c>
      <c r="T10" s="45">
        <v>45139</v>
      </c>
      <c r="U10" s="46">
        <v>3</v>
      </c>
      <c r="V10" s="46">
        <f t="shared" si="8"/>
        <v>1</v>
      </c>
      <c r="W10" s="47">
        <f t="shared" si="2"/>
        <v>0.25</v>
      </c>
      <c r="X10" s="46">
        <f t="shared" si="3"/>
        <v>1.5</v>
      </c>
    </row>
    <row r="11" spans="1:24" x14ac:dyDescent="0.25">
      <c r="A11" s="14">
        <v>44973</v>
      </c>
      <c r="B11" s="24" t="s">
        <v>18</v>
      </c>
      <c r="C11" s="7">
        <v>10441</v>
      </c>
      <c r="D11" s="7">
        <v>6000</v>
      </c>
      <c r="E11" s="7">
        <v>3875</v>
      </c>
      <c r="F11" s="7">
        <v>5000</v>
      </c>
      <c r="G11" s="13"/>
      <c r="H11" s="7">
        <f t="shared" ref="H11:H14" si="9">C11-D11-E11-G11</f>
        <v>566</v>
      </c>
      <c r="I11" s="13">
        <v>2000</v>
      </c>
      <c r="J11" s="56"/>
      <c r="K11" s="50">
        <v>45170</v>
      </c>
      <c r="L11" s="51">
        <v>0</v>
      </c>
      <c r="M11" s="11">
        <v>0</v>
      </c>
      <c r="N11" s="8">
        <f t="shared" si="4"/>
        <v>0</v>
      </c>
      <c r="O11" s="8">
        <f t="shared" si="5"/>
        <v>0</v>
      </c>
      <c r="P11" s="11">
        <f t="shared" si="6"/>
        <v>0</v>
      </c>
      <c r="Q11" s="8">
        <f t="shared" si="7"/>
        <v>0</v>
      </c>
      <c r="T11" s="80">
        <v>45170</v>
      </c>
      <c r="U11" s="81">
        <v>3</v>
      </c>
      <c r="V11" s="81">
        <f t="shared" si="8"/>
        <v>1</v>
      </c>
      <c r="W11" s="82">
        <f t="shared" si="2"/>
        <v>0.25</v>
      </c>
      <c r="X11" s="81">
        <f t="shared" si="3"/>
        <v>1.75</v>
      </c>
    </row>
    <row r="12" spans="1:24" x14ac:dyDescent="0.25">
      <c r="A12" s="20">
        <v>44977</v>
      </c>
      <c r="B12" s="53" t="s">
        <v>20</v>
      </c>
      <c r="C12" s="7">
        <v>10441</v>
      </c>
      <c r="D12" s="58">
        <v>5000</v>
      </c>
      <c r="E12" s="7">
        <v>3875</v>
      </c>
      <c r="F12" s="7">
        <v>5000</v>
      </c>
      <c r="G12" s="61"/>
      <c r="H12" s="7">
        <f t="shared" si="9"/>
        <v>1566</v>
      </c>
      <c r="I12" s="61"/>
      <c r="J12" s="56"/>
      <c r="K12" s="50">
        <v>45200</v>
      </c>
      <c r="L12" s="51">
        <v>0</v>
      </c>
      <c r="M12" s="11">
        <v>0</v>
      </c>
      <c r="N12" s="8">
        <f t="shared" si="4"/>
        <v>0</v>
      </c>
      <c r="O12" s="8">
        <f t="shared" si="5"/>
        <v>0</v>
      </c>
      <c r="P12" s="11">
        <f t="shared" si="6"/>
        <v>0</v>
      </c>
      <c r="Q12" s="8">
        <f t="shared" si="7"/>
        <v>0</v>
      </c>
      <c r="T12" s="41">
        <v>45200</v>
      </c>
      <c r="U12" s="42"/>
      <c r="V12" s="42">
        <f t="shared" si="8"/>
        <v>4</v>
      </c>
      <c r="W12" s="44">
        <f t="shared" si="2"/>
        <v>1</v>
      </c>
      <c r="X12" s="42">
        <f t="shared" si="3"/>
        <v>2.75</v>
      </c>
    </row>
    <row r="13" spans="1:24" x14ac:dyDescent="0.25">
      <c r="A13" s="14">
        <v>44979</v>
      </c>
      <c r="B13" s="53" t="s">
        <v>19</v>
      </c>
      <c r="C13" s="7">
        <v>1000</v>
      </c>
      <c r="D13" s="58"/>
      <c r="E13" s="58">
        <v>1000</v>
      </c>
      <c r="F13" s="58"/>
      <c r="G13" s="61"/>
      <c r="H13" s="7"/>
      <c r="I13" s="61">
        <v>385</v>
      </c>
      <c r="J13" s="56"/>
      <c r="K13" s="50">
        <v>45231</v>
      </c>
      <c r="L13" s="51">
        <v>0</v>
      </c>
      <c r="M13" s="11">
        <v>0</v>
      </c>
      <c r="N13" s="8">
        <f t="shared" si="4"/>
        <v>0</v>
      </c>
      <c r="O13" s="8">
        <f t="shared" si="5"/>
        <v>0</v>
      </c>
      <c r="P13" s="11">
        <f t="shared" si="6"/>
        <v>0</v>
      </c>
      <c r="Q13" s="8">
        <f t="shared" si="7"/>
        <v>0</v>
      </c>
      <c r="T13" s="45">
        <v>45231</v>
      </c>
      <c r="U13" s="46"/>
      <c r="V13" s="46">
        <f t="shared" si="8"/>
        <v>4</v>
      </c>
      <c r="W13" s="47">
        <f t="shared" si="2"/>
        <v>1</v>
      </c>
      <c r="X13" s="46">
        <f t="shared" si="3"/>
        <v>3.75</v>
      </c>
    </row>
    <row r="14" spans="1:24" x14ac:dyDescent="0.25">
      <c r="A14" s="23">
        <v>44994</v>
      </c>
      <c r="B14" s="48" t="s">
        <v>21</v>
      </c>
      <c r="C14" s="27">
        <v>10438</v>
      </c>
      <c r="D14" s="27">
        <v>5300</v>
      </c>
      <c r="E14" s="27">
        <v>4500</v>
      </c>
      <c r="F14" s="27">
        <v>500</v>
      </c>
      <c r="G14" s="28">
        <v>20</v>
      </c>
      <c r="H14" s="27">
        <f t="shared" si="9"/>
        <v>618</v>
      </c>
      <c r="I14" s="28">
        <v>55</v>
      </c>
      <c r="J14" s="56"/>
      <c r="K14" s="50">
        <v>45261</v>
      </c>
      <c r="L14" s="8">
        <v>0</v>
      </c>
      <c r="M14" s="11">
        <v>0</v>
      </c>
      <c r="N14" s="8">
        <f t="shared" si="4"/>
        <v>0</v>
      </c>
      <c r="O14" s="8">
        <f t="shared" si="5"/>
        <v>0</v>
      </c>
      <c r="P14" s="11">
        <f t="shared" si="6"/>
        <v>0</v>
      </c>
      <c r="Q14" s="8">
        <f t="shared" si="7"/>
        <v>0</v>
      </c>
      <c r="T14" s="41">
        <v>45261</v>
      </c>
      <c r="U14" s="42"/>
      <c r="V14" s="42">
        <f t="shared" si="8"/>
        <v>4</v>
      </c>
      <c r="W14" s="44">
        <f t="shared" si="2"/>
        <v>1</v>
      </c>
      <c r="X14" s="42">
        <f t="shared" si="3"/>
        <v>4.75</v>
      </c>
    </row>
    <row r="15" spans="1:24" ht="15" customHeight="1" x14ac:dyDescent="0.25">
      <c r="A15" s="14">
        <v>44999</v>
      </c>
      <c r="B15" s="49" t="s">
        <v>22</v>
      </c>
      <c r="C15" s="15">
        <v>10438</v>
      </c>
      <c r="D15" s="15">
        <v>6000</v>
      </c>
      <c r="E15" s="15">
        <v>3875</v>
      </c>
      <c r="F15" s="27">
        <v>5000</v>
      </c>
      <c r="G15" s="13"/>
      <c r="H15" s="15">
        <v>1004</v>
      </c>
      <c r="I15" s="28">
        <v>55</v>
      </c>
      <c r="J15" s="66"/>
      <c r="K15" s="59"/>
      <c r="L15" s="59"/>
    </row>
    <row r="16" spans="1:24" ht="15" customHeight="1" thickBot="1" x14ac:dyDescent="0.3">
      <c r="A16" s="14">
        <v>45000</v>
      </c>
      <c r="B16" s="49" t="s">
        <v>23</v>
      </c>
      <c r="C16" s="15">
        <v>10438</v>
      </c>
      <c r="D16" s="15">
        <v>6000</v>
      </c>
      <c r="E16" s="15">
        <v>3875</v>
      </c>
      <c r="F16" s="15">
        <v>5000</v>
      </c>
      <c r="G16" s="13"/>
      <c r="H16" s="15">
        <v>563</v>
      </c>
      <c r="I16" s="28">
        <v>106</v>
      </c>
      <c r="J16" s="65"/>
      <c r="K16" s="59"/>
      <c r="L16" s="67"/>
    </row>
    <row r="17" spans="1:21" ht="15" customHeight="1" thickBot="1" x14ac:dyDescent="0.3">
      <c r="A17" s="14">
        <v>45002</v>
      </c>
      <c r="B17" s="54" t="s">
        <v>24</v>
      </c>
      <c r="C17" s="15">
        <v>10438</v>
      </c>
      <c r="D17" s="83">
        <v>6000</v>
      </c>
      <c r="E17" s="15">
        <v>2875</v>
      </c>
      <c r="F17" s="15">
        <v>5000</v>
      </c>
      <c r="G17" s="13"/>
      <c r="H17" s="15">
        <v>1563</v>
      </c>
      <c r="I17" s="77">
        <v>-3000</v>
      </c>
      <c r="J17" s="78"/>
      <c r="K17" s="59"/>
      <c r="L17" s="64" t="s">
        <v>74</v>
      </c>
      <c r="M17" s="68">
        <f>L18+M18</f>
        <v>28</v>
      </c>
    </row>
    <row r="18" spans="1:21" ht="16.5" thickBot="1" x14ac:dyDescent="0.3">
      <c r="A18" s="14">
        <v>45020</v>
      </c>
      <c r="B18" s="17" t="s">
        <v>25</v>
      </c>
      <c r="C18" s="15">
        <v>10441</v>
      </c>
      <c r="D18" s="84">
        <v>6000</v>
      </c>
      <c r="E18" s="84">
        <v>3875</v>
      </c>
      <c r="F18" s="91">
        <v>887</v>
      </c>
      <c r="G18" s="15">
        <v>8</v>
      </c>
      <c r="H18" s="85">
        <f t="shared" ref="H18:H38" si="10">C18-D18-E18-G18</f>
        <v>558</v>
      </c>
      <c r="I18" s="13"/>
      <c r="J18" s="56"/>
      <c r="K18" s="59"/>
      <c r="L18" s="74">
        <f>E60</f>
        <v>28</v>
      </c>
      <c r="M18" s="72">
        <f>H60</f>
        <v>0</v>
      </c>
      <c r="N18" s="56"/>
      <c r="O18" s="56"/>
    </row>
    <row r="19" spans="1:21" ht="16.5" thickBot="1" x14ac:dyDescent="0.3">
      <c r="A19" s="14">
        <v>45023</v>
      </c>
      <c r="B19" s="24" t="s">
        <v>26</v>
      </c>
      <c r="C19" s="15">
        <v>10441</v>
      </c>
      <c r="D19" s="15">
        <v>6000</v>
      </c>
      <c r="E19" s="15">
        <v>3875</v>
      </c>
      <c r="F19" s="15">
        <v>5000</v>
      </c>
      <c r="G19" s="7"/>
      <c r="H19" s="85">
        <f t="shared" si="10"/>
        <v>566</v>
      </c>
      <c r="I19" s="13"/>
      <c r="J19" s="56"/>
      <c r="K19" s="59"/>
      <c r="L19" s="70"/>
      <c r="M19" s="123"/>
      <c r="N19" s="59"/>
      <c r="O19" s="124">
        <f>M21+M18-R23</f>
        <v>3354</v>
      </c>
      <c r="Q19" t="s">
        <v>86</v>
      </c>
      <c r="T19" s="40">
        <v>44531</v>
      </c>
      <c r="U19" s="1">
        <v>1.5</v>
      </c>
    </row>
    <row r="20" spans="1:21" ht="15.75" thickBot="1" x14ac:dyDescent="0.3">
      <c r="A20" s="3">
        <v>45028</v>
      </c>
      <c r="B20" s="24" t="s">
        <v>27</v>
      </c>
      <c r="C20" s="15">
        <v>10441</v>
      </c>
      <c r="D20" s="15">
        <v>6000</v>
      </c>
      <c r="E20" s="15">
        <v>3875</v>
      </c>
      <c r="F20" s="15">
        <v>5000</v>
      </c>
      <c r="G20" s="7"/>
      <c r="H20" s="85">
        <f t="shared" si="10"/>
        <v>566</v>
      </c>
      <c r="I20" s="13"/>
      <c r="J20" s="56"/>
      <c r="K20" s="59"/>
      <c r="L20" s="69" t="s">
        <v>75</v>
      </c>
      <c r="M20" s="71">
        <f>L21+M21</f>
        <v>10934</v>
      </c>
      <c r="T20" s="40">
        <v>44562</v>
      </c>
      <c r="U20" s="1">
        <v>1</v>
      </c>
    </row>
    <row r="21" spans="1:21" ht="15.75" thickBot="1" x14ac:dyDescent="0.3">
      <c r="A21" s="3">
        <v>45030</v>
      </c>
      <c r="B21" s="53" t="s">
        <v>28</v>
      </c>
      <c r="C21" s="15">
        <v>10441</v>
      </c>
      <c r="D21" s="15">
        <v>5000</v>
      </c>
      <c r="E21" s="15">
        <v>3875</v>
      </c>
      <c r="F21" s="15">
        <v>5000</v>
      </c>
      <c r="G21" s="7"/>
      <c r="H21" s="85">
        <f t="shared" si="10"/>
        <v>1566</v>
      </c>
      <c r="I21" s="13"/>
      <c r="K21" s="62"/>
      <c r="L21" s="75">
        <f>F60</f>
        <v>5080</v>
      </c>
      <c r="M21" s="73">
        <f>I60</f>
        <v>5854</v>
      </c>
      <c r="O21" s="79"/>
      <c r="P21" s="79"/>
      <c r="T21" s="40">
        <v>44593</v>
      </c>
      <c r="U21" s="1">
        <v>1</v>
      </c>
    </row>
    <row r="22" spans="1:21" ht="16.5" thickBot="1" x14ac:dyDescent="0.3">
      <c r="A22" s="3">
        <v>45057</v>
      </c>
      <c r="B22" s="48" t="s">
        <v>29</v>
      </c>
      <c r="C22" s="84">
        <v>10441</v>
      </c>
      <c r="D22" s="15">
        <v>5385</v>
      </c>
      <c r="E22" s="15">
        <v>4490</v>
      </c>
      <c r="F22" s="91">
        <v>938</v>
      </c>
      <c r="G22" s="7"/>
      <c r="H22" s="85">
        <f t="shared" si="10"/>
        <v>566</v>
      </c>
      <c r="I22" s="13"/>
      <c r="J22" s="30"/>
      <c r="K22" s="62"/>
      <c r="L22" s="59"/>
      <c r="M22" s="59"/>
      <c r="N22" s="32"/>
      <c r="T22" s="40">
        <v>44621</v>
      </c>
      <c r="U22" s="1">
        <v>1</v>
      </c>
    </row>
    <row r="23" spans="1:21" ht="15.75" x14ac:dyDescent="0.25">
      <c r="A23" s="3">
        <v>45062</v>
      </c>
      <c r="B23" s="49" t="s">
        <v>30</v>
      </c>
      <c r="C23" s="84">
        <v>10441</v>
      </c>
      <c r="D23" s="15">
        <v>6000</v>
      </c>
      <c r="E23" s="15">
        <v>3875</v>
      </c>
      <c r="F23" s="15">
        <v>5000</v>
      </c>
      <c r="G23" s="7"/>
      <c r="H23" s="85">
        <f t="shared" si="10"/>
        <v>566</v>
      </c>
      <c r="I23" s="13"/>
      <c r="J23" s="30"/>
      <c r="L23" s="108" t="s">
        <v>76</v>
      </c>
      <c r="M23" s="97">
        <v>33990</v>
      </c>
      <c r="N23" s="100" t="s">
        <v>82</v>
      </c>
      <c r="O23" s="105">
        <v>5000</v>
      </c>
      <c r="Q23" s="117" t="s">
        <v>83</v>
      </c>
      <c r="R23" s="117">
        <v>2500</v>
      </c>
      <c r="S23" s="128"/>
      <c r="T23" s="40">
        <v>44652</v>
      </c>
      <c r="U23" s="1">
        <v>1.25</v>
      </c>
    </row>
    <row r="24" spans="1:21" ht="15.75" x14ac:dyDescent="0.25">
      <c r="A24" s="3">
        <v>45071</v>
      </c>
      <c r="B24" s="49" t="s">
        <v>31</v>
      </c>
      <c r="C24" s="84">
        <v>10441</v>
      </c>
      <c r="D24" s="15">
        <v>6000</v>
      </c>
      <c r="E24" s="15">
        <v>3875</v>
      </c>
      <c r="F24" s="15">
        <v>5000</v>
      </c>
      <c r="G24" s="7"/>
      <c r="H24" s="85">
        <f t="shared" si="10"/>
        <v>566</v>
      </c>
      <c r="I24" s="13"/>
      <c r="L24" s="109">
        <v>0.03</v>
      </c>
      <c r="M24" s="110">
        <v>869.7</v>
      </c>
      <c r="N24" s="101" t="s">
        <v>81</v>
      </c>
      <c r="O24" s="106">
        <v>5000</v>
      </c>
      <c r="R24" s="8" t="s">
        <v>87</v>
      </c>
      <c r="S24" s="8"/>
      <c r="T24" s="40">
        <v>44682</v>
      </c>
      <c r="U24" s="1">
        <v>1.5</v>
      </c>
    </row>
    <row r="25" spans="1:21" ht="16.5" thickBot="1" x14ac:dyDescent="0.3">
      <c r="A25" s="3">
        <v>45076</v>
      </c>
      <c r="B25" s="54" t="s">
        <v>32</v>
      </c>
      <c r="C25" s="84">
        <v>10441</v>
      </c>
      <c r="D25" s="15">
        <v>2000</v>
      </c>
      <c r="E25" s="15">
        <v>6875</v>
      </c>
      <c r="F25" s="15">
        <v>5000</v>
      </c>
      <c r="G25" s="7"/>
      <c r="H25" s="85">
        <f t="shared" si="10"/>
        <v>1566</v>
      </c>
      <c r="I25" s="90">
        <v>279</v>
      </c>
      <c r="L25" s="95" t="s">
        <v>77</v>
      </c>
      <c r="M25" s="98">
        <v>10000</v>
      </c>
      <c r="N25" s="101" t="s">
        <v>79</v>
      </c>
      <c r="O25" s="106"/>
      <c r="Q25" s="125">
        <v>45145</v>
      </c>
      <c r="R25" s="8">
        <v>0.01</v>
      </c>
      <c r="S25" s="8"/>
      <c r="T25" s="40">
        <v>44713</v>
      </c>
      <c r="U25" s="1">
        <v>1</v>
      </c>
    </row>
    <row r="26" spans="1:21" ht="16.5" thickBot="1" x14ac:dyDescent="0.3">
      <c r="A26" s="3">
        <v>45084</v>
      </c>
      <c r="B26" s="17" t="s">
        <v>67</v>
      </c>
      <c r="C26" s="84">
        <v>10441</v>
      </c>
      <c r="D26" s="15">
        <v>4000</v>
      </c>
      <c r="E26" s="15">
        <v>5875</v>
      </c>
      <c r="F26" s="91">
        <v>5720</v>
      </c>
      <c r="G26" s="7"/>
      <c r="H26" s="85">
        <f t="shared" si="10"/>
        <v>566</v>
      </c>
      <c r="I26" s="13"/>
      <c r="L26" s="96" t="s">
        <v>78</v>
      </c>
      <c r="M26" s="99">
        <f>M23-M25</f>
        <v>23990</v>
      </c>
      <c r="N26" s="102" t="s">
        <v>80</v>
      </c>
      <c r="O26" s="107"/>
      <c r="Q26" s="126">
        <v>45159</v>
      </c>
      <c r="T26" s="40">
        <v>44743</v>
      </c>
      <c r="U26" s="1">
        <v>1.5</v>
      </c>
    </row>
    <row r="27" spans="1:21" x14ac:dyDescent="0.25">
      <c r="A27" s="3">
        <v>45090</v>
      </c>
      <c r="B27" s="17" t="s">
        <v>68</v>
      </c>
      <c r="C27" s="84">
        <v>10441</v>
      </c>
      <c r="D27" s="15">
        <v>6000</v>
      </c>
      <c r="E27" s="15">
        <v>3875</v>
      </c>
      <c r="F27" s="15">
        <v>5000</v>
      </c>
      <c r="G27" s="7"/>
      <c r="H27" s="85">
        <f t="shared" si="10"/>
        <v>566</v>
      </c>
      <c r="I27" s="13"/>
      <c r="T27" s="40">
        <v>44774</v>
      </c>
      <c r="U27" s="1">
        <v>1.75</v>
      </c>
    </row>
    <row r="28" spans="1:21" x14ac:dyDescent="0.25">
      <c r="A28" s="3">
        <v>45092</v>
      </c>
      <c r="B28" s="17" t="s">
        <v>69</v>
      </c>
      <c r="C28" s="84">
        <v>10441</v>
      </c>
      <c r="D28" s="15">
        <v>6000</v>
      </c>
      <c r="E28" s="15">
        <v>3875</v>
      </c>
      <c r="F28" s="15">
        <v>5000</v>
      </c>
      <c r="G28" s="7"/>
      <c r="H28" s="85">
        <f t="shared" si="10"/>
        <v>566</v>
      </c>
      <c r="I28" s="13"/>
      <c r="J28" s="30"/>
      <c r="K28" s="7"/>
      <c r="L28" s="12"/>
      <c r="M28" s="7" t="s">
        <v>3</v>
      </c>
      <c r="N28" s="7" t="s">
        <v>90</v>
      </c>
      <c r="O28" s="129"/>
      <c r="P28" s="4" t="s">
        <v>91</v>
      </c>
      <c r="Q28" s="4" t="s">
        <v>96</v>
      </c>
      <c r="R28" s="4" t="s">
        <v>97</v>
      </c>
      <c r="S28" s="136"/>
      <c r="T28" s="40">
        <v>44805</v>
      </c>
      <c r="U28" s="1">
        <v>2</v>
      </c>
    </row>
    <row r="29" spans="1:21" x14ac:dyDescent="0.25">
      <c r="A29" s="3">
        <v>45098</v>
      </c>
      <c r="B29" s="53" t="s">
        <v>70</v>
      </c>
      <c r="C29" s="84">
        <v>10441</v>
      </c>
      <c r="D29" s="15">
        <v>3000</v>
      </c>
      <c r="E29" s="15">
        <v>5875</v>
      </c>
      <c r="F29" s="15">
        <v>5000</v>
      </c>
      <c r="G29" s="7"/>
      <c r="H29" s="85">
        <f t="shared" si="10"/>
        <v>1566</v>
      </c>
      <c r="I29" s="13"/>
      <c r="J29" s="30"/>
      <c r="K29" s="134" t="s">
        <v>84</v>
      </c>
      <c r="L29" s="4">
        <v>31323</v>
      </c>
      <c r="M29" s="135">
        <v>2698</v>
      </c>
      <c r="N29" s="143">
        <v>24000</v>
      </c>
      <c r="O29" s="129" t="s">
        <v>95</v>
      </c>
      <c r="P29" s="4">
        <v>12</v>
      </c>
      <c r="Q29" s="4">
        <v>2010</v>
      </c>
      <c r="R29" s="4">
        <f>P29*Q29</f>
        <v>24120</v>
      </c>
      <c r="S29" s="136"/>
      <c r="T29" s="40">
        <v>44835</v>
      </c>
      <c r="U29" s="12">
        <v>1.75</v>
      </c>
    </row>
    <row r="30" spans="1:21" ht="15.75" x14ac:dyDescent="0.25">
      <c r="A30" s="3">
        <v>45124</v>
      </c>
      <c r="B30" s="48" t="s">
        <v>34</v>
      </c>
      <c r="C30" s="84">
        <v>10441</v>
      </c>
      <c r="D30" s="15">
        <v>6000</v>
      </c>
      <c r="E30" s="15">
        <v>3875</v>
      </c>
      <c r="F30" s="93">
        <v>1745</v>
      </c>
      <c r="G30" s="7"/>
      <c r="H30" s="85">
        <f t="shared" si="10"/>
        <v>566</v>
      </c>
      <c r="I30" s="13"/>
      <c r="J30" s="30"/>
      <c r="K30" s="134" t="s">
        <v>85</v>
      </c>
      <c r="L30" s="4">
        <v>57500</v>
      </c>
      <c r="M30" s="112">
        <v>4500</v>
      </c>
      <c r="N30" s="143"/>
      <c r="O30" s="129" t="s">
        <v>93</v>
      </c>
      <c r="P30" s="4"/>
      <c r="Q30" s="4"/>
      <c r="R30" s="4">
        <f>R29*0.15</f>
        <v>3618</v>
      </c>
      <c r="S30" s="136"/>
      <c r="T30" s="40">
        <v>44866</v>
      </c>
      <c r="U30" s="12">
        <v>1.25</v>
      </c>
    </row>
    <row r="31" spans="1:21" ht="15.75" x14ac:dyDescent="0.25">
      <c r="A31" s="3">
        <v>45127</v>
      </c>
      <c r="B31" s="48" t="s">
        <v>33</v>
      </c>
      <c r="C31" s="84">
        <v>10441</v>
      </c>
      <c r="D31" s="15">
        <v>6000</v>
      </c>
      <c r="E31" s="15">
        <v>3875</v>
      </c>
      <c r="F31" s="15">
        <v>5000</v>
      </c>
      <c r="G31" s="7"/>
      <c r="H31" s="85">
        <f t="shared" si="10"/>
        <v>566</v>
      </c>
      <c r="I31" s="13"/>
      <c r="J31" s="30"/>
      <c r="K31" s="142" t="s">
        <v>99</v>
      </c>
      <c r="L31" s="142"/>
      <c r="M31" s="144" t="s">
        <v>98</v>
      </c>
      <c r="N31" s="144"/>
      <c r="O31" s="4" t="s">
        <v>92</v>
      </c>
      <c r="P31" s="4">
        <v>28</v>
      </c>
      <c r="Q31" s="4">
        <v>1386</v>
      </c>
      <c r="R31" s="4">
        <f>P31*Q31</f>
        <v>38808</v>
      </c>
      <c r="S31" s="136"/>
      <c r="T31" s="40">
        <v>44896</v>
      </c>
      <c r="U31" s="1">
        <v>1.5</v>
      </c>
    </row>
    <row r="32" spans="1:21" x14ac:dyDescent="0.25">
      <c r="A32" s="3">
        <v>45131</v>
      </c>
      <c r="B32" s="48" t="s">
        <v>35</v>
      </c>
      <c r="C32" s="84">
        <v>10441</v>
      </c>
      <c r="D32" s="15">
        <v>6000</v>
      </c>
      <c r="E32" s="15">
        <v>3875</v>
      </c>
      <c r="F32" s="15">
        <v>5000</v>
      </c>
      <c r="G32" s="7"/>
      <c r="H32" s="85">
        <f t="shared" si="10"/>
        <v>566</v>
      </c>
      <c r="I32" s="85">
        <v>18890</v>
      </c>
      <c r="J32" s="30"/>
      <c r="K32" s="92"/>
      <c r="L32" s="103"/>
      <c r="M32" s="104"/>
      <c r="N32" s="94"/>
      <c r="O32" s="130" t="s">
        <v>94</v>
      </c>
      <c r="P32" s="130"/>
      <c r="Q32" s="130"/>
      <c r="R32" s="4">
        <f>(SUM(R29:R31))*0.13</f>
        <v>8650.98</v>
      </c>
      <c r="S32" s="136"/>
      <c r="T32" s="40">
        <v>44927</v>
      </c>
      <c r="U32" s="1">
        <v>1</v>
      </c>
    </row>
    <row r="33" spans="1:21" x14ac:dyDescent="0.25">
      <c r="A33" s="3">
        <v>45148</v>
      </c>
      <c r="B33" s="48" t="s">
        <v>36</v>
      </c>
      <c r="C33" s="84">
        <v>10441</v>
      </c>
      <c r="D33" s="115">
        <v>4500</v>
      </c>
      <c r="E33" s="115">
        <v>4375</v>
      </c>
      <c r="F33" s="113">
        <v>5000</v>
      </c>
      <c r="G33" s="111"/>
      <c r="H33" s="114">
        <f t="shared" si="10"/>
        <v>1566</v>
      </c>
      <c r="I33" s="112"/>
      <c r="J33" s="30"/>
      <c r="K33" s="30"/>
      <c r="L33" s="59"/>
      <c r="M33" s="104"/>
      <c r="N33" s="94"/>
      <c r="O33" s="131"/>
      <c r="P33" s="131"/>
      <c r="Q33" s="132"/>
      <c r="R33" s="133">
        <v>59000</v>
      </c>
      <c r="S33" s="137"/>
      <c r="T33" s="40">
        <v>44958</v>
      </c>
      <c r="U33" s="1">
        <v>1</v>
      </c>
    </row>
    <row r="34" spans="1:21" ht="15.75" x14ac:dyDescent="0.25">
      <c r="A34" s="3">
        <v>45149</v>
      </c>
      <c r="B34" s="17" t="s">
        <v>37</v>
      </c>
      <c r="C34" s="115">
        <v>9444</v>
      </c>
      <c r="D34" s="115">
        <v>5000</v>
      </c>
      <c r="E34" s="115">
        <v>3750</v>
      </c>
      <c r="F34" s="93">
        <v>4125</v>
      </c>
      <c r="G34" s="7"/>
      <c r="H34" s="114">
        <f t="shared" si="10"/>
        <v>694</v>
      </c>
      <c r="I34" s="13"/>
      <c r="J34" s="30"/>
      <c r="K34" s="127" t="s">
        <v>88</v>
      </c>
      <c r="L34" s="59">
        <v>120</v>
      </c>
      <c r="M34" s="104"/>
      <c r="N34" s="94"/>
      <c r="T34" s="40">
        <v>44986</v>
      </c>
      <c r="U34" s="1">
        <v>1</v>
      </c>
    </row>
    <row r="35" spans="1:21" x14ac:dyDescent="0.25">
      <c r="A35" s="3">
        <v>45154</v>
      </c>
      <c r="B35" s="17" t="s">
        <v>38</v>
      </c>
      <c r="C35" s="115">
        <v>9445</v>
      </c>
      <c r="D35" s="115">
        <v>5000</v>
      </c>
      <c r="E35" s="115">
        <v>3750</v>
      </c>
      <c r="F35" s="119">
        <v>5000</v>
      </c>
      <c r="G35" s="7"/>
      <c r="H35" s="114">
        <f t="shared" si="10"/>
        <v>695</v>
      </c>
      <c r="I35" s="13"/>
      <c r="J35" s="30"/>
      <c r="K35" s="32" t="s">
        <v>89</v>
      </c>
      <c r="L35">
        <v>4000</v>
      </c>
      <c r="T35" s="40">
        <v>45017</v>
      </c>
      <c r="U35" s="1">
        <v>1</v>
      </c>
    </row>
    <row r="36" spans="1:21" ht="15.75" x14ac:dyDescent="0.25">
      <c r="A36" s="140">
        <v>45175</v>
      </c>
      <c r="B36" s="17" t="s">
        <v>39</v>
      </c>
      <c r="C36" s="115">
        <v>9445</v>
      </c>
      <c r="D36" s="115">
        <v>6000</v>
      </c>
      <c r="E36" s="115">
        <v>2750</v>
      </c>
      <c r="F36" s="93">
        <v>4120</v>
      </c>
      <c r="G36" s="7"/>
      <c r="H36" s="114">
        <f t="shared" si="10"/>
        <v>695</v>
      </c>
      <c r="I36" s="118">
        <v>-2500</v>
      </c>
      <c r="J36" s="116"/>
      <c r="K36" s="120"/>
      <c r="L36" s="8"/>
      <c r="T36" s="40">
        <v>45047</v>
      </c>
      <c r="U36" s="1">
        <v>1</v>
      </c>
    </row>
    <row r="37" spans="1:21" x14ac:dyDescent="0.25">
      <c r="A37" s="141"/>
      <c r="B37" s="17" t="s">
        <v>40</v>
      </c>
      <c r="C37" s="115">
        <v>9445</v>
      </c>
      <c r="D37" s="115">
        <v>6000</v>
      </c>
      <c r="E37" s="115">
        <v>2750</v>
      </c>
      <c r="F37" s="12"/>
      <c r="G37" s="7"/>
      <c r="H37" s="114">
        <f t="shared" si="10"/>
        <v>695</v>
      </c>
      <c r="I37" s="29"/>
      <c r="J37" s="116"/>
      <c r="T37" s="40">
        <v>45078</v>
      </c>
      <c r="U37" s="1">
        <v>1</v>
      </c>
    </row>
    <row r="38" spans="1:21" x14ac:dyDescent="0.25">
      <c r="A38" s="3">
        <v>45180</v>
      </c>
      <c r="B38" s="48" t="s">
        <v>41</v>
      </c>
      <c r="C38" s="15">
        <v>10441</v>
      </c>
      <c r="D38" s="15">
        <v>6000</v>
      </c>
      <c r="E38" s="15">
        <v>3875</v>
      </c>
      <c r="G38" s="7"/>
      <c r="H38" s="85">
        <f t="shared" si="10"/>
        <v>566</v>
      </c>
      <c r="I38" s="29"/>
      <c r="J38" s="31"/>
      <c r="T38" s="40">
        <v>45108</v>
      </c>
      <c r="U38" s="1">
        <v>1.25</v>
      </c>
    </row>
    <row r="39" spans="1:21" ht="15.75" x14ac:dyDescent="0.25">
      <c r="A39" s="3"/>
      <c r="B39" s="48" t="s">
        <v>42</v>
      </c>
      <c r="C39" s="7">
        <v>10441</v>
      </c>
      <c r="D39" s="7"/>
      <c r="E39" s="7"/>
      <c r="F39" s="7"/>
      <c r="G39" s="7"/>
      <c r="H39" s="13"/>
      <c r="I39" s="29"/>
      <c r="J39" s="31"/>
      <c r="K39" s="120"/>
      <c r="L39" s="122"/>
      <c r="T39" s="40">
        <v>45139</v>
      </c>
      <c r="U39" s="1">
        <v>1.5</v>
      </c>
    </row>
    <row r="40" spans="1:21" x14ac:dyDescent="0.25">
      <c r="A40" s="3"/>
      <c r="B40" s="48" t="s">
        <v>43</v>
      </c>
      <c r="C40" s="7">
        <v>10441</v>
      </c>
      <c r="D40" s="7"/>
      <c r="E40" s="7"/>
      <c r="F40" s="7"/>
      <c r="G40" s="7"/>
      <c r="H40" s="13"/>
      <c r="I40" s="13"/>
      <c r="J40" s="30"/>
      <c r="K40" s="8"/>
      <c r="L40" s="8"/>
      <c r="T40" s="40">
        <v>45170</v>
      </c>
      <c r="U40" s="1">
        <v>1.5</v>
      </c>
    </row>
    <row r="41" spans="1:21" x14ac:dyDescent="0.25">
      <c r="A41" s="3"/>
      <c r="B41" s="48" t="s">
        <v>44</v>
      </c>
      <c r="C41" s="7">
        <v>10441</v>
      </c>
      <c r="D41" s="7"/>
      <c r="E41" s="7"/>
      <c r="F41" s="7"/>
      <c r="G41" s="7"/>
      <c r="H41" s="13"/>
      <c r="I41" s="13"/>
      <c r="K41" s="8"/>
      <c r="L41" s="51"/>
      <c r="T41" s="40">
        <v>45200</v>
      </c>
      <c r="U41" s="12"/>
    </row>
    <row r="42" spans="1:21" x14ac:dyDescent="0.25">
      <c r="A42" s="3"/>
      <c r="B42" s="17" t="s">
        <v>45</v>
      </c>
      <c r="C42" s="7"/>
      <c r="D42" s="7"/>
      <c r="E42" s="7"/>
      <c r="F42" s="7"/>
      <c r="G42" s="7"/>
      <c r="H42" s="13"/>
      <c r="I42" s="13"/>
      <c r="L42" s="121"/>
      <c r="T42" s="40">
        <v>45231</v>
      </c>
      <c r="U42" s="12"/>
    </row>
    <row r="43" spans="1:21" x14ac:dyDescent="0.25">
      <c r="A43" s="3"/>
      <c r="B43" s="17" t="s">
        <v>46</v>
      </c>
      <c r="C43" s="7"/>
      <c r="D43" s="7"/>
      <c r="E43" s="7"/>
      <c r="F43" s="7"/>
      <c r="G43" s="7"/>
      <c r="H43" s="13"/>
      <c r="I43" s="13"/>
      <c r="T43" s="40">
        <v>45261</v>
      </c>
      <c r="U43" s="1"/>
    </row>
    <row r="44" spans="1:21" x14ac:dyDescent="0.25">
      <c r="A44" s="3"/>
      <c r="B44" s="17" t="s">
        <v>47</v>
      </c>
      <c r="C44" s="7"/>
      <c r="D44" s="7"/>
      <c r="E44" s="7"/>
      <c r="F44" s="7"/>
      <c r="G44" s="7"/>
      <c r="H44" s="13"/>
      <c r="I44" s="13"/>
    </row>
    <row r="45" spans="1:21" x14ac:dyDescent="0.25">
      <c r="A45" s="3"/>
      <c r="B45" s="17" t="s">
        <v>48</v>
      </c>
      <c r="C45" s="7"/>
      <c r="D45" s="7"/>
      <c r="E45" s="7"/>
      <c r="F45" s="7"/>
      <c r="G45" s="7"/>
      <c r="H45" s="13"/>
      <c r="I45" s="13"/>
    </row>
    <row r="46" spans="1:21" x14ac:dyDescent="0.25">
      <c r="A46" s="3"/>
      <c r="B46" s="48" t="s">
        <v>49</v>
      </c>
      <c r="C46" s="7"/>
      <c r="D46" s="7"/>
      <c r="E46" s="7"/>
      <c r="F46" s="7"/>
      <c r="G46" s="7"/>
      <c r="H46" s="13"/>
      <c r="I46" s="13"/>
    </row>
    <row r="47" spans="1:21" x14ac:dyDescent="0.25">
      <c r="A47" s="3"/>
      <c r="B47" s="48" t="s">
        <v>50</v>
      </c>
      <c r="C47" s="7"/>
      <c r="D47" s="7"/>
      <c r="E47" s="7"/>
      <c r="F47" s="12"/>
      <c r="G47" s="7"/>
      <c r="H47" s="13"/>
      <c r="I47" s="13"/>
    </row>
    <row r="48" spans="1:21" x14ac:dyDescent="0.25">
      <c r="A48" s="1"/>
      <c r="B48" s="48" t="s">
        <v>51</v>
      </c>
      <c r="C48" s="7"/>
      <c r="D48" s="7"/>
      <c r="E48" s="7"/>
      <c r="F48" s="7"/>
      <c r="G48" s="7"/>
      <c r="H48" s="13"/>
      <c r="I48" s="13"/>
    </row>
    <row r="49" spans="1:10" x14ac:dyDescent="0.25">
      <c r="A49" s="1"/>
      <c r="B49" s="48" t="s">
        <v>52</v>
      </c>
      <c r="C49" s="7"/>
      <c r="D49" s="7"/>
      <c r="E49" s="7"/>
      <c r="F49" s="7"/>
      <c r="G49" s="7"/>
      <c r="H49" s="13"/>
      <c r="I49" s="13"/>
    </row>
    <row r="50" spans="1:10" x14ac:dyDescent="0.25">
      <c r="A50" s="1"/>
      <c r="B50" s="17" t="s">
        <v>57</v>
      </c>
      <c r="C50" s="7"/>
      <c r="D50" s="7"/>
      <c r="E50" s="7"/>
      <c r="F50" s="7"/>
      <c r="G50" s="7"/>
      <c r="H50" s="13"/>
      <c r="I50" s="13"/>
    </row>
    <row r="51" spans="1:10" x14ac:dyDescent="0.25">
      <c r="A51" s="1"/>
      <c r="B51" s="17" t="s">
        <v>58</v>
      </c>
      <c r="C51" s="7"/>
      <c r="D51" s="7"/>
      <c r="E51" s="7"/>
      <c r="F51" s="7"/>
      <c r="G51" s="7"/>
      <c r="H51" s="13"/>
      <c r="I51" s="13"/>
    </row>
    <row r="52" spans="1:10" x14ac:dyDescent="0.25">
      <c r="A52" s="1"/>
      <c r="B52" s="17" t="s">
        <v>59</v>
      </c>
      <c r="C52" s="7"/>
      <c r="D52" s="7"/>
      <c r="E52" s="7"/>
      <c r="F52" s="7"/>
      <c r="G52" s="7"/>
      <c r="H52" s="13"/>
      <c r="I52" s="13"/>
    </row>
    <row r="53" spans="1:10" x14ac:dyDescent="0.25">
      <c r="A53" s="1"/>
      <c r="B53" s="17" t="s">
        <v>60</v>
      </c>
      <c r="C53" s="7"/>
      <c r="D53" s="7"/>
      <c r="E53" s="7"/>
      <c r="F53" s="7"/>
      <c r="G53" s="7"/>
      <c r="H53" s="13"/>
      <c r="I53" s="13"/>
    </row>
    <row r="54" spans="1:10" x14ac:dyDescent="0.25">
      <c r="A54" s="1"/>
      <c r="B54" s="1"/>
      <c r="C54" s="7"/>
      <c r="D54" s="7"/>
      <c r="E54" s="7"/>
      <c r="F54" s="7"/>
      <c r="G54" s="7"/>
      <c r="H54" s="13"/>
      <c r="I54" s="13"/>
    </row>
    <row r="55" spans="1:10" x14ac:dyDescent="0.25">
      <c r="A55" s="1"/>
      <c r="B55" s="14"/>
      <c r="C55" s="7"/>
      <c r="D55" s="7"/>
      <c r="E55" s="7"/>
      <c r="F55" s="7"/>
      <c r="G55" s="7"/>
      <c r="H55" s="13"/>
      <c r="I55" s="13"/>
    </row>
    <row r="56" spans="1:10" x14ac:dyDescent="0.25">
      <c r="A56" s="1"/>
      <c r="B56" s="1"/>
      <c r="C56" s="12"/>
      <c r="D56" s="12"/>
      <c r="E56" s="7"/>
      <c r="F56" s="12"/>
      <c r="G56" s="12"/>
      <c r="H56" s="1"/>
      <c r="I56" s="1"/>
    </row>
    <row r="57" spans="1:10" x14ac:dyDescent="0.25">
      <c r="A57" s="32"/>
      <c r="B57" s="32"/>
      <c r="C57" s="59"/>
      <c r="D57" s="59"/>
      <c r="E57" s="59"/>
      <c r="F57" s="59"/>
      <c r="G57" s="59"/>
      <c r="H57" s="32"/>
      <c r="I57" s="32"/>
    </row>
    <row r="58" spans="1:10" x14ac:dyDescent="0.25">
      <c r="J58" s="38"/>
    </row>
    <row r="60" spans="1:10" ht="15.75" x14ac:dyDescent="0.25">
      <c r="A60" s="138" t="s">
        <v>65</v>
      </c>
      <c r="B60" s="138"/>
      <c r="C60" s="138"/>
      <c r="D60" s="138"/>
      <c r="E60" s="76">
        <v>28</v>
      </c>
      <c r="F60" s="86">
        <f>SUM(E15:E53)-SUM(F16:F53)</f>
        <v>5080</v>
      </c>
      <c r="G60" s="60" t="s">
        <v>66</v>
      </c>
      <c r="H60" s="76">
        <v>0</v>
      </c>
      <c r="I60" s="87">
        <f>SUM(H15:H56)-SUM(I17:I56)</f>
        <v>5854</v>
      </c>
    </row>
    <row r="61" spans="1:10" x14ac:dyDescent="0.25">
      <c r="E61" s="63"/>
      <c r="F61" s="89"/>
      <c r="H61" s="139"/>
      <c r="I61" s="139"/>
    </row>
    <row r="62" spans="1:10" x14ac:dyDescent="0.25">
      <c r="F62" s="89"/>
    </row>
    <row r="63" spans="1:10" x14ac:dyDescent="0.25">
      <c r="F63" s="89"/>
    </row>
    <row r="64" spans="1:10" x14ac:dyDescent="0.25">
      <c r="F64" s="89"/>
    </row>
    <row r="65" spans="5:6" x14ac:dyDescent="0.25">
      <c r="E65" s="88"/>
      <c r="F65" s="88"/>
    </row>
  </sheetData>
  <mergeCells count="6">
    <mergeCell ref="A60:D60"/>
    <mergeCell ref="H61:I61"/>
    <mergeCell ref="A36:A37"/>
    <mergeCell ref="K31:L31"/>
    <mergeCell ref="N29:N30"/>
    <mergeCell ref="M31:N31"/>
  </mergeCells>
  <conditionalFormatting sqref="X2:X14">
    <cfRule type="aboveAverage" dxfId="1" priority="3"/>
  </conditionalFormatting>
  <pageMargins left="0.7" right="0.7" top="0.75" bottom="0.75" header="0.3" footer="0.3"/>
  <pageSetup paperSize="9" orientation="portrait" r:id="rId1"/>
  <ignoredErrors>
    <ignoredError sqref="I6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D25" sqref="D25:D26"/>
    </sheetView>
  </sheetViews>
  <sheetFormatPr defaultRowHeight="15" x14ac:dyDescent="0.25"/>
  <cols>
    <col min="1" max="1" width="10.140625" bestFit="1" customWidth="1"/>
    <col min="2" max="2" width="10.140625" customWidth="1"/>
    <col min="3" max="3" width="11.7109375" bestFit="1" customWidth="1"/>
    <col min="4" max="4" width="9" customWidth="1"/>
    <col min="5" max="5" width="10.5703125" bestFit="1" customWidth="1"/>
    <col min="6" max="6" width="10.5703125" customWidth="1"/>
    <col min="7" max="7" width="9.7109375" bestFit="1" customWidth="1"/>
    <col min="8" max="8" width="6.7109375" customWidth="1"/>
    <col min="9" max="9" width="8.85546875" bestFit="1" customWidth="1"/>
    <col min="10" max="10" width="9.42578125" bestFit="1" customWidth="1"/>
    <col min="11" max="11" width="14.140625" bestFit="1" customWidth="1"/>
    <col min="12" max="12" width="10.42578125" bestFit="1" customWidth="1"/>
    <col min="13" max="13" width="9.85546875" bestFit="1" customWidth="1"/>
    <col min="14" max="14" width="7.140625" bestFit="1" customWidth="1"/>
    <col min="15" max="15" width="10" bestFit="1" customWidth="1"/>
    <col min="16" max="16" width="7" bestFit="1" customWidth="1"/>
    <col min="17" max="17" width="11.42578125" bestFit="1" customWidth="1"/>
    <col min="19" max="19" width="7.42578125" bestFit="1" customWidth="1"/>
    <col min="20" max="20" width="11.28515625" customWidth="1"/>
    <col min="21" max="21" width="8.140625" bestFit="1" customWidth="1"/>
    <col min="22" max="22" width="8.85546875" customWidth="1"/>
    <col min="23" max="23" width="9.42578125" customWidth="1"/>
  </cols>
  <sheetData>
    <row r="1" spans="1:23" ht="30" x14ac:dyDescent="0.25">
      <c r="A1" s="1"/>
      <c r="B1" s="16" t="s">
        <v>10</v>
      </c>
      <c r="C1" s="2" t="s">
        <v>0</v>
      </c>
      <c r="D1" s="2" t="s">
        <v>4</v>
      </c>
      <c r="E1" s="2" t="s">
        <v>1</v>
      </c>
      <c r="F1" s="2" t="s">
        <v>4</v>
      </c>
      <c r="G1" s="2" t="s">
        <v>2</v>
      </c>
      <c r="H1" s="2" t="s">
        <v>3</v>
      </c>
      <c r="I1" s="2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3</v>
      </c>
      <c r="Q1" s="9" t="s">
        <v>9</v>
      </c>
      <c r="S1" s="39" t="s">
        <v>10</v>
      </c>
      <c r="T1" s="39" t="s">
        <v>61</v>
      </c>
      <c r="U1" s="39" t="s">
        <v>62</v>
      </c>
      <c r="V1" s="39" t="s">
        <v>63</v>
      </c>
      <c r="W1" s="39" t="s">
        <v>64</v>
      </c>
    </row>
    <row r="2" spans="1:23" x14ac:dyDescent="0.25">
      <c r="A2" s="3">
        <v>44558</v>
      </c>
      <c r="B2" s="17" t="s">
        <v>11</v>
      </c>
      <c r="C2" s="4">
        <v>2001</v>
      </c>
      <c r="D2" s="4">
        <v>0</v>
      </c>
      <c r="E2" s="15">
        <v>2000</v>
      </c>
      <c r="F2" s="4"/>
      <c r="G2" s="4">
        <v>0</v>
      </c>
      <c r="H2" s="4">
        <f>191</f>
        <v>191</v>
      </c>
      <c r="I2" s="4"/>
      <c r="K2" s="36">
        <v>44562</v>
      </c>
      <c r="L2" s="37">
        <v>21648</v>
      </c>
      <c r="M2" s="11">
        <v>21000</v>
      </c>
      <c r="N2" s="8">
        <f>M2/4</f>
        <v>5250</v>
      </c>
      <c r="O2" s="8">
        <f>L2/4</f>
        <v>5412</v>
      </c>
      <c r="P2" s="11">
        <f t="shared" ref="P2:P13" si="0">L2-M2</f>
        <v>648</v>
      </c>
      <c r="Q2" s="8">
        <f>P2/4</f>
        <v>162</v>
      </c>
      <c r="S2" s="41">
        <v>44531</v>
      </c>
      <c r="T2" s="42">
        <v>6</v>
      </c>
      <c r="U2" s="42">
        <v>1.5</v>
      </c>
      <c r="V2" s="43">
        <v>0</v>
      </c>
      <c r="W2" s="42">
        <v>1.5</v>
      </c>
    </row>
    <row r="3" spans="1:23" x14ac:dyDescent="0.25">
      <c r="A3" s="3">
        <v>44571</v>
      </c>
      <c r="B3" s="17" t="s">
        <v>15</v>
      </c>
      <c r="C3" s="4">
        <v>4176</v>
      </c>
      <c r="D3" s="4">
        <v>3500</v>
      </c>
      <c r="E3" s="4">
        <v>500</v>
      </c>
      <c r="F3" s="4"/>
      <c r="G3" s="4">
        <v>20</v>
      </c>
      <c r="H3" s="4">
        <f>C3-D3-E3-G3</f>
        <v>156</v>
      </c>
      <c r="I3" s="4"/>
      <c r="K3" s="36">
        <v>44593</v>
      </c>
      <c r="L3" s="37">
        <v>23246</v>
      </c>
      <c r="M3" s="11">
        <v>22000</v>
      </c>
      <c r="N3" s="8">
        <f t="shared" ref="N3:N12" si="1">M3/4</f>
        <v>5500</v>
      </c>
      <c r="O3" s="8">
        <f t="shared" ref="O3:O12" si="2">L3/4</f>
        <v>5811.5</v>
      </c>
      <c r="P3" s="11">
        <f t="shared" si="0"/>
        <v>1246</v>
      </c>
      <c r="Q3" s="8">
        <f t="shared" ref="Q3:Q12" si="3">P3/4</f>
        <v>311.5</v>
      </c>
      <c r="S3" s="41">
        <v>44562</v>
      </c>
      <c r="T3" s="42">
        <v>6</v>
      </c>
      <c r="U3" s="42">
        <f t="shared" ref="U3:U14" si="4">4-T3</f>
        <v>-2</v>
      </c>
      <c r="V3" s="44">
        <f t="shared" ref="V3:V14" si="5">U3*0.25</f>
        <v>-0.5</v>
      </c>
      <c r="W3" s="42">
        <f t="shared" ref="W3:W14" si="6">W2+V3</f>
        <v>1</v>
      </c>
    </row>
    <row r="4" spans="1:23" x14ac:dyDescent="0.25">
      <c r="A4" s="3">
        <v>44578</v>
      </c>
      <c r="B4" s="17" t="s">
        <v>16</v>
      </c>
      <c r="C4" s="4">
        <v>4176</v>
      </c>
      <c r="D4" s="4">
        <v>3000</v>
      </c>
      <c r="E4" s="4">
        <v>1000</v>
      </c>
      <c r="F4" s="4"/>
      <c r="G4" s="4">
        <v>0</v>
      </c>
      <c r="H4" s="4">
        <f>C4-D4-E4-G4</f>
        <v>176</v>
      </c>
      <c r="I4" s="4"/>
      <c r="K4" s="36">
        <v>44621</v>
      </c>
      <c r="L4" s="37">
        <v>23258</v>
      </c>
      <c r="M4" s="11">
        <v>22000</v>
      </c>
      <c r="N4" s="8">
        <f t="shared" si="1"/>
        <v>5500</v>
      </c>
      <c r="O4" s="8">
        <f t="shared" si="2"/>
        <v>5814.5</v>
      </c>
      <c r="P4" s="11">
        <f t="shared" si="0"/>
        <v>1258</v>
      </c>
      <c r="Q4" s="8">
        <f t="shared" si="3"/>
        <v>314.5</v>
      </c>
      <c r="S4" s="41">
        <v>44593</v>
      </c>
      <c r="T4" s="42">
        <v>4</v>
      </c>
      <c r="U4" s="42">
        <f t="shared" si="4"/>
        <v>0</v>
      </c>
      <c r="V4" s="44">
        <f t="shared" si="5"/>
        <v>0</v>
      </c>
      <c r="W4" s="42">
        <f t="shared" si="6"/>
        <v>1</v>
      </c>
    </row>
    <row r="5" spans="1:23" x14ac:dyDescent="0.25">
      <c r="A5" s="3">
        <v>44586</v>
      </c>
      <c r="B5" s="17" t="s">
        <v>12</v>
      </c>
      <c r="C5" s="4">
        <v>4027</v>
      </c>
      <c r="D5" s="4">
        <v>3000</v>
      </c>
      <c r="E5" s="4">
        <v>1000</v>
      </c>
      <c r="F5" s="4"/>
      <c r="G5" s="4">
        <v>0</v>
      </c>
      <c r="H5" s="4">
        <f t="shared" ref="H5:H48" si="7">C5-D5-E5-G5</f>
        <v>27</v>
      </c>
      <c r="I5" s="4"/>
      <c r="K5" s="36">
        <v>44652</v>
      </c>
      <c r="L5" s="37">
        <v>23258</v>
      </c>
      <c r="M5" s="11">
        <v>22000</v>
      </c>
      <c r="N5" s="8">
        <f t="shared" si="1"/>
        <v>5500</v>
      </c>
      <c r="O5" s="8">
        <f t="shared" si="2"/>
        <v>5814.5</v>
      </c>
      <c r="P5" s="11">
        <f t="shared" si="0"/>
        <v>1258</v>
      </c>
      <c r="Q5" s="8">
        <f t="shared" si="3"/>
        <v>314.5</v>
      </c>
      <c r="S5" s="41">
        <v>44621</v>
      </c>
      <c r="T5" s="42">
        <v>4</v>
      </c>
      <c r="U5" s="42">
        <f t="shared" si="4"/>
        <v>0</v>
      </c>
      <c r="V5" s="44">
        <f t="shared" si="5"/>
        <v>0</v>
      </c>
      <c r="W5" s="42">
        <f t="shared" si="6"/>
        <v>1</v>
      </c>
    </row>
    <row r="6" spans="1:23" x14ac:dyDescent="0.25">
      <c r="A6" s="3">
        <v>44592</v>
      </c>
      <c r="B6" s="17" t="s">
        <v>13</v>
      </c>
      <c r="C6" s="4">
        <v>12082</v>
      </c>
      <c r="D6" s="4">
        <v>10000</v>
      </c>
      <c r="E6" s="4">
        <v>1500</v>
      </c>
      <c r="F6" s="4"/>
      <c r="G6" s="4">
        <v>10</v>
      </c>
      <c r="H6" s="4">
        <f t="shared" si="7"/>
        <v>572</v>
      </c>
      <c r="I6" s="4"/>
      <c r="K6" s="36">
        <v>44682</v>
      </c>
      <c r="L6" s="37">
        <v>21821</v>
      </c>
      <c r="M6" s="11">
        <v>20500</v>
      </c>
      <c r="N6" s="8">
        <f t="shared" si="1"/>
        <v>5125</v>
      </c>
      <c r="O6" s="8">
        <f t="shared" si="2"/>
        <v>5455.25</v>
      </c>
      <c r="P6" s="11">
        <f t="shared" si="0"/>
        <v>1321</v>
      </c>
      <c r="Q6" s="8">
        <f t="shared" si="3"/>
        <v>330.25</v>
      </c>
      <c r="S6" s="41">
        <v>44652</v>
      </c>
      <c r="T6" s="42">
        <v>3</v>
      </c>
      <c r="U6" s="42">
        <f t="shared" si="4"/>
        <v>1</v>
      </c>
      <c r="V6" s="44">
        <f t="shared" si="5"/>
        <v>0.25</v>
      </c>
      <c r="W6" s="42">
        <f t="shared" si="6"/>
        <v>1.25</v>
      </c>
    </row>
    <row r="7" spans="1:23" x14ac:dyDescent="0.25">
      <c r="A7" s="14">
        <v>44603</v>
      </c>
      <c r="B7" s="17" t="s">
        <v>14</v>
      </c>
      <c r="C7" s="7">
        <v>5412</v>
      </c>
      <c r="D7" s="7">
        <v>3000</v>
      </c>
      <c r="E7" s="7">
        <v>2250</v>
      </c>
      <c r="F7" s="7"/>
      <c r="G7" s="13">
        <v>10</v>
      </c>
      <c r="H7" s="7">
        <f t="shared" si="7"/>
        <v>152</v>
      </c>
      <c r="I7" s="13">
        <v>100</v>
      </c>
      <c r="K7" s="36">
        <v>44713</v>
      </c>
      <c r="L7" s="37">
        <v>25585</v>
      </c>
      <c r="M7" s="11">
        <v>24000</v>
      </c>
      <c r="N7" s="8">
        <f t="shared" si="1"/>
        <v>6000</v>
      </c>
      <c r="O7" s="8">
        <f t="shared" si="2"/>
        <v>6396.25</v>
      </c>
      <c r="P7" s="11">
        <f t="shared" si="0"/>
        <v>1585</v>
      </c>
      <c r="Q7" s="8">
        <f t="shared" si="3"/>
        <v>396.25</v>
      </c>
      <c r="S7" s="41">
        <v>44682</v>
      </c>
      <c r="T7" s="42">
        <v>3</v>
      </c>
      <c r="U7" s="42">
        <f t="shared" si="4"/>
        <v>1</v>
      </c>
      <c r="V7" s="44">
        <f t="shared" si="5"/>
        <v>0.25</v>
      </c>
      <c r="W7" s="42">
        <f t="shared" si="6"/>
        <v>1.5</v>
      </c>
    </row>
    <row r="8" spans="1:23" x14ac:dyDescent="0.25">
      <c r="A8" s="14">
        <v>44609</v>
      </c>
      <c r="B8" s="24" t="s">
        <v>17</v>
      </c>
      <c r="C8" s="7">
        <v>5412</v>
      </c>
      <c r="D8" s="7">
        <v>5000</v>
      </c>
      <c r="E8" s="7">
        <v>250</v>
      </c>
      <c r="F8" s="7"/>
      <c r="G8" s="13"/>
      <c r="H8" s="7">
        <f t="shared" si="7"/>
        <v>162</v>
      </c>
      <c r="I8" s="13"/>
      <c r="K8" s="36">
        <v>44743</v>
      </c>
      <c r="L8" s="37">
        <v>27709</v>
      </c>
      <c r="M8" s="11">
        <v>26000</v>
      </c>
      <c r="N8" s="8">
        <f t="shared" si="1"/>
        <v>6500</v>
      </c>
      <c r="O8" s="8">
        <f t="shared" si="2"/>
        <v>6927.25</v>
      </c>
      <c r="P8" s="11">
        <f t="shared" si="0"/>
        <v>1709</v>
      </c>
      <c r="Q8" s="8">
        <f t="shared" si="3"/>
        <v>427.25</v>
      </c>
      <c r="S8" s="41">
        <v>44713</v>
      </c>
      <c r="T8" s="42">
        <v>6</v>
      </c>
      <c r="U8" s="42">
        <f t="shared" si="4"/>
        <v>-2</v>
      </c>
      <c r="V8" s="44">
        <f t="shared" si="5"/>
        <v>-0.5</v>
      </c>
      <c r="W8" s="42">
        <f t="shared" si="6"/>
        <v>1</v>
      </c>
    </row>
    <row r="9" spans="1:23" x14ac:dyDescent="0.25">
      <c r="A9" s="14">
        <v>44613</v>
      </c>
      <c r="B9" s="24" t="s">
        <v>18</v>
      </c>
      <c r="C9" s="7">
        <v>5412</v>
      </c>
      <c r="D9" s="7">
        <v>5000</v>
      </c>
      <c r="E9" s="7">
        <v>0</v>
      </c>
      <c r="F9" s="7">
        <v>8000</v>
      </c>
      <c r="G9" s="13"/>
      <c r="H9" s="7">
        <f t="shared" si="7"/>
        <v>412</v>
      </c>
      <c r="I9" s="13">
        <v>1000</v>
      </c>
      <c r="K9" s="36">
        <v>44774</v>
      </c>
      <c r="L9" s="37">
        <v>27709</v>
      </c>
      <c r="M9" s="11">
        <v>26000</v>
      </c>
      <c r="N9" s="8">
        <f t="shared" si="1"/>
        <v>6500</v>
      </c>
      <c r="O9" s="8">
        <f t="shared" si="2"/>
        <v>6927.25</v>
      </c>
      <c r="P9" s="11">
        <f t="shared" si="0"/>
        <v>1709</v>
      </c>
      <c r="Q9" s="8">
        <f t="shared" si="3"/>
        <v>427.25</v>
      </c>
      <c r="S9" s="41">
        <v>44743</v>
      </c>
      <c r="T9" s="42">
        <v>2</v>
      </c>
      <c r="U9" s="42">
        <f t="shared" si="4"/>
        <v>2</v>
      </c>
      <c r="V9" s="44">
        <f t="shared" si="5"/>
        <v>0.5</v>
      </c>
      <c r="W9" s="42">
        <f t="shared" si="6"/>
        <v>1.5</v>
      </c>
    </row>
    <row r="10" spans="1:23" x14ac:dyDescent="0.25">
      <c r="A10" s="20">
        <v>44613</v>
      </c>
      <c r="B10" s="25" t="s">
        <v>19</v>
      </c>
      <c r="C10" s="18">
        <v>1000</v>
      </c>
      <c r="D10" s="26">
        <v>1000</v>
      </c>
      <c r="E10" s="18"/>
      <c r="F10" s="18"/>
      <c r="G10" s="19"/>
      <c r="H10" s="7">
        <f t="shared" si="7"/>
        <v>0</v>
      </c>
      <c r="I10" s="19"/>
      <c r="K10" s="36">
        <v>44805</v>
      </c>
      <c r="L10" s="37">
        <v>27709</v>
      </c>
      <c r="M10" s="11">
        <v>26000</v>
      </c>
      <c r="N10" s="8">
        <f t="shared" si="1"/>
        <v>6500</v>
      </c>
      <c r="O10" s="8">
        <f t="shared" si="2"/>
        <v>6927.25</v>
      </c>
      <c r="P10" s="11">
        <f t="shared" si="0"/>
        <v>1709</v>
      </c>
      <c r="Q10" s="8">
        <f t="shared" si="3"/>
        <v>427.25</v>
      </c>
      <c r="S10" s="41">
        <v>44774</v>
      </c>
      <c r="T10" s="42">
        <v>3</v>
      </c>
      <c r="U10" s="42">
        <f t="shared" si="4"/>
        <v>1</v>
      </c>
      <c r="V10" s="44">
        <f t="shared" si="5"/>
        <v>0.25</v>
      </c>
      <c r="W10" s="42">
        <f t="shared" si="6"/>
        <v>1.75</v>
      </c>
    </row>
    <row r="11" spans="1:23" x14ac:dyDescent="0.25">
      <c r="A11" s="23">
        <v>44614</v>
      </c>
      <c r="B11" s="25" t="s">
        <v>20</v>
      </c>
      <c r="C11" s="21">
        <v>5412</v>
      </c>
      <c r="D11" s="21">
        <v>5000</v>
      </c>
      <c r="E11" s="21"/>
      <c r="F11" s="21"/>
      <c r="G11" s="22"/>
      <c r="H11" s="21">
        <f t="shared" si="7"/>
        <v>412</v>
      </c>
      <c r="I11" s="22">
        <v>1000</v>
      </c>
      <c r="K11" s="36">
        <v>44835</v>
      </c>
      <c r="L11" s="37">
        <v>27709</v>
      </c>
      <c r="M11" s="11">
        <v>26000</v>
      </c>
      <c r="N11" s="8">
        <f t="shared" si="1"/>
        <v>6500</v>
      </c>
      <c r="O11" s="8">
        <f t="shared" si="2"/>
        <v>6927.25</v>
      </c>
      <c r="P11" s="11">
        <f t="shared" si="0"/>
        <v>1709</v>
      </c>
      <c r="Q11" s="8">
        <f t="shared" si="3"/>
        <v>427.25</v>
      </c>
      <c r="S11" s="41">
        <v>44805</v>
      </c>
      <c r="T11" s="42">
        <v>3</v>
      </c>
      <c r="U11" s="42">
        <f t="shared" si="4"/>
        <v>1</v>
      </c>
      <c r="V11" s="44">
        <f t="shared" si="5"/>
        <v>0.25</v>
      </c>
      <c r="W11" s="42">
        <f t="shared" si="6"/>
        <v>2</v>
      </c>
    </row>
    <row r="12" spans="1:23" x14ac:dyDescent="0.25">
      <c r="A12" s="14">
        <v>44630</v>
      </c>
      <c r="B12" s="17" t="s">
        <v>21</v>
      </c>
      <c r="C12" s="7">
        <v>5811</v>
      </c>
      <c r="D12" s="7">
        <v>4000</v>
      </c>
      <c r="E12" s="7">
        <v>1500</v>
      </c>
      <c r="F12" s="7"/>
      <c r="G12" s="13">
        <v>20</v>
      </c>
      <c r="H12" s="21">
        <f t="shared" si="7"/>
        <v>291</v>
      </c>
      <c r="I12" s="13">
        <v>55</v>
      </c>
      <c r="K12" s="36">
        <v>44866</v>
      </c>
      <c r="L12" s="37">
        <v>27709</v>
      </c>
      <c r="M12" s="11">
        <v>26000</v>
      </c>
      <c r="N12" s="8">
        <f t="shared" si="1"/>
        <v>6500</v>
      </c>
      <c r="O12" s="8">
        <f t="shared" si="2"/>
        <v>6927.25</v>
      </c>
      <c r="P12" s="11">
        <f t="shared" si="0"/>
        <v>1709</v>
      </c>
      <c r="Q12" s="8">
        <f t="shared" si="3"/>
        <v>427.25</v>
      </c>
      <c r="S12" s="41">
        <v>44835</v>
      </c>
      <c r="T12" s="42">
        <v>5</v>
      </c>
      <c r="U12" s="42">
        <f t="shared" si="4"/>
        <v>-1</v>
      </c>
      <c r="V12" s="44">
        <f t="shared" si="5"/>
        <v>-0.25</v>
      </c>
      <c r="W12" s="42">
        <f t="shared" si="6"/>
        <v>1.75</v>
      </c>
    </row>
    <row r="13" spans="1:23" x14ac:dyDescent="0.25">
      <c r="A13" s="14">
        <v>44635</v>
      </c>
      <c r="B13" s="24" t="s">
        <v>22</v>
      </c>
      <c r="C13" s="7">
        <v>5811</v>
      </c>
      <c r="D13" s="7">
        <v>4000</v>
      </c>
      <c r="E13" s="7">
        <v>1500</v>
      </c>
      <c r="F13" s="7"/>
      <c r="G13" s="13"/>
      <c r="H13" s="21">
        <f t="shared" si="7"/>
        <v>311</v>
      </c>
      <c r="I13" s="13"/>
      <c r="K13" s="10">
        <v>44896</v>
      </c>
      <c r="L13" s="8">
        <v>24944</v>
      </c>
      <c r="M13" s="11">
        <v>24000</v>
      </c>
      <c r="N13" s="8">
        <v>5875</v>
      </c>
      <c r="O13" s="8">
        <v>6236</v>
      </c>
      <c r="P13" s="11">
        <f t="shared" si="0"/>
        <v>944</v>
      </c>
      <c r="Q13" s="8">
        <v>361</v>
      </c>
      <c r="S13" s="45">
        <v>44866</v>
      </c>
      <c r="T13" s="46">
        <v>6</v>
      </c>
      <c r="U13" s="46">
        <f t="shared" si="4"/>
        <v>-2</v>
      </c>
      <c r="V13" s="47">
        <f t="shared" si="5"/>
        <v>-0.5</v>
      </c>
      <c r="W13" s="46">
        <f t="shared" si="6"/>
        <v>1.25</v>
      </c>
    </row>
    <row r="14" spans="1:23" x14ac:dyDescent="0.25">
      <c r="A14" s="14">
        <v>44641</v>
      </c>
      <c r="B14" s="24" t="s">
        <v>23</v>
      </c>
      <c r="C14" s="7">
        <v>5811</v>
      </c>
      <c r="D14" s="7">
        <v>4000</v>
      </c>
      <c r="E14" s="7">
        <v>1500</v>
      </c>
      <c r="F14" s="27">
        <v>500</v>
      </c>
      <c r="G14" s="13"/>
      <c r="H14" s="21">
        <f t="shared" si="7"/>
        <v>311</v>
      </c>
      <c r="I14" s="28">
        <v>-500</v>
      </c>
      <c r="S14" s="41">
        <v>44896</v>
      </c>
      <c r="T14" s="42">
        <v>3</v>
      </c>
      <c r="U14" s="42">
        <f t="shared" si="4"/>
        <v>1</v>
      </c>
      <c r="V14" s="44">
        <f t="shared" si="5"/>
        <v>0.25</v>
      </c>
      <c r="W14" s="42">
        <f t="shared" si="6"/>
        <v>1.5</v>
      </c>
    </row>
    <row r="15" spans="1:23" x14ac:dyDescent="0.25">
      <c r="A15" s="14">
        <v>44651</v>
      </c>
      <c r="B15" s="25" t="s">
        <v>24</v>
      </c>
      <c r="C15" s="7">
        <v>5811</v>
      </c>
      <c r="D15" s="7">
        <v>5000</v>
      </c>
      <c r="E15" s="7">
        <v>500</v>
      </c>
      <c r="F15" s="7">
        <v>5000</v>
      </c>
      <c r="G15" s="13"/>
      <c r="H15" s="21">
        <f t="shared" si="7"/>
        <v>311</v>
      </c>
      <c r="I15" s="13">
        <v>55</v>
      </c>
    </row>
    <row r="16" spans="1:23" x14ac:dyDescent="0.25">
      <c r="A16" s="3">
        <v>44659</v>
      </c>
      <c r="B16" s="17" t="s">
        <v>25</v>
      </c>
      <c r="C16" s="7">
        <v>5814</v>
      </c>
      <c r="D16" s="7">
        <v>4000</v>
      </c>
      <c r="E16" s="7">
        <v>1500</v>
      </c>
      <c r="F16" s="7"/>
      <c r="G16" s="7">
        <v>20</v>
      </c>
      <c r="H16" s="13">
        <f t="shared" si="7"/>
        <v>294</v>
      </c>
      <c r="I16" s="13"/>
      <c r="K16" s="10"/>
    </row>
    <row r="17" spans="1:20" x14ac:dyDescent="0.25">
      <c r="A17" s="3">
        <v>44666</v>
      </c>
      <c r="B17" s="24" t="s">
        <v>26</v>
      </c>
      <c r="C17" s="7">
        <v>5814</v>
      </c>
      <c r="D17" s="7">
        <v>4000</v>
      </c>
      <c r="E17" s="7">
        <v>1500</v>
      </c>
      <c r="F17" s="7"/>
      <c r="G17" s="7"/>
      <c r="H17" s="13">
        <f t="shared" si="7"/>
        <v>314</v>
      </c>
      <c r="I17" s="13"/>
    </row>
    <row r="18" spans="1:20" x14ac:dyDescent="0.25">
      <c r="A18" s="3">
        <v>44672</v>
      </c>
      <c r="B18" s="24" t="s">
        <v>27</v>
      </c>
      <c r="C18" s="7">
        <v>5814</v>
      </c>
      <c r="D18" s="7">
        <v>4000</v>
      </c>
      <c r="E18" s="7">
        <v>1500</v>
      </c>
      <c r="F18" s="7"/>
      <c r="G18" s="7"/>
      <c r="H18" s="13">
        <f t="shared" si="7"/>
        <v>314</v>
      </c>
      <c r="I18" s="13">
        <v>55</v>
      </c>
    </row>
    <row r="19" spans="1:20" x14ac:dyDescent="0.25">
      <c r="A19" s="3">
        <v>44685</v>
      </c>
      <c r="B19" s="25" t="s">
        <v>28</v>
      </c>
      <c r="C19" s="7">
        <v>5814</v>
      </c>
      <c r="D19" s="7">
        <v>5000</v>
      </c>
      <c r="E19" s="7">
        <v>500</v>
      </c>
      <c r="F19" s="7">
        <v>5000</v>
      </c>
      <c r="G19" s="7">
        <v>20</v>
      </c>
      <c r="H19" s="13">
        <f t="shared" si="7"/>
        <v>294</v>
      </c>
      <c r="I19" s="13">
        <v>2500</v>
      </c>
      <c r="S19" s="40">
        <v>44166</v>
      </c>
      <c r="T19" s="1">
        <v>3</v>
      </c>
    </row>
    <row r="20" spans="1:20" x14ac:dyDescent="0.25">
      <c r="A20" s="3">
        <v>44692</v>
      </c>
      <c r="B20" s="17" t="s">
        <v>29</v>
      </c>
      <c r="C20" s="7">
        <v>5814</v>
      </c>
      <c r="D20" s="7">
        <v>4000</v>
      </c>
      <c r="E20" s="7">
        <v>1500</v>
      </c>
      <c r="F20" s="7"/>
      <c r="G20" s="7"/>
      <c r="H20" s="13">
        <f t="shared" si="7"/>
        <v>314</v>
      </c>
      <c r="I20" s="13"/>
      <c r="S20" s="40">
        <v>44197</v>
      </c>
      <c r="T20" s="1">
        <v>3.25</v>
      </c>
    </row>
    <row r="21" spans="1:20" x14ac:dyDescent="0.25">
      <c r="A21" s="3">
        <v>44702</v>
      </c>
      <c r="B21" s="24" t="s">
        <v>30</v>
      </c>
      <c r="C21" s="7">
        <v>5814</v>
      </c>
      <c r="D21" s="7">
        <v>4000</v>
      </c>
      <c r="E21" s="7">
        <v>1500</v>
      </c>
      <c r="F21" s="7"/>
      <c r="G21" s="7"/>
      <c r="H21" s="13">
        <f t="shared" si="7"/>
        <v>314</v>
      </c>
      <c r="I21" s="13"/>
      <c r="S21" s="40">
        <v>44228</v>
      </c>
      <c r="T21" s="1">
        <v>2.75</v>
      </c>
    </row>
    <row r="22" spans="1:20" x14ac:dyDescent="0.25">
      <c r="A22" s="3">
        <v>44719</v>
      </c>
      <c r="B22" s="24" t="s">
        <v>31</v>
      </c>
      <c r="C22" s="7">
        <v>5814</v>
      </c>
      <c r="D22" s="7">
        <v>4000</v>
      </c>
      <c r="E22" s="4">
        <v>1500</v>
      </c>
      <c r="F22" s="7"/>
      <c r="G22" s="7"/>
      <c r="H22" s="13">
        <f t="shared" si="7"/>
        <v>314</v>
      </c>
      <c r="I22" s="29">
        <v>50</v>
      </c>
      <c r="J22" s="31"/>
      <c r="S22" s="40">
        <v>44256</v>
      </c>
      <c r="T22" s="1">
        <v>2.75</v>
      </c>
    </row>
    <row r="23" spans="1:20" x14ac:dyDescent="0.25">
      <c r="A23" s="3">
        <v>44719</v>
      </c>
      <c r="B23" s="25" t="s">
        <v>32</v>
      </c>
      <c r="C23" s="7">
        <v>5814</v>
      </c>
      <c r="D23" s="7">
        <v>5000</v>
      </c>
      <c r="E23" s="4">
        <v>500</v>
      </c>
      <c r="F23" s="7">
        <v>5000</v>
      </c>
      <c r="G23" s="7">
        <v>20</v>
      </c>
      <c r="H23" s="13">
        <f t="shared" si="7"/>
        <v>294</v>
      </c>
      <c r="I23" s="33">
        <v>41</v>
      </c>
      <c r="J23" s="31"/>
      <c r="S23" s="40">
        <v>44287</v>
      </c>
      <c r="T23" s="1">
        <v>2.5</v>
      </c>
    </row>
    <row r="24" spans="1:20" x14ac:dyDescent="0.25">
      <c r="A24" s="3">
        <v>44721</v>
      </c>
      <c r="B24" s="34">
        <v>44682</v>
      </c>
      <c r="C24" s="7">
        <v>21820</v>
      </c>
      <c r="D24" s="7">
        <v>16000</v>
      </c>
      <c r="E24" s="7">
        <v>4000</v>
      </c>
      <c r="F24" s="7">
        <v>4000</v>
      </c>
      <c r="G24" s="7"/>
      <c r="H24" s="13">
        <f t="shared" si="7"/>
        <v>1820</v>
      </c>
      <c r="I24" s="33">
        <v>-3.06</v>
      </c>
      <c r="S24" s="40">
        <v>44317</v>
      </c>
      <c r="T24" s="1">
        <v>2.25</v>
      </c>
    </row>
    <row r="25" spans="1:20" x14ac:dyDescent="0.25">
      <c r="A25" s="3">
        <v>44747</v>
      </c>
      <c r="B25" s="17" t="s">
        <v>34</v>
      </c>
      <c r="C25" s="7">
        <v>6396</v>
      </c>
      <c r="D25" s="7">
        <v>5000</v>
      </c>
      <c r="E25" s="7">
        <v>1000</v>
      </c>
      <c r="F25" s="7"/>
      <c r="G25" s="7">
        <v>20</v>
      </c>
      <c r="H25" s="13">
        <f t="shared" si="7"/>
        <v>376</v>
      </c>
      <c r="I25" s="29">
        <v>55</v>
      </c>
      <c r="S25" s="40">
        <v>44348</v>
      </c>
      <c r="T25" s="1">
        <v>2.25</v>
      </c>
    </row>
    <row r="26" spans="1:20" x14ac:dyDescent="0.25">
      <c r="A26" s="3">
        <v>44763</v>
      </c>
      <c r="B26" s="17" t="s">
        <v>33</v>
      </c>
      <c r="C26" s="7">
        <v>6396</v>
      </c>
      <c r="D26" s="7">
        <v>5000</v>
      </c>
      <c r="E26" s="7">
        <v>1000</v>
      </c>
      <c r="F26" s="7"/>
      <c r="G26" s="7"/>
      <c r="H26" s="13">
        <f t="shared" si="7"/>
        <v>396</v>
      </c>
      <c r="I26" s="29">
        <v>4000</v>
      </c>
      <c r="S26" s="40">
        <v>44378</v>
      </c>
      <c r="T26" s="1">
        <v>2</v>
      </c>
    </row>
    <row r="27" spans="1:20" x14ac:dyDescent="0.25">
      <c r="A27" s="3">
        <v>44774</v>
      </c>
      <c r="B27" s="17" t="s">
        <v>35</v>
      </c>
      <c r="C27" s="7">
        <v>6396</v>
      </c>
      <c r="D27" s="7">
        <v>4000</v>
      </c>
      <c r="E27" s="7">
        <v>2000</v>
      </c>
      <c r="F27" s="7">
        <v>4000</v>
      </c>
      <c r="G27" s="7">
        <v>20</v>
      </c>
      <c r="H27" s="13">
        <f t="shared" si="7"/>
        <v>376</v>
      </c>
      <c r="I27" s="29">
        <v>75</v>
      </c>
      <c r="S27" s="40">
        <v>44409</v>
      </c>
      <c r="T27" s="1">
        <v>2</v>
      </c>
    </row>
    <row r="28" spans="1:20" x14ac:dyDescent="0.25">
      <c r="A28" s="3">
        <v>44792</v>
      </c>
      <c r="B28" s="17" t="s">
        <v>36</v>
      </c>
      <c r="C28" s="7">
        <v>6396</v>
      </c>
      <c r="D28" s="7">
        <v>6000</v>
      </c>
      <c r="E28" s="7"/>
      <c r="F28" s="7"/>
      <c r="G28" s="7"/>
      <c r="H28" s="13">
        <f t="shared" si="7"/>
        <v>396</v>
      </c>
      <c r="I28" s="35">
        <v>-1.83</v>
      </c>
      <c r="J28" s="30"/>
      <c r="S28" s="40">
        <v>44440</v>
      </c>
      <c r="T28" s="1">
        <v>2</v>
      </c>
    </row>
    <row r="29" spans="1:20" x14ac:dyDescent="0.25">
      <c r="A29" s="3">
        <v>44799</v>
      </c>
      <c r="B29" s="17" t="s">
        <v>37</v>
      </c>
      <c r="C29" s="7">
        <v>6927</v>
      </c>
      <c r="D29" s="7">
        <v>5000</v>
      </c>
      <c r="E29" s="4">
        <v>1500</v>
      </c>
      <c r="F29" s="7"/>
      <c r="G29" s="7"/>
      <c r="H29" s="13">
        <f t="shared" si="7"/>
        <v>427</v>
      </c>
      <c r="I29" s="13">
        <v>45</v>
      </c>
      <c r="J29" s="30"/>
      <c r="S29" s="40">
        <v>44470</v>
      </c>
      <c r="T29" s="12">
        <v>2</v>
      </c>
    </row>
    <row r="30" spans="1:20" x14ac:dyDescent="0.25">
      <c r="A30" s="3">
        <v>44813</v>
      </c>
      <c r="B30" s="17" t="s">
        <v>38</v>
      </c>
      <c r="C30" s="7">
        <v>6927</v>
      </c>
      <c r="D30" s="7">
        <v>6500</v>
      </c>
      <c r="E30" s="4">
        <v>0</v>
      </c>
      <c r="F30" s="7">
        <v>1500</v>
      </c>
      <c r="G30" s="7">
        <v>20</v>
      </c>
      <c r="H30" s="13">
        <f t="shared" si="7"/>
        <v>407</v>
      </c>
      <c r="I30" s="13"/>
      <c r="J30" s="30"/>
      <c r="S30" s="40">
        <v>44501</v>
      </c>
      <c r="T30" s="12">
        <v>2</v>
      </c>
    </row>
    <row r="31" spans="1:20" x14ac:dyDescent="0.25">
      <c r="A31" s="3">
        <v>44820</v>
      </c>
      <c r="B31" s="17" t="s">
        <v>39</v>
      </c>
      <c r="C31" s="7">
        <v>6927</v>
      </c>
      <c r="D31" s="7">
        <v>6500</v>
      </c>
      <c r="E31" s="4">
        <v>0</v>
      </c>
      <c r="F31" s="7"/>
      <c r="G31" s="7"/>
      <c r="H31" s="13">
        <f t="shared" si="7"/>
        <v>427</v>
      </c>
      <c r="I31" s="13"/>
      <c r="J31" s="30"/>
      <c r="S31" s="40">
        <v>44531</v>
      </c>
      <c r="T31" s="1">
        <v>1.5</v>
      </c>
    </row>
    <row r="32" spans="1:20" x14ac:dyDescent="0.25">
      <c r="A32" s="3">
        <v>44820</v>
      </c>
      <c r="B32" s="17" t="s">
        <v>40</v>
      </c>
      <c r="C32" s="7">
        <v>6928</v>
      </c>
      <c r="D32" s="7">
        <v>6500</v>
      </c>
      <c r="E32" s="4">
        <v>0</v>
      </c>
      <c r="F32" s="7"/>
      <c r="G32" s="7"/>
      <c r="H32" s="13">
        <f t="shared" si="7"/>
        <v>428</v>
      </c>
      <c r="I32" s="13"/>
      <c r="J32" s="30"/>
      <c r="S32" s="40">
        <v>44562</v>
      </c>
      <c r="T32" s="1">
        <v>1</v>
      </c>
    </row>
    <row r="33" spans="1:20" x14ac:dyDescent="0.25">
      <c r="A33" s="3">
        <v>44838</v>
      </c>
      <c r="B33" s="17" t="s">
        <v>41</v>
      </c>
      <c r="C33" s="7">
        <v>6927</v>
      </c>
      <c r="D33" s="7">
        <v>6000</v>
      </c>
      <c r="E33" s="4">
        <v>500</v>
      </c>
      <c r="F33" s="7"/>
      <c r="G33" s="7">
        <v>20</v>
      </c>
      <c r="H33" s="13">
        <f t="shared" si="7"/>
        <v>407</v>
      </c>
      <c r="I33" s="13"/>
      <c r="J33" s="30"/>
      <c r="S33" s="40">
        <v>44593</v>
      </c>
      <c r="T33" s="1">
        <v>1</v>
      </c>
    </row>
    <row r="34" spans="1:20" x14ac:dyDescent="0.25">
      <c r="A34" s="3">
        <v>44844</v>
      </c>
      <c r="B34" s="17" t="s">
        <v>42</v>
      </c>
      <c r="C34" s="7">
        <v>6927</v>
      </c>
      <c r="D34" s="7">
        <v>6500</v>
      </c>
      <c r="E34" s="4"/>
      <c r="F34" s="7">
        <v>500</v>
      </c>
      <c r="G34" s="7">
        <v>50</v>
      </c>
      <c r="H34" s="13">
        <f t="shared" si="7"/>
        <v>377</v>
      </c>
      <c r="I34" s="35">
        <v>4</v>
      </c>
      <c r="J34" s="30"/>
      <c r="S34" s="40">
        <v>44621</v>
      </c>
      <c r="T34" s="1">
        <v>1</v>
      </c>
    </row>
    <row r="35" spans="1:20" x14ac:dyDescent="0.25">
      <c r="A35" s="3">
        <v>44853</v>
      </c>
      <c r="B35" s="17" t="s">
        <v>43</v>
      </c>
      <c r="C35" s="7">
        <v>6927</v>
      </c>
      <c r="D35" s="7">
        <v>6000</v>
      </c>
      <c r="E35" s="4">
        <v>500</v>
      </c>
      <c r="F35" s="7"/>
      <c r="G35" s="7"/>
      <c r="H35" s="13">
        <f t="shared" si="7"/>
        <v>427</v>
      </c>
      <c r="I35" s="13">
        <v>2000</v>
      </c>
      <c r="J35" s="30"/>
      <c r="S35" s="40">
        <v>44652</v>
      </c>
      <c r="T35" s="1">
        <v>1.25</v>
      </c>
    </row>
    <row r="36" spans="1:20" x14ac:dyDescent="0.25">
      <c r="A36" s="3">
        <v>44859</v>
      </c>
      <c r="B36" s="17" t="s">
        <v>44</v>
      </c>
      <c r="C36" s="7">
        <v>6928</v>
      </c>
      <c r="D36" s="7">
        <v>6500</v>
      </c>
      <c r="E36" s="4"/>
      <c r="F36" s="7">
        <v>500</v>
      </c>
      <c r="G36" s="7"/>
      <c r="H36" s="13">
        <f t="shared" si="7"/>
        <v>428</v>
      </c>
      <c r="I36" s="13"/>
      <c r="J36" s="30"/>
      <c r="S36" s="40">
        <v>44682</v>
      </c>
      <c r="T36" s="1">
        <v>1.5</v>
      </c>
    </row>
    <row r="37" spans="1:20" x14ac:dyDescent="0.25">
      <c r="A37" s="3">
        <v>44862</v>
      </c>
      <c r="B37" s="17" t="s">
        <v>45</v>
      </c>
      <c r="C37" s="7">
        <v>6927</v>
      </c>
      <c r="D37" s="7">
        <v>5000</v>
      </c>
      <c r="E37" s="4">
        <v>1500</v>
      </c>
      <c r="F37" s="7"/>
      <c r="G37" s="7">
        <v>50</v>
      </c>
      <c r="H37" s="13">
        <f t="shared" si="7"/>
        <v>377</v>
      </c>
      <c r="I37" s="13"/>
      <c r="J37" s="30"/>
      <c r="S37" s="40">
        <v>44713</v>
      </c>
      <c r="T37" s="1">
        <v>1</v>
      </c>
    </row>
    <row r="38" spans="1:20" x14ac:dyDescent="0.25">
      <c r="A38" s="3">
        <v>44868</v>
      </c>
      <c r="B38" s="17" t="s">
        <v>46</v>
      </c>
      <c r="C38" s="7">
        <v>6927</v>
      </c>
      <c r="D38" s="7">
        <v>5000</v>
      </c>
      <c r="E38" s="4">
        <v>1500</v>
      </c>
      <c r="F38" s="7"/>
      <c r="G38" s="7">
        <v>20</v>
      </c>
      <c r="H38" s="13">
        <f t="shared" si="7"/>
        <v>407</v>
      </c>
      <c r="I38" s="13"/>
      <c r="J38" s="30"/>
      <c r="S38" s="40">
        <v>44743</v>
      </c>
      <c r="T38" s="1">
        <v>1.5</v>
      </c>
    </row>
    <row r="39" spans="1:20" x14ac:dyDescent="0.25">
      <c r="A39" s="3">
        <v>44872</v>
      </c>
      <c r="B39" s="17" t="s">
        <v>47</v>
      </c>
      <c r="C39" s="7">
        <v>6927</v>
      </c>
      <c r="D39" s="7">
        <v>5000</v>
      </c>
      <c r="E39" s="4">
        <v>1500</v>
      </c>
      <c r="F39" s="7"/>
      <c r="G39" s="7"/>
      <c r="H39" s="13">
        <f t="shared" si="7"/>
        <v>427</v>
      </c>
      <c r="I39" s="13"/>
      <c r="J39" s="30"/>
      <c r="S39" s="40">
        <v>44774</v>
      </c>
      <c r="T39" s="1">
        <v>1.75</v>
      </c>
    </row>
    <row r="40" spans="1:20" x14ac:dyDescent="0.25">
      <c r="A40" s="3">
        <v>44876</v>
      </c>
      <c r="B40" s="17" t="s">
        <v>48</v>
      </c>
      <c r="C40" s="7">
        <v>6928</v>
      </c>
      <c r="D40" s="7">
        <v>5000</v>
      </c>
      <c r="E40" s="4">
        <v>1500</v>
      </c>
      <c r="F40" s="7"/>
      <c r="G40" s="7"/>
      <c r="H40" s="13">
        <f t="shared" si="7"/>
        <v>428</v>
      </c>
      <c r="I40" s="13"/>
      <c r="J40" s="30"/>
      <c r="S40" s="40">
        <v>44805</v>
      </c>
      <c r="T40" s="1">
        <v>2</v>
      </c>
    </row>
    <row r="41" spans="1:20" x14ac:dyDescent="0.25">
      <c r="A41" s="3">
        <v>44876</v>
      </c>
      <c r="B41" s="17" t="s">
        <v>49</v>
      </c>
      <c r="C41" s="7">
        <v>6927</v>
      </c>
      <c r="D41" s="7">
        <v>5000</v>
      </c>
      <c r="E41" s="4">
        <v>1500</v>
      </c>
      <c r="F41" s="7">
        <v>5000</v>
      </c>
      <c r="G41" s="7"/>
      <c r="H41" s="13">
        <f t="shared" si="7"/>
        <v>427</v>
      </c>
      <c r="I41" s="13"/>
      <c r="S41" s="40">
        <v>44835</v>
      </c>
      <c r="T41" s="12">
        <v>1.75</v>
      </c>
    </row>
    <row r="42" spans="1:20" x14ac:dyDescent="0.25">
      <c r="A42" s="3">
        <v>44880</v>
      </c>
      <c r="B42" s="17" t="s">
        <v>50</v>
      </c>
      <c r="C42" s="7">
        <v>6927</v>
      </c>
      <c r="D42" s="7">
        <v>5000</v>
      </c>
      <c r="E42" s="4">
        <v>1500</v>
      </c>
      <c r="F42" s="7"/>
      <c r="G42" s="7"/>
      <c r="H42" s="13">
        <f t="shared" si="7"/>
        <v>427</v>
      </c>
      <c r="I42" s="13"/>
      <c r="S42" s="40">
        <v>44866</v>
      </c>
      <c r="T42" s="12">
        <v>1.25</v>
      </c>
    </row>
    <row r="43" spans="1:20" x14ac:dyDescent="0.25">
      <c r="A43" s="3">
        <v>44889</v>
      </c>
      <c r="B43" s="17" t="s">
        <v>51</v>
      </c>
      <c r="C43" s="7">
        <v>6927</v>
      </c>
      <c r="D43" s="7">
        <v>5000</v>
      </c>
      <c r="E43" s="4">
        <v>1500</v>
      </c>
      <c r="F43" s="7">
        <v>5000</v>
      </c>
      <c r="G43" s="7"/>
      <c r="H43" s="13">
        <f t="shared" si="7"/>
        <v>427</v>
      </c>
      <c r="I43" s="13">
        <v>3000</v>
      </c>
      <c r="S43" s="40">
        <v>44896</v>
      </c>
      <c r="T43" s="1">
        <v>1.5</v>
      </c>
    </row>
    <row r="44" spans="1:20" x14ac:dyDescent="0.25">
      <c r="A44" s="3">
        <v>44897</v>
      </c>
      <c r="B44" s="17" t="s">
        <v>52</v>
      </c>
      <c r="C44" s="7">
        <v>6928</v>
      </c>
      <c r="D44" s="7">
        <v>5000</v>
      </c>
      <c r="E44" s="4">
        <v>1500</v>
      </c>
      <c r="F44" s="7"/>
      <c r="G44" s="7">
        <v>20</v>
      </c>
      <c r="H44" s="13">
        <f t="shared" si="7"/>
        <v>408</v>
      </c>
      <c r="I44" s="13">
        <v>55</v>
      </c>
    </row>
    <row r="45" spans="1:20" x14ac:dyDescent="0.25">
      <c r="A45" s="3">
        <v>44909</v>
      </c>
      <c r="B45" s="17" t="s">
        <v>57</v>
      </c>
      <c r="C45" s="7">
        <v>6927</v>
      </c>
      <c r="D45" s="7">
        <v>5000</v>
      </c>
      <c r="E45" s="4">
        <v>1500</v>
      </c>
      <c r="G45" s="7"/>
      <c r="H45" s="13">
        <f t="shared" si="7"/>
        <v>427</v>
      </c>
      <c r="I45" s="13"/>
    </row>
    <row r="46" spans="1:20" x14ac:dyDescent="0.25">
      <c r="A46" s="3">
        <v>44914</v>
      </c>
      <c r="B46" s="17" t="s">
        <v>58</v>
      </c>
      <c r="C46" s="7">
        <v>6927</v>
      </c>
      <c r="D46" s="7">
        <v>5000</v>
      </c>
      <c r="E46" s="4">
        <v>1500</v>
      </c>
      <c r="F46" s="7">
        <v>5000</v>
      </c>
      <c r="G46" s="7"/>
      <c r="H46" s="13">
        <f t="shared" si="7"/>
        <v>427</v>
      </c>
      <c r="I46" s="13"/>
    </row>
    <row r="47" spans="1:20" x14ac:dyDescent="0.25">
      <c r="A47" s="3">
        <v>44916</v>
      </c>
      <c r="B47" s="17" t="s">
        <v>72</v>
      </c>
      <c r="C47" s="7">
        <v>1000</v>
      </c>
      <c r="D47" s="7"/>
      <c r="E47" s="4">
        <v>1000</v>
      </c>
      <c r="F47" s="7"/>
      <c r="G47" s="7"/>
      <c r="H47" s="13">
        <f t="shared" si="7"/>
        <v>0</v>
      </c>
      <c r="I47" s="13"/>
    </row>
    <row r="48" spans="1:20" x14ac:dyDescent="0.25">
      <c r="A48" s="3">
        <v>44924</v>
      </c>
      <c r="B48" s="17" t="s">
        <v>73</v>
      </c>
      <c r="C48" s="7">
        <v>2000</v>
      </c>
      <c r="D48" s="7"/>
      <c r="E48" s="4">
        <v>2000</v>
      </c>
      <c r="F48" s="7">
        <v>3000</v>
      </c>
      <c r="G48" s="7">
        <v>20</v>
      </c>
      <c r="H48" s="13">
        <f t="shared" si="7"/>
        <v>-20</v>
      </c>
      <c r="I48" s="13">
        <v>55</v>
      </c>
    </row>
    <row r="49" spans="1:10" x14ac:dyDescent="0.25">
      <c r="A49" s="32"/>
      <c r="B49" s="32"/>
      <c r="C49" s="32"/>
      <c r="D49" s="32"/>
      <c r="E49" s="32"/>
      <c r="F49" s="32"/>
      <c r="G49" s="32"/>
      <c r="H49" s="32"/>
      <c r="I49" s="32"/>
    </row>
    <row r="52" spans="1:10" ht="15.75" x14ac:dyDescent="0.25">
      <c r="A52" s="138" t="s">
        <v>65</v>
      </c>
      <c r="B52" s="138"/>
      <c r="C52" s="138"/>
      <c r="D52" s="138"/>
      <c r="E52" s="5">
        <f>SUM(E2:E51)-SUM(F2:F51)</f>
        <v>0</v>
      </c>
      <c r="F52" s="6"/>
      <c r="G52" s="5" t="s">
        <v>66</v>
      </c>
      <c r="H52" s="5">
        <f>SUM(H2:H51)-SUM(I2:I51)</f>
        <v>3149.8900000000012</v>
      </c>
      <c r="I52" s="6"/>
    </row>
    <row r="60" spans="1:10" x14ac:dyDescent="0.25">
      <c r="J60" s="38"/>
    </row>
  </sheetData>
  <mergeCells count="1">
    <mergeCell ref="A52:D52"/>
  </mergeCells>
  <conditionalFormatting sqref="K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{DA1573F9-A122-402E-9EF4-A45B875588B1}</x14:id>
        </ext>
      </extLst>
    </cfRule>
  </conditionalFormatting>
  <conditionalFormatting sqref="W2:W14">
    <cfRule type="aboveAverage" dxfId="0" priority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1573F9-A122-402E-9EF4-A45B87558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C4"/>
    </sheetView>
  </sheetViews>
  <sheetFormatPr defaultRowHeight="15" x14ac:dyDescent="0.25"/>
  <sheetData>
    <row r="1" spans="1:6" x14ac:dyDescent="0.25">
      <c r="A1" s="111">
        <v>9444</v>
      </c>
      <c r="B1" s="111">
        <v>5000</v>
      </c>
      <c r="C1" s="111">
        <v>3750</v>
      </c>
      <c r="F1" s="112">
        <f>A1-B1-C1-E1</f>
        <v>694</v>
      </c>
    </row>
    <row r="2" spans="1:6" x14ac:dyDescent="0.25">
      <c r="A2" s="111">
        <v>9445</v>
      </c>
      <c r="B2" s="111">
        <v>5000</v>
      </c>
      <c r="C2" s="111">
        <v>3750</v>
      </c>
      <c r="D2" s="7">
        <v>5000</v>
      </c>
      <c r="F2" s="112">
        <f>A2-B2-C2-E2</f>
        <v>695</v>
      </c>
    </row>
    <row r="3" spans="1:6" x14ac:dyDescent="0.25">
      <c r="A3" s="111">
        <v>9445</v>
      </c>
      <c r="B3" s="111">
        <v>5000</v>
      </c>
      <c r="C3" s="111">
        <v>3750</v>
      </c>
      <c r="D3" s="7">
        <v>5000</v>
      </c>
      <c r="F3" s="112">
        <f>A3-B3-C3-E3</f>
        <v>695</v>
      </c>
    </row>
    <row r="4" spans="1:6" x14ac:dyDescent="0.25">
      <c r="A4" s="111">
        <v>9445</v>
      </c>
      <c r="B4" s="111">
        <v>5000</v>
      </c>
      <c r="C4" s="111">
        <v>3750</v>
      </c>
      <c r="D4" s="7">
        <v>5000</v>
      </c>
      <c r="F4" s="112">
        <f>A4-B4-C4-E4</f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2023</vt:lpstr>
      <vt:lpstr>2022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Кулишов Виталий Станиславович</dc:creator>
  <cp:lastModifiedBy>Кулишов Виталий Станиславович</cp:lastModifiedBy>
  <dcterms:created xsi:type="dcterms:W3CDTF">2022-02-01T06:29:33Z</dcterms:created>
  <dcterms:modified xsi:type="dcterms:W3CDTF">2023-09-18T06:13:38Z</dcterms:modified>
</cp:coreProperties>
</file>