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hidePivotFieldList="1" defaultThemeVersion="164011"/>
  <bookViews>
    <workbookView xWindow="0" yWindow="0" windowWidth="22260" windowHeight="12650" firstSheet="1" activeTab="2"/>
  </bookViews>
  <sheets>
    <sheet name="Sheet2" sheetId="14" r:id="rId1"/>
    <sheet name="2018 EXCEL" sheetId="13" r:id="rId2"/>
    <sheet name="JOBS(MAR19-APR18)" sheetId="1" r:id="rId3"/>
    <sheet name="JOB COUNT" sheetId="11" r:id="rId4"/>
    <sheet name="CODES" sheetId="3" state="hidden" r:id="rId5"/>
    <sheet name="IAUDITOR REQ" sheetId="2" r:id="rId6"/>
    <sheet name="CODES FOR CLOSING TYPE" sheetId="5" r:id="rId7"/>
    <sheet name="codes and prices" sheetId="8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1" hidden="1">'2018 EXCEL'!$A$1:$M$2095</definedName>
    <definedName name="APRIL">#REF!</definedName>
    <definedName name="BUILDCODES" localSheetId="0">[1]!Table5[[#All],[CODES]]</definedName>
    <definedName name="BUILDCODES">Table5[[#All],[CODES]]</definedName>
    <definedName name="CategoryList" localSheetId="6">#REF!</definedName>
    <definedName name="CategoryList">#REF!</definedName>
    <definedName name="CLOSINGTYPE">[2]Sheet2!$J$6:$J$22</definedName>
    <definedName name="CLOSINGTYPECODES">'CODES FOR CLOSING TYPE'!$A$1:$C$27</definedName>
    <definedName name="ColumnTitle10">[3]!ExpAug[[#Headers],[Date]]</definedName>
    <definedName name="ColumnTitle11">[3]!ExpSep[[#Headers],[Date]]</definedName>
    <definedName name="ColumnTitle12">[3]!ExpOct[[#Headers],[Date]]</definedName>
    <definedName name="ColumnTitle13">[3]!ExpNov[[#Headers],[Date]]</definedName>
    <definedName name="ColumnTitle14">[3]!ExpDec[[#Headers],[Date]]</definedName>
    <definedName name="ColumnTitle2" localSheetId="6">#REF!</definedName>
    <definedName name="ColumnTitle2">#REF!</definedName>
    <definedName name="ColumnTitle3">[3]!ExpJan[[#Headers],[Date]]</definedName>
    <definedName name="ColumnTitle4">[3]!ExpFeb[[#Headers],[Date]]</definedName>
    <definedName name="ColumnTitle5">[3]!ExpMar[[#Headers],[Date]]</definedName>
    <definedName name="ColumnTitle6">[3]!ExpApr[[#Headers],[Date]]</definedName>
    <definedName name="ColumnTitle7">[3]!ExpMay[[#Headers],[Date]]</definedName>
    <definedName name="ColumnTitle8">[3]!ExpJun[[#Headers],[Date]]</definedName>
    <definedName name="ColumnTitle9">[3]!ExpJul[[#Headers],[Date]]</definedName>
    <definedName name="CompanyName">'[4]SDU PAY'!$N$1</definedName>
    <definedName name="CurrentEmp">INDEX([4]!Employees[Employee Name],Stub)</definedName>
    <definedName name="EmployeeList" localSheetId="6">#REF!</definedName>
    <definedName name="EmployeeList">#REF!</definedName>
    <definedName name="ExpenseCategories">#REF!</definedName>
    <definedName name="FFFF" localSheetId="6">#REF!</definedName>
    <definedName name="FFFF">#REF!</definedName>
    <definedName name="FHFHJGHJGJ">#REF!</definedName>
    <definedName name="FlagPercent">#REF!</definedName>
    <definedName name="FMdetails" localSheetId="6">#REF!</definedName>
    <definedName name="FMdetails">#REF!</definedName>
    <definedName name="IAUDITOR">Table2[#All]</definedName>
    <definedName name="JOBTYPE">[2]Sheet2!$F$7:$F$9</definedName>
    <definedName name="LLL">#REF!</definedName>
    <definedName name="MAY">'2018 EXCEL'!$MAY$1</definedName>
    <definedName name="PAYMAY">'2018 EXCEL'!$MAY$1</definedName>
    <definedName name="PAYMENT">#REF!</definedName>
    <definedName name="PeriodEnding">'[4]SDU PAY'!#REF!</definedName>
    <definedName name="Stub">INT((ROW()-2)/12)+1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8" i="1" l="1"/>
  <c r="J318" i="1" s="1"/>
  <c r="K318" i="1" s="1"/>
  <c r="M318" i="1" s="1"/>
  <c r="N318" i="1" s="1"/>
  <c r="H318" i="1"/>
  <c r="L318" i="1"/>
  <c r="O318" i="1"/>
  <c r="G867" i="1" l="1"/>
  <c r="J867" i="1" s="1"/>
  <c r="H867" i="1"/>
  <c r="L867" i="1"/>
  <c r="O867" i="1"/>
  <c r="G866" i="1"/>
  <c r="H866" i="1"/>
  <c r="J866" i="1"/>
  <c r="L866" i="1"/>
  <c r="O866" i="1"/>
  <c r="G865" i="1"/>
  <c r="J865" i="1" s="1"/>
  <c r="H865" i="1"/>
  <c r="O865" i="1"/>
  <c r="G864" i="1"/>
  <c r="J864" i="1" s="1"/>
  <c r="H864" i="1"/>
  <c r="O864" i="1"/>
  <c r="G863" i="1"/>
  <c r="J863" i="1" s="1"/>
  <c r="H863" i="1"/>
  <c r="O863" i="1"/>
  <c r="G862" i="1"/>
  <c r="J862" i="1" s="1"/>
  <c r="H862" i="1"/>
  <c r="O862" i="1"/>
  <c r="G861" i="1"/>
  <c r="J861" i="1" s="1"/>
  <c r="H861" i="1"/>
  <c r="O861" i="1"/>
  <c r="G860" i="1"/>
  <c r="J860" i="1" s="1"/>
  <c r="H860" i="1"/>
  <c r="O860" i="1"/>
  <c r="G859" i="1"/>
  <c r="J859" i="1" s="1"/>
  <c r="H859" i="1"/>
  <c r="O859" i="1"/>
  <c r="G858" i="1"/>
  <c r="J858" i="1" s="1"/>
  <c r="H858" i="1"/>
  <c r="O858" i="1"/>
  <c r="G857" i="1"/>
  <c r="J857" i="1" s="1"/>
  <c r="H857" i="1"/>
  <c r="O857" i="1"/>
  <c r="G856" i="1"/>
  <c r="J856" i="1" s="1"/>
  <c r="H856" i="1"/>
  <c r="O856" i="1"/>
  <c r="G855" i="1"/>
  <c r="J855" i="1" s="1"/>
  <c r="H855" i="1"/>
  <c r="O855" i="1"/>
  <c r="G854" i="1"/>
  <c r="J854" i="1" s="1"/>
  <c r="H854" i="1"/>
  <c r="O854" i="1"/>
  <c r="G853" i="1"/>
  <c r="J853" i="1" s="1"/>
  <c r="H853" i="1"/>
  <c r="O853" i="1"/>
  <c r="G852" i="1"/>
  <c r="J852" i="1" s="1"/>
  <c r="H852" i="1"/>
  <c r="O852" i="1"/>
  <c r="G851" i="1"/>
  <c r="J851" i="1" s="1"/>
  <c r="H851" i="1"/>
  <c r="O851" i="1"/>
  <c r="G850" i="1"/>
  <c r="J850" i="1" s="1"/>
  <c r="H850" i="1"/>
  <c r="O850" i="1"/>
  <c r="G849" i="1"/>
  <c r="J849" i="1" s="1"/>
  <c r="H849" i="1"/>
  <c r="O849" i="1"/>
  <c r="G848" i="1"/>
  <c r="J848" i="1" s="1"/>
  <c r="H848" i="1"/>
  <c r="O848" i="1"/>
  <c r="G847" i="1"/>
  <c r="J847" i="1" s="1"/>
  <c r="H847" i="1"/>
  <c r="O847" i="1"/>
  <c r="G846" i="1"/>
  <c r="J846" i="1" s="1"/>
  <c r="H846" i="1"/>
  <c r="O846" i="1"/>
  <c r="G845" i="1"/>
  <c r="J845" i="1" s="1"/>
  <c r="H845" i="1"/>
  <c r="O845" i="1"/>
  <c r="G844" i="1"/>
  <c r="J844" i="1" s="1"/>
  <c r="H844" i="1"/>
  <c r="O844" i="1"/>
  <c r="G843" i="1"/>
  <c r="J843" i="1" s="1"/>
  <c r="H843" i="1"/>
  <c r="O843" i="1"/>
  <c r="G842" i="1"/>
  <c r="J842" i="1" s="1"/>
  <c r="H842" i="1"/>
  <c r="O842" i="1"/>
  <c r="G841" i="1"/>
  <c r="J841" i="1" s="1"/>
  <c r="H841" i="1"/>
  <c r="O841" i="1"/>
  <c r="G840" i="1"/>
  <c r="J840" i="1" s="1"/>
  <c r="H840" i="1"/>
  <c r="O840" i="1"/>
  <c r="G839" i="1"/>
  <c r="J839" i="1" s="1"/>
  <c r="H839" i="1"/>
  <c r="O839" i="1"/>
  <c r="G838" i="1"/>
  <c r="J838" i="1" s="1"/>
  <c r="H838" i="1"/>
  <c r="O838" i="1"/>
  <c r="G837" i="1"/>
  <c r="J837" i="1" s="1"/>
  <c r="H837" i="1"/>
  <c r="O837" i="1"/>
  <c r="G836" i="1"/>
  <c r="J836" i="1" s="1"/>
  <c r="H836" i="1"/>
  <c r="O836" i="1"/>
  <c r="G835" i="1"/>
  <c r="J835" i="1" s="1"/>
  <c r="H835" i="1"/>
  <c r="O835" i="1"/>
  <c r="G834" i="1"/>
  <c r="J834" i="1" s="1"/>
  <c r="H834" i="1"/>
  <c r="O834" i="1"/>
  <c r="G833" i="1"/>
  <c r="J833" i="1" s="1"/>
  <c r="H833" i="1"/>
  <c r="O833" i="1"/>
  <c r="G832" i="1"/>
  <c r="J832" i="1" s="1"/>
  <c r="H832" i="1"/>
  <c r="O832" i="1"/>
  <c r="G831" i="1"/>
  <c r="J831" i="1" s="1"/>
  <c r="H831" i="1"/>
  <c r="O831" i="1"/>
  <c r="G830" i="1"/>
  <c r="J830" i="1" s="1"/>
  <c r="H830" i="1"/>
  <c r="O830" i="1"/>
  <c r="G829" i="1"/>
  <c r="J829" i="1" s="1"/>
  <c r="H829" i="1"/>
  <c r="O829" i="1"/>
  <c r="G828" i="1"/>
  <c r="J828" i="1" s="1"/>
  <c r="H828" i="1"/>
  <c r="O828" i="1"/>
  <c r="G827" i="1"/>
  <c r="J827" i="1" s="1"/>
  <c r="H827" i="1"/>
  <c r="O827" i="1"/>
  <c r="G826" i="1"/>
  <c r="J826" i="1" s="1"/>
  <c r="H826" i="1"/>
  <c r="O826" i="1"/>
  <c r="G825" i="1"/>
  <c r="J825" i="1" s="1"/>
  <c r="H825" i="1"/>
  <c r="O825" i="1"/>
  <c r="G824" i="1"/>
  <c r="J824" i="1" s="1"/>
  <c r="H824" i="1"/>
  <c r="O824" i="1"/>
  <c r="G823" i="1"/>
  <c r="J823" i="1" s="1"/>
  <c r="H823" i="1"/>
  <c r="O823" i="1"/>
  <c r="G822" i="1"/>
  <c r="J822" i="1" s="1"/>
  <c r="H822" i="1"/>
  <c r="O822" i="1"/>
  <c r="G821" i="1"/>
  <c r="J821" i="1" s="1"/>
  <c r="H821" i="1"/>
  <c r="O821" i="1"/>
  <c r="G820" i="1"/>
  <c r="J820" i="1" s="1"/>
  <c r="H820" i="1"/>
  <c r="O820" i="1"/>
  <c r="G819" i="1"/>
  <c r="J819" i="1" s="1"/>
  <c r="H819" i="1"/>
  <c r="O819" i="1"/>
  <c r="G818" i="1"/>
  <c r="J818" i="1" s="1"/>
  <c r="H818" i="1"/>
  <c r="O818" i="1"/>
  <c r="G817" i="1"/>
  <c r="J817" i="1" s="1"/>
  <c r="H817" i="1"/>
  <c r="O817" i="1"/>
  <c r="G816" i="1"/>
  <c r="J816" i="1" s="1"/>
  <c r="H816" i="1"/>
  <c r="O816" i="1"/>
  <c r="G815" i="1"/>
  <c r="J815" i="1" s="1"/>
  <c r="H815" i="1"/>
  <c r="O815" i="1"/>
  <c r="G814" i="1"/>
  <c r="J814" i="1" s="1"/>
  <c r="H814" i="1"/>
  <c r="O814" i="1"/>
  <c r="G813" i="1"/>
  <c r="J813" i="1" s="1"/>
  <c r="H813" i="1"/>
  <c r="O813" i="1"/>
  <c r="G812" i="1"/>
  <c r="J812" i="1" s="1"/>
  <c r="H812" i="1"/>
  <c r="O812" i="1"/>
  <c r="L862" i="1" l="1"/>
  <c r="L846" i="1"/>
  <c r="L865" i="1"/>
  <c r="L864" i="1"/>
  <c r="L863" i="1"/>
  <c r="L855" i="1"/>
  <c r="L849" i="1"/>
  <c r="L861" i="1"/>
  <c r="L860" i="1"/>
  <c r="L847" i="1"/>
  <c r="L859" i="1"/>
  <c r="L858" i="1"/>
  <c r="L857" i="1"/>
  <c r="L856" i="1"/>
  <c r="L854" i="1"/>
  <c r="L848" i="1"/>
  <c r="L852" i="1"/>
  <c r="L853" i="1"/>
  <c r="L851" i="1"/>
  <c r="L850" i="1"/>
  <c r="L845" i="1"/>
  <c r="L844" i="1"/>
  <c r="L843" i="1"/>
  <c r="L842" i="1"/>
  <c r="L841" i="1"/>
  <c r="L840" i="1"/>
  <c r="L839" i="1"/>
  <c r="L838" i="1"/>
  <c r="L837" i="1"/>
  <c r="L820" i="1"/>
  <c r="L836" i="1"/>
  <c r="L835" i="1"/>
  <c r="L818" i="1"/>
  <c r="L821" i="1"/>
  <c r="L822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15" i="1"/>
  <c r="L819" i="1"/>
  <c r="L817" i="1"/>
  <c r="L816" i="1"/>
  <c r="L814" i="1"/>
  <c r="L813" i="1"/>
  <c r="L812" i="1"/>
  <c r="G811" i="1"/>
  <c r="J811" i="1" s="1"/>
  <c r="H811" i="1"/>
  <c r="O811" i="1"/>
  <c r="G810" i="1"/>
  <c r="J810" i="1" s="1"/>
  <c r="H810" i="1"/>
  <c r="O810" i="1"/>
  <c r="G809" i="1"/>
  <c r="J809" i="1" s="1"/>
  <c r="H809" i="1"/>
  <c r="O809" i="1"/>
  <c r="G808" i="1"/>
  <c r="J808" i="1" s="1"/>
  <c r="H808" i="1"/>
  <c r="O808" i="1"/>
  <c r="G807" i="1"/>
  <c r="J807" i="1" s="1"/>
  <c r="H807" i="1"/>
  <c r="O807" i="1"/>
  <c r="G806" i="1"/>
  <c r="J806" i="1" s="1"/>
  <c r="H806" i="1"/>
  <c r="O806" i="1"/>
  <c r="G805" i="1"/>
  <c r="J805" i="1" s="1"/>
  <c r="H805" i="1"/>
  <c r="O805" i="1"/>
  <c r="G804" i="1"/>
  <c r="J804" i="1" s="1"/>
  <c r="H804" i="1"/>
  <c r="O804" i="1"/>
  <c r="G803" i="1"/>
  <c r="J803" i="1" s="1"/>
  <c r="H803" i="1"/>
  <c r="O803" i="1"/>
  <c r="G802" i="1"/>
  <c r="J802" i="1" s="1"/>
  <c r="H802" i="1"/>
  <c r="O802" i="1"/>
  <c r="G801" i="1"/>
  <c r="J801" i="1" s="1"/>
  <c r="H801" i="1"/>
  <c r="O801" i="1"/>
  <c r="G800" i="1"/>
  <c r="J800" i="1" s="1"/>
  <c r="H800" i="1"/>
  <c r="O800" i="1"/>
  <c r="G799" i="1"/>
  <c r="L799" i="1" s="1"/>
  <c r="H799" i="1"/>
  <c r="O799" i="1"/>
  <c r="G798" i="1"/>
  <c r="J798" i="1" s="1"/>
  <c r="H798" i="1"/>
  <c r="O798" i="1"/>
  <c r="G797" i="1"/>
  <c r="L797" i="1" s="1"/>
  <c r="H797" i="1"/>
  <c r="O797" i="1"/>
  <c r="G796" i="1"/>
  <c r="J796" i="1" s="1"/>
  <c r="H796" i="1"/>
  <c r="O796" i="1"/>
  <c r="G795" i="1"/>
  <c r="J795" i="1" s="1"/>
  <c r="H795" i="1"/>
  <c r="O795" i="1"/>
  <c r="G794" i="1"/>
  <c r="J794" i="1" s="1"/>
  <c r="H794" i="1"/>
  <c r="O794" i="1"/>
  <c r="G793" i="1"/>
  <c r="J793" i="1" s="1"/>
  <c r="H793" i="1"/>
  <c r="O793" i="1"/>
  <c r="G792" i="1"/>
  <c r="J792" i="1" s="1"/>
  <c r="H792" i="1"/>
  <c r="O792" i="1"/>
  <c r="G791" i="1"/>
  <c r="J791" i="1" s="1"/>
  <c r="H791" i="1"/>
  <c r="O791" i="1"/>
  <c r="G790" i="1"/>
  <c r="J790" i="1" s="1"/>
  <c r="H790" i="1"/>
  <c r="O790" i="1"/>
  <c r="G789" i="1"/>
  <c r="J789" i="1" s="1"/>
  <c r="H789" i="1"/>
  <c r="O789" i="1"/>
  <c r="L810" i="1" l="1"/>
  <c r="L803" i="1"/>
  <c r="L800" i="1"/>
  <c r="L796" i="1"/>
  <c r="J797" i="1"/>
  <c r="L798" i="1"/>
  <c r="L801" i="1"/>
  <c r="L804" i="1"/>
  <c r="L807" i="1"/>
  <c r="L808" i="1"/>
  <c r="L809" i="1"/>
  <c r="L805" i="1"/>
  <c r="L811" i="1"/>
  <c r="L802" i="1"/>
  <c r="L806" i="1"/>
  <c r="J799" i="1"/>
  <c r="L794" i="1"/>
  <c r="L795" i="1"/>
  <c r="L791" i="1"/>
  <c r="L793" i="1"/>
  <c r="L792" i="1"/>
  <c r="L790" i="1"/>
  <c r="L789" i="1"/>
  <c r="M1" i="11"/>
  <c r="L1" i="11"/>
  <c r="K1" i="11"/>
  <c r="J1" i="11"/>
  <c r="I1" i="11"/>
  <c r="B9" i="1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G788" i="1"/>
  <c r="H788" i="1"/>
  <c r="G787" i="1"/>
  <c r="H787" i="1"/>
  <c r="G786" i="1"/>
  <c r="H786" i="1"/>
  <c r="G785" i="1"/>
  <c r="H785" i="1"/>
  <c r="G784" i="1"/>
  <c r="H784" i="1"/>
  <c r="G783" i="1"/>
  <c r="H783" i="1"/>
  <c r="G782" i="1"/>
  <c r="H782" i="1"/>
  <c r="G781" i="1"/>
  <c r="J781" i="1" s="1"/>
  <c r="H781" i="1"/>
  <c r="G780" i="1"/>
  <c r="J780" i="1" s="1"/>
  <c r="H780" i="1"/>
  <c r="G779" i="1"/>
  <c r="J779" i="1" s="1"/>
  <c r="H779" i="1"/>
  <c r="G778" i="1"/>
  <c r="J778" i="1" s="1"/>
  <c r="H778" i="1"/>
  <c r="G777" i="1"/>
  <c r="J777" i="1" s="1"/>
  <c r="H777" i="1"/>
  <c r="G776" i="1"/>
  <c r="J776" i="1" s="1"/>
  <c r="H776" i="1"/>
  <c r="G775" i="1"/>
  <c r="J775" i="1" s="1"/>
  <c r="H775" i="1"/>
  <c r="G774" i="1"/>
  <c r="J774" i="1" s="1"/>
  <c r="H774" i="1"/>
  <c r="G773" i="1"/>
  <c r="J773" i="1" s="1"/>
  <c r="H773" i="1"/>
  <c r="G772" i="1"/>
  <c r="J772" i="1" s="1"/>
  <c r="H772" i="1"/>
  <c r="G771" i="1"/>
  <c r="H771" i="1"/>
  <c r="G770" i="1"/>
  <c r="L770" i="1" s="1"/>
  <c r="H770" i="1"/>
  <c r="G769" i="1"/>
  <c r="J769" i="1" s="1"/>
  <c r="H769" i="1"/>
  <c r="M2" i="11" l="1"/>
  <c r="L2" i="11"/>
  <c r="J785" i="1"/>
  <c r="L785" i="1"/>
  <c r="L771" i="1"/>
  <c r="J771" i="1"/>
  <c r="J783" i="1"/>
  <c r="L783" i="1"/>
  <c r="J787" i="1"/>
  <c r="L787" i="1"/>
  <c r="J782" i="1"/>
  <c r="L782" i="1"/>
  <c r="J784" i="1"/>
  <c r="L784" i="1"/>
  <c r="J786" i="1"/>
  <c r="L786" i="1"/>
  <c r="J788" i="1"/>
  <c r="L788" i="1"/>
  <c r="J770" i="1"/>
  <c r="L773" i="1"/>
  <c r="L774" i="1"/>
  <c r="L775" i="1"/>
  <c r="L776" i="1"/>
  <c r="L777" i="1"/>
  <c r="L778" i="1"/>
  <c r="L779" i="1"/>
  <c r="L780" i="1"/>
  <c r="L781" i="1"/>
  <c r="L772" i="1"/>
  <c r="L769" i="1"/>
  <c r="G768" i="1"/>
  <c r="J768" i="1" s="1"/>
  <c r="H768" i="1"/>
  <c r="G767" i="1"/>
  <c r="J767" i="1" s="1"/>
  <c r="H767" i="1"/>
  <c r="G766" i="1"/>
  <c r="J766" i="1" s="1"/>
  <c r="H766" i="1"/>
  <c r="G765" i="1"/>
  <c r="J765" i="1" s="1"/>
  <c r="H765" i="1"/>
  <c r="G764" i="1"/>
  <c r="L764" i="1" s="1"/>
  <c r="H764" i="1"/>
  <c r="G763" i="1"/>
  <c r="L763" i="1" s="1"/>
  <c r="H763" i="1"/>
  <c r="G762" i="1"/>
  <c r="L762" i="1" s="1"/>
  <c r="H762" i="1"/>
  <c r="G761" i="1"/>
  <c r="J761" i="1" s="1"/>
  <c r="H761" i="1"/>
  <c r="G760" i="1"/>
  <c r="J760" i="1" s="1"/>
  <c r="H760" i="1"/>
  <c r="G759" i="1"/>
  <c r="J759" i="1" s="1"/>
  <c r="H759" i="1"/>
  <c r="G758" i="1"/>
  <c r="J758" i="1" s="1"/>
  <c r="H758" i="1"/>
  <c r="G757" i="1"/>
  <c r="J757" i="1" s="1"/>
  <c r="H757" i="1"/>
  <c r="G756" i="1"/>
  <c r="J756" i="1" s="1"/>
  <c r="H756" i="1"/>
  <c r="G755" i="1"/>
  <c r="J755" i="1" s="1"/>
  <c r="H755" i="1"/>
  <c r="G754" i="1"/>
  <c r="J754" i="1" s="1"/>
  <c r="H754" i="1"/>
  <c r="G753" i="1"/>
  <c r="J753" i="1" s="1"/>
  <c r="H753" i="1"/>
  <c r="G752" i="1"/>
  <c r="J752" i="1" s="1"/>
  <c r="H752" i="1"/>
  <c r="G751" i="1"/>
  <c r="J751" i="1" s="1"/>
  <c r="H751" i="1"/>
  <c r="G750" i="1"/>
  <c r="J750" i="1" s="1"/>
  <c r="H750" i="1"/>
  <c r="G749" i="1"/>
  <c r="J749" i="1" s="1"/>
  <c r="H749" i="1"/>
  <c r="G748" i="1"/>
  <c r="J748" i="1" s="1"/>
  <c r="H748" i="1"/>
  <c r="G747" i="1"/>
  <c r="J747" i="1" s="1"/>
  <c r="H747" i="1"/>
  <c r="G746" i="1"/>
  <c r="J746" i="1" s="1"/>
  <c r="H746" i="1"/>
  <c r="G745" i="1"/>
  <c r="J745" i="1" s="1"/>
  <c r="H745" i="1"/>
  <c r="G744" i="1"/>
  <c r="L744" i="1" s="1"/>
  <c r="H744" i="1"/>
  <c r="J762" i="1" l="1"/>
  <c r="L761" i="1"/>
  <c r="L768" i="1"/>
  <c r="L767" i="1"/>
  <c r="J764" i="1"/>
  <c r="J763" i="1"/>
  <c r="L766" i="1"/>
  <c r="L765" i="1"/>
  <c r="L760" i="1"/>
  <c r="L759" i="1"/>
  <c r="L750" i="1"/>
  <c r="L751" i="1"/>
  <c r="L752" i="1"/>
  <c r="L753" i="1"/>
  <c r="L754" i="1"/>
  <c r="L755" i="1"/>
  <c r="L756" i="1"/>
  <c r="L757" i="1"/>
  <c r="L758" i="1"/>
  <c r="L749" i="1"/>
  <c r="J744" i="1"/>
  <c r="L747" i="1"/>
  <c r="L748" i="1"/>
  <c r="L746" i="1"/>
  <c r="L745" i="1"/>
  <c r="G743" i="1" l="1"/>
  <c r="J743" i="1" s="1"/>
  <c r="H743" i="1"/>
  <c r="G742" i="1"/>
  <c r="J742" i="1" s="1"/>
  <c r="H742" i="1"/>
  <c r="G741" i="1"/>
  <c r="J741" i="1" s="1"/>
  <c r="H741" i="1"/>
  <c r="G740" i="1"/>
  <c r="J740" i="1" s="1"/>
  <c r="H740" i="1"/>
  <c r="G739" i="1"/>
  <c r="J739" i="1" s="1"/>
  <c r="H739" i="1"/>
  <c r="G736" i="1"/>
  <c r="J736" i="1" s="1"/>
  <c r="H736" i="1"/>
  <c r="G738" i="1"/>
  <c r="J738" i="1" s="1"/>
  <c r="H738" i="1"/>
  <c r="G737" i="1"/>
  <c r="J737" i="1" s="1"/>
  <c r="H737" i="1"/>
  <c r="G735" i="1"/>
  <c r="J735" i="1" s="1"/>
  <c r="H735" i="1"/>
  <c r="G734" i="1"/>
  <c r="L734" i="1" s="1"/>
  <c r="H734" i="1"/>
  <c r="G733" i="1"/>
  <c r="J733" i="1" s="1"/>
  <c r="H733" i="1"/>
  <c r="G732" i="1"/>
  <c r="L732" i="1" s="1"/>
  <c r="H732" i="1"/>
  <c r="G731" i="1"/>
  <c r="J731" i="1" s="1"/>
  <c r="H731" i="1"/>
  <c r="G730" i="1"/>
  <c r="L730" i="1" s="1"/>
  <c r="H730" i="1"/>
  <c r="G729" i="1"/>
  <c r="J729" i="1" s="1"/>
  <c r="H729" i="1"/>
  <c r="G728" i="1"/>
  <c r="J728" i="1" s="1"/>
  <c r="H728" i="1"/>
  <c r="G727" i="1"/>
  <c r="J727" i="1" s="1"/>
  <c r="H727" i="1"/>
  <c r="G726" i="1"/>
  <c r="J726" i="1" s="1"/>
  <c r="H726" i="1"/>
  <c r="G725" i="1"/>
  <c r="J725" i="1" s="1"/>
  <c r="H725" i="1"/>
  <c r="G724" i="1"/>
  <c r="J724" i="1" s="1"/>
  <c r="H724" i="1"/>
  <c r="G723" i="1"/>
  <c r="J723" i="1" s="1"/>
  <c r="H723" i="1"/>
  <c r="G722" i="1"/>
  <c r="J722" i="1" s="1"/>
  <c r="H722" i="1"/>
  <c r="G721" i="1"/>
  <c r="J721" i="1" s="1"/>
  <c r="H721" i="1"/>
  <c r="G720" i="1"/>
  <c r="J720" i="1" s="1"/>
  <c r="H720" i="1"/>
  <c r="G719" i="1"/>
  <c r="J719" i="1" s="1"/>
  <c r="H719" i="1"/>
  <c r="G718" i="1"/>
  <c r="J718" i="1" s="1"/>
  <c r="H718" i="1"/>
  <c r="G717" i="1"/>
  <c r="J717" i="1" s="1"/>
  <c r="H717" i="1"/>
  <c r="G716" i="1"/>
  <c r="J716" i="1" s="1"/>
  <c r="H716" i="1"/>
  <c r="G715" i="1"/>
  <c r="J715" i="1" s="1"/>
  <c r="H715" i="1"/>
  <c r="L741" i="1" l="1"/>
  <c r="L742" i="1"/>
  <c r="L743" i="1"/>
  <c r="L740" i="1"/>
  <c r="L739" i="1"/>
  <c r="J732" i="1"/>
  <c r="L736" i="1"/>
  <c r="L738" i="1"/>
  <c r="L735" i="1"/>
  <c r="L737" i="1"/>
  <c r="L729" i="1"/>
  <c r="J730" i="1"/>
  <c r="J734" i="1"/>
  <c r="L720" i="1"/>
  <c r="L733" i="1"/>
  <c r="L731" i="1"/>
  <c r="L722" i="1"/>
  <c r="L723" i="1"/>
  <c r="L724" i="1"/>
  <c r="L725" i="1"/>
  <c r="L726" i="1"/>
  <c r="L728" i="1"/>
  <c r="L727" i="1"/>
  <c r="L721" i="1"/>
  <c r="L719" i="1"/>
  <c r="L717" i="1"/>
  <c r="L718" i="1"/>
  <c r="L716" i="1"/>
  <c r="L715" i="1"/>
  <c r="G714" i="1" l="1"/>
  <c r="J714" i="1" s="1"/>
  <c r="H714" i="1"/>
  <c r="G713" i="1"/>
  <c r="J713" i="1" s="1"/>
  <c r="H713" i="1"/>
  <c r="G712" i="1"/>
  <c r="L712" i="1" s="1"/>
  <c r="H712" i="1"/>
  <c r="J712" i="1" l="1"/>
  <c r="L714" i="1"/>
  <c r="L713" i="1"/>
  <c r="G711" i="1"/>
  <c r="J711" i="1" s="1"/>
  <c r="H711" i="1"/>
  <c r="G710" i="1"/>
  <c r="J710" i="1" s="1"/>
  <c r="H710" i="1"/>
  <c r="G709" i="1"/>
  <c r="J709" i="1" s="1"/>
  <c r="H709" i="1"/>
  <c r="G708" i="1"/>
  <c r="J708" i="1" s="1"/>
  <c r="H708" i="1"/>
  <c r="G707" i="1"/>
  <c r="J707" i="1" s="1"/>
  <c r="H707" i="1"/>
  <c r="G706" i="1"/>
  <c r="J706" i="1" s="1"/>
  <c r="H706" i="1"/>
  <c r="G705" i="1"/>
  <c r="J705" i="1" s="1"/>
  <c r="H705" i="1"/>
  <c r="G704" i="1"/>
  <c r="J704" i="1" s="1"/>
  <c r="H704" i="1"/>
  <c r="G703" i="1"/>
  <c r="L703" i="1" s="1"/>
  <c r="H703" i="1"/>
  <c r="G702" i="1"/>
  <c r="L702" i="1" s="1"/>
  <c r="H702" i="1"/>
  <c r="G701" i="1"/>
  <c r="J701" i="1" s="1"/>
  <c r="H701" i="1"/>
  <c r="G700" i="1"/>
  <c r="J700" i="1" s="1"/>
  <c r="H700" i="1"/>
  <c r="G699" i="1"/>
  <c r="J699" i="1" s="1"/>
  <c r="H699" i="1"/>
  <c r="G698" i="1"/>
  <c r="J698" i="1" s="1"/>
  <c r="H698" i="1"/>
  <c r="G697" i="1"/>
  <c r="L697" i="1" s="1"/>
  <c r="H697" i="1"/>
  <c r="G696" i="1"/>
  <c r="L696" i="1" s="1"/>
  <c r="H696" i="1"/>
  <c r="G695" i="1"/>
  <c r="J695" i="1" s="1"/>
  <c r="H695" i="1"/>
  <c r="G694" i="1"/>
  <c r="J694" i="1" s="1"/>
  <c r="H694" i="1"/>
  <c r="G693" i="1"/>
  <c r="J693" i="1" s="1"/>
  <c r="H693" i="1"/>
  <c r="G692" i="1"/>
  <c r="J692" i="1" s="1"/>
  <c r="H692" i="1"/>
  <c r="G691" i="1"/>
  <c r="J691" i="1" s="1"/>
  <c r="H691" i="1"/>
  <c r="G690" i="1"/>
  <c r="J690" i="1" s="1"/>
  <c r="H690" i="1"/>
  <c r="G689" i="1"/>
  <c r="J689" i="1" s="1"/>
  <c r="H689" i="1"/>
  <c r="G688" i="1"/>
  <c r="J688" i="1" s="1"/>
  <c r="H688" i="1"/>
  <c r="J696" i="1" l="1"/>
  <c r="J702" i="1"/>
  <c r="J697" i="1"/>
  <c r="L695" i="1"/>
  <c r="J703" i="1"/>
  <c r="L709" i="1"/>
  <c r="L710" i="1"/>
  <c r="L711" i="1"/>
  <c r="L705" i="1"/>
  <c r="L706" i="1"/>
  <c r="L707" i="1"/>
  <c r="L708" i="1"/>
  <c r="L704" i="1"/>
  <c r="L701" i="1"/>
  <c r="L699" i="1"/>
  <c r="L700" i="1"/>
  <c r="L698" i="1"/>
  <c r="L693" i="1"/>
  <c r="L694" i="1"/>
  <c r="L692" i="1"/>
  <c r="L691" i="1"/>
  <c r="L690" i="1"/>
  <c r="L689" i="1"/>
  <c r="L688" i="1"/>
  <c r="G687" i="1"/>
  <c r="J687" i="1" s="1"/>
  <c r="H687" i="1"/>
  <c r="G686" i="1"/>
  <c r="J686" i="1" s="1"/>
  <c r="H686" i="1"/>
  <c r="G685" i="1"/>
  <c r="J685" i="1" s="1"/>
  <c r="H685" i="1"/>
  <c r="G684" i="1"/>
  <c r="J684" i="1" s="1"/>
  <c r="H684" i="1"/>
  <c r="G683" i="1"/>
  <c r="J683" i="1" s="1"/>
  <c r="H683" i="1"/>
  <c r="G682" i="1"/>
  <c r="J682" i="1" s="1"/>
  <c r="H682" i="1"/>
  <c r="G681" i="1"/>
  <c r="J681" i="1" s="1"/>
  <c r="H681" i="1"/>
  <c r="G680" i="1"/>
  <c r="J680" i="1" s="1"/>
  <c r="H680" i="1"/>
  <c r="G679" i="1"/>
  <c r="J679" i="1" s="1"/>
  <c r="H679" i="1"/>
  <c r="G678" i="1"/>
  <c r="J678" i="1" s="1"/>
  <c r="H678" i="1"/>
  <c r="G677" i="1"/>
  <c r="J677" i="1" s="1"/>
  <c r="H677" i="1"/>
  <c r="G676" i="1"/>
  <c r="J676" i="1" s="1"/>
  <c r="H676" i="1"/>
  <c r="G675" i="1"/>
  <c r="J675" i="1" s="1"/>
  <c r="H675" i="1"/>
  <c r="G674" i="1"/>
  <c r="J674" i="1" s="1"/>
  <c r="H674" i="1"/>
  <c r="G673" i="1"/>
  <c r="J673" i="1" s="1"/>
  <c r="H673" i="1"/>
  <c r="G672" i="1"/>
  <c r="J672" i="1" s="1"/>
  <c r="H672" i="1"/>
  <c r="G671" i="1"/>
  <c r="J671" i="1" s="1"/>
  <c r="H671" i="1"/>
  <c r="G670" i="1"/>
  <c r="J670" i="1" s="1"/>
  <c r="H670" i="1"/>
  <c r="G669" i="1"/>
  <c r="J669" i="1" s="1"/>
  <c r="H669" i="1"/>
  <c r="G668" i="1"/>
  <c r="J668" i="1" s="1"/>
  <c r="H668" i="1"/>
  <c r="G667" i="1"/>
  <c r="J667" i="1" s="1"/>
  <c r="H667" i="1"/>
  <c r="G666" i="1"/>
  <c r="J666" i="1" s="1"/>
  <c r="H666" i="1"/>
  <c r="L686" i="1" l="1"/>
  <c r="L687" i="1"/>
  <c r="L685" i="1"/>
  <c r="L684" i="1"/>
  <c r="L683" i="1"/>
  <c r="L678" i="1"/>
  <c r="L681" i="1"/>
  <c r="L682" i="1"/>
  <c r="L677" i="1"/>
  <c r="L680" i="1"/>
  <c r="L679" i="1"/>
  <c r="L674" i="1"/>
  <c r="L676" i="1"/>
  <c r="L675" i="1"/>
  <c r="L673" i="1"/>
  <c r="L672" i="1"/>
  <c r="L671" i="1"/>
  <c r="L670" i="1"/>
  <c r="L667" i="1"/>
  <c r="L668" i="1"/>
  <c r="L669" i="1"/>
  <c r="L666" i="1"/>
  <c r="G217" i="1"/>
  <c r="J217" i="1" s="1"/>
  <c r="H217" i="1"/>
  <c r="L217" i="1" l="1"/>
  <c r="G200" i="1" l="1"/>
  <c r="J200" i="1" s="1"/>
  <c r="H200" i="1"/>
  <c r="L200" i="1" l="1"/>
  <c r="G18" i="1" l="1"/>
  <c r="J18" i="1" s="1"/>
  <c r="H18" i="1"/>
  <c r="L18" i="1" l="1"/>
  <c r="A1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AF19" i="11" l="1"/>
  <c r="AE19" i="11"/>
  <c r="AD19" i="11"/>
  <c r="AC19" i="11"/>
  <c r="AB19" i="11"/>
  <c r="AA19" i="11"/>
  <c r="Z19" i="11"/>
  <c r="Y19" i="11"/>
  <c r="X19" i="11"/>
  <c r="W19" i="11"/>
  <c r="V19" i="11"/>
  <c r="U19" i="11"/>
  <c r="N19" i="11"/>
  <c r="G19" i="11"/>
  <c r="AA15" i="11"/>
  <c r="AB15" i="11"/>
  <c r="AC15" i="11"/>
  <c r="AD15" i="11"/>
  <c r="AE15" i="11"/>
  <c r="AF15" i="11"/>
  <c r="AA16" i="11"/>
  <c r="AB16" i="11"/>
  <c r="AC16" i="11"/>
  <c r="AD16" i="11"/>
  <c r="AE16" i="11"/>
  <c r="AF16" i="11"/>
  <c r="AA17" i="11"/>
  <c r="AB17" i="11"/>
  <c r="AC17" i="11"/>
  <c r="AD17" i="11"/>
  <c r="AE17" i="11"/>
  <c r="AF17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C15" i="11"/>
  <c r="D15" i="11"/>
  <c r="E15" i="11"/>
  <c r="F15" i="11"/>
  <c r="G15" i="11"/>
  <c r="H15" i="11"/>
  <c r="I15" i="11"/>
  <c r="J15" i="11"/>
  <c r="K15" i="11"/>
  <c r="L15" i="11"/>
  <c r="C16" i="11"/>
  <c r="D16" i="11"/>
  <c r="E16" i="11"/>
  <c r="F16" i="11"/>
  <c r="G16" i="11"/>
  <c r="H16" i="11"/>
  <c r="I16" i="11"/>
  <c r="J16" i="11"/>
  <c r="K16" i="11"/>
  <c r="L16" i="11"/>
  <c r="C17" i="11"/>
  <c r="D17" i="11"/>
  <c r="E17" i="11"/>
  <c r="F17" i="11"/>
  <c r="G17" i="11"/>
  <c r="H17" i="11"/>
  <c r="I17" i="11"/>
  <c r="J17" i="11"/>
  <c r="K17" i="11"/>
  <c r="L17" i="11"/>
  <c r="B16" i="11"/>
  <c r="B17" i="11"/>
  <c r="J665" i="1"/>
  <c r="H665" i="1"/>
  <c r="J664" i="1"/>
  <c r="H664" i="1"/>
  <c r="J663" i="1"/>
  <c r="H663" i="1"/>
  <c r="J662" i="1"/>
  <c r="H662" i="1"/>
  <c r="J661" i="1"/>
  <c r="H661" i="1"/>
  <c r="J660" i="1"/>
  <c r="H660" i="1"/>
  <c r="J659" i="1"/>
  <c r="H659" i="1"/>
  <c r="J658" i="1"/>
  <c r="H658" i="1"/>
  <c r="J657" i="1"/>
  <c r="H657" i="1"/>
  <c r="J656" i="1"/>
  <c r="H656" i="1"/>
  <c r="J655" i="1"/>
  <c r="H655" i="1"/>
  <c r="J654" i="1"/>
  <c r="H654" i="1"/>
  <c r="J653" i="1"/>
  <c r="H653" i="1"/>
  <c r="J652" i="1"/>
  <c r="H652" i="1"/>
  <c r="J651" i="1"/>
  <c r="H651" i="1"/>
  <c r="J650" i="1"/>
  <c r="H650" i="1"/>
  <c r="J649" i="1"/>
  <c r="H649" i="1"/>
  <c r="J648" i="1"/>
  <c r="H648" i="1"/>
  <c r="J647" i="1"/>
  <c r="H647" i="1"/>
  <c r="J646" i="1"/>
  <c r="H646" i="1"/>
  <c r="J645" i="1"/>
  <c r="H645" i="1"/>
  <c r="J644" i="1"/>
  <c r="H644" i="1"/>
  <c r="L665" i="1" l="1"/>
  <c r="L662" i="1"/>
  <c r="L663" i="1"/>
  <c r="L664" i="1"/>
  <c r="L661" i="1"/>
  <c r="L645" i="1"/>
  <c r="L660" i="1"/>
  <c r="L659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46" i="1"/>
  <c r="L644" i="1"/>
  <c r="A2095" i="13"/>
  <c r="A2094" i="13"/>
  <c r="A2093" i="13"/>
  <c r="A2092" i="13"/>
  <c r="A2091" i="13"/>
  <c r="A2090" i="13"/>
  <c r="A2089" i="13"/>
  <c r="A2088" i="13"/>
  <c r="A2087" i="13"/>
  <c r="A2086" i="13"/>
  <c r="A2085" i="13"/>
  <c r="A2084" i="13"/>
  <c r="A2083" i="13"/>
  <c r="A2082" i="13"/>
  <c r="A2081" i="13"/>
  <c r="A2080" i="13"/>
  <c r="A2079" i="13"/>
  <c r="A2078" i="13"/>
  <c r="A2077" i="13"/>
  <c r="A2076" i="13"/>
  <c r="A2075" i="13"/>
  <c r="A2074" i="13"/>
  <c r="A2073" i="13"/>
  <c r="A2072" i="13"/>
  <c r="A2071" i="13"/>
  <c r="A2070" i="13"/>
  <c r="A2069" i="13"/>
  <c r="A2068" i="13"/>
  <c r="A2067" i="13"/>
  <c r="A2066" i="13"/>
  <c r="A2065" i="13"/>
  <c r="A2064" i="13"/>
  <c r="A2063" i="13"/>
  <c r="A2062" i="13"/>
  <c r="A2061" i="13"/>
  <c r="A2060" i="13"/>
  <c r="A2059" i="13"/>
  <c r="A2058" i="13"/>
  <c r="A2057" i="13"/>
  <c r="A2056" i="13"/>
  <c r="A2055" i="13"/>
  <c r="A2054" i="13"/>
  <c r="A2053" i="13"/>
  <c r="A2052" i="13"/>
  <c r="A2051" i="13"/>
  <c r="A2050" i="13"/>
  <c r="A2049" i="13"/>
  <c r="A2048" i="13"/>
  <c r="A2047" i="13"/>
  <c r="A2046" i="13"/>
  <c r="A2045" i="13"/>
  <c r="A2044" i="13"/>
  <c r="A2043" i="13"/>
  <c r="A2042" i="13"/>
  <c r="A2041" i="13"/>
  <c r="A2040" i="13"/>
  <c r="A2039" i="13"/>
  <c r="A2038" i="13"/>
  <c r="A2037" i="13"/>
  <c r="A2036" i="13"/>
  <c r="A2035" i="13"/>
  <c r="A2034" i="13"/>
  <c r="A2033" i="13"/>
  <c r="A2032" i="13"/>
  <c r="A2031" i="13"/>
  <c r="A2030" i="13"/>
  <c r="A2029" i="13"/>
  <c r="A2028" i="13"/>
  <c r="A2027" i="13"/>
  <c r="A2026" i="13"/>
  <c r="A2025" i="13"/>
  <c r="A2024" i="13"/>
  <c r="A2023" i="13"/>
  <c r="A2022" i="13"/>
  <c r="A2021" i="13"/>
  <c r="A2020" i="13"/>
  <c r="A2019" i="13"/>
  <c r="A2018" i="13"/>
  <c r="A2017" i="13"/>
  <c r="A2016" i="13"/>
  <c r="A2015" i="13"/>
  <c r="A2014" i="13"/>
  <c r="A2013" i="13"/>
  <c r="A2012" i="13"/>
  <c r="A2011" i="13"/>
  <c r="A2010" i="13"/>
  <c r="A2009" i="13"/>
  <c r="A2008" i="13"/>
  <c r="A2007" i="13"/>
  <c r="A2006" i="13"/>
  <c r="A2005" i="13"/>
  <c r="A2004" i="13"/>
  <c r="A2003" i="13"/>
  <c r="A2002" i="13"/>
  <c r="A2001" i="13"/>
  <c r="A2000" i="13"/>
  <c r="A1999" i="13"/>
  <c r="A1998" i="13"/>
  <c r="A1997" i="13"/>
  <c r="A1996" i="13"/>
  <c r="A1995" i="13"/>
  <c r="A1994" i="13"/>
  <c r="A1993" i="13"/>
  <c r="A1992" i="13"/>
  <c r="A1991" i="13"/>
  <c r="A1990" i="13"/>
  <c r="A1989" i="13"/>
  <c r="A1988" i="13"/>
  <c r="A1987" i="13"/>
  <c r="A1986" i="13"/>
  <c r="A1985" i="13"/>
  <c r="A1984" i="13"/>
  <c r="A1983" i="13"/>
  <c r="A1982" i="13"/>
  <c r="A1981" i="13"/>
  <c r="A1980" i="13"/>
  <c r="A1979" i="13"/>
  <c r="A1978" i="13"/>
  <c r="A1977" i="13"/>
  <c r="A1976" i="13"/>
  <c r="A1975" i="13"/>
  <c r="A1974" i="13"/>
  <c r="A1973" i="13"/>
  <c r="A1972" i="13"/>
  <c r="A1971" i="13"/>
  <c r="A1970" i="13"/>
  <c r="A1969" i="13"/>
  <c r="A1968" i="13"/>
  <c r="A1967" i="13"/>
  <c r="A1966" i="13"/>
  <c r="A1965" i="13"/>
  <c r="A1964" i="13"/>
  <c r="A1963" i="13"/>
  <c r="A1962" i="13"/>
  <c r="A1961" i="13"/>
  <c r="A1960" i="13"/>
  <c r="A1959" i="13"/>
  <c r="A1958" i="13"/>
  <c r="A1957" i="13"/>
  <c r="A1956" i="13"/>
  <c r="A1955" i="13"/>
  <c r="A1954" i="13"/>
  <c r="A1953" i="13"/>
  <c r="A1952" i="13"/>
  <c r="A1951" i="13"/>
  <c r="A1950" i="13"/>
  <c r="A1949" i="13"/>
  <c r="A1948" i="13"/>
  <c r="A1947" i="13"/>
  <c r="A1946" i="13"/>
  <c r="A1945" i="13"/>
  <c r="A1944" i="13"/>
  <c r="A1943" i="13"/>
  <c r="A1942" i="13"/>
  <c r="A1941" i="13"/>
  <c r="A1940" i="13"/>
  <c r="A1939" i="13"/>
  <c r="A1938" i="13"/>
  <c r="A1937" i="13"/>
  <c r="A1936" i="13"/>
  <c r="A1935" i="13"/>
  <c r="A1934" i="13"/>
  <c r="A1933" i="13"/>
  <c r="A1932" i="13"/>
  <c r="A1931" i="13"/>
  <c r="A1930" i="13"/>
  <c r="A1929" i="13"/>
  <c r="A1928" i="13"/>
  <c r="A1927" i="13"/>
  <c r="A1926" i="13"/>
  <c r="A1925" i="13"/>
  <c r="A1924" i="13"/>
  <c r="A1923" i="13"/>
  <c r="A1922" i="13"/>
  <c r="A1921" i="13"/>
  <c r="A1920" i="13"/>
  <c r="A1919" i="13"/>
  <c r="A1918" i="13"/>
  <c r="A1917" i="13"/>
  <c r="A1916" i="13"/>
  <c r="A1915" i="13"/>
  <c r="A1914" i="13"/>
  <c r="A1913" i="13"/>
  <c r="A1912" i="13"/>
  <c r="A1911" i="13"/>
  <c r="A1910" i="13"/>
  <c r="A1909" i="13"/>
  <c r="A1908" i="13"/>
  <c r="A1907" i="13"/>
  <c r="A1906" i="13"/>
  <c r="A1905" i="13"/>
  <c r="A1904" i="13"/>
  <c r="A1903" i="13"/>
  <c r="A1902" i="13"/>
  <c r="A1901" i="13"/>
  <c r="A1900" i="13"/>
  <c r="A1899" i="13"/>
  <c r="A1898" i="13"/>
  <c r="A1897" i="13"/>
  <c r="A1896" i="13"/>
  <c r="A1895" i="13"/>
  <c r="A1894" i="13"/>
  <c r="A1893" i="13"/>
  <c r="A1892" i="13"/>
  <c r="A1891" i="13"/>
  <c r="A1890" i="13"/>
  <c r="A1889" i="13"/>
  <c r="A1888" i="13"/>
  <c r="A1887" i="13"/>
  <c r="A1886" i="13"/>
  <c r="A1885" i="13"/>
  <c r="A1884" i="13"/>
  <c r="A1883" i="13"/>
  <c r="A1882" i="13"/>
  <c r="A1881" i="13"/>
  <c r="A1880" i="13"/>
  <c r="A1879" i="13"/>
  <c r="A1878" i="13"/>
  <c r="A1877" i="13"/>
  <c r="A1876" i="13"/>
  <c r="A1875" i="13"/>
  <c r="A1874" i="13"/>
  <c r="A1873" i="13"/>
  <c r="A1872" i="13"/>
  <c r="A1871" i="13"/>
  <c r="A1870" i="13"/>
  <c r="A1869" i="13"/>
  <c r="A1868" i="13"/>
  <c r="A1867" i="13"/>
  <c r="A1866" i="13"/>
  <c r="A1865" i="13"/>
  <c r="A1864" i="13"/>
  <c r="A1863" i="13"/>
  <c r="A1862" i="13"/>
  <c r="A1861" i="13"/>
  <c r="A1860" i="13"/>
  <c r="A1859" i="13"/>
  <c r="A1858" i="13"/>
  <c r="A1857" i="13"/>
  <c r="A1856" i="13"/>
  <c r="A1855" i="13"/>
  <c r="A1854" i="13"/>
  <c r="A1853" i="13"/>
  <c r="A1852" i="13"/>
  <c r="A1851" i="13"/>
  <c r="A1850" i="13"/>
  <c r="A1849" i="13"/>
  <c r="A1848" i="13"/>
  <c r="A1847" i="13"/>
  <c r="A1846" i="13"/>
  <c r="A1845" i="13"/>
  <c r="A1844" i="13"/>
  <c r="A1843" i="13"/>
  <c r="A1842" i="13"/>
  <c r="A1841" i="13"/>
  <c r="A1840" i="13"/>
  <c r="A1839" i="13"/>
  <c r="A1838" i="13"/>
  <c r="A1837" i="13"/>
  <c r="A1836" i="13"/>
  <c r="A1835" i="13"/>
  <c r="A1834" i="13"/>
  <c r="A1833" i="13"/>
  <c r="A1832" i="13"/>
  <c r="A1831" i="13"/>
  <c r="A1830" i="13"/>
  <c r="A1829" i="13"/>
  <c r="A1828" i="13"/>
  <c r="A1827" i="13"/>
  <c r="A1826" i="13"/>
  <c r="A1825" i="13"/>
  <c r="A1824" i="13"/>
  <c r="A1823" i="13"/>
  <c r="A1822" i="13"/>
  <c r="A1821" i="13"/>
  <c r="A1820" i="13"/>
  <c r="A1819" i="13"/>
  <c r="A1818" i="13"/>
  <c r="A1817" i="13"/>
  <c r="A1816" i="13"/>
  <c r="A1815" i="13"/>
  <c r="A1814" i="13"/>
  <c r="A1813" i="13"/>
  <c r="A1812" i="13"/>
  <c r="A1811" i="13"/>
  <c r="A1810" i="13"/>
  <c r="A1809" i="13"/>
  <c r="A1808" i="13"/>
  <c r="A1807" i="13"/>
  <c r="A1806" i="13"/>
  <c r="A1805" i="13"/>
  <c r="A1804" i="13"/>
  <c r="A1803" i="13"/>
  <c r="A1802" i="13"/>
  <c r="A1801" i="13"/>
  <c r="A1800" i="13"/>
  <c r="A1799" i="13"/>
  <c r="A1798" i="13"/>
  <c r="A1797" i="13"/>
  <c r="A1796" i="13"/>
  <c r="A1795" i="13"/>
  <c r="A1794" i="13"/>
  <c r="A1793" i="13"/>
  <c r="A1792" i="13"/>
  <c r="A1791" i="13"/>
  <c r="A1790" i="13"/>
  <c r="A1789" i="13"/>
  <c r="A1788" i="13"/>
  <c r="A1787" i="13"/>
  <c r="A1786" i="13"/>
  <c r="A1785" i="13"/>
  <c r="A1784" i="13"/>
  <c r="A1783" i="13"/>
  <c r="A1782" i="13"/>
  <c r="A1781" i="13"/>
  <c r="A1780" i="13"/>
  <c r="A1779" i="13"/>
  <c r="A1778" i="13"/>
  <c r="A1777" i="13"/>
  <c r="A1776" i="13"/>
  <c r="A1775" i="13"/>
  <c r="A1774" i="13"/>
  <c r="A1773" i="13"/>
  <c r="A1772" i="13"/>
  <c r="A1771" i="13"/>
  <c r="A1770" i="13"/>
  <c r="A1769" i="13"/>
  <c r="A1768" i="13"/>
  <c r="A1767" i="13"/>
  <c r="A1766" i="13"/>
  <c r="A1765" i="13"/>
  <c r="A1764" i="13"/>
  <c r="A1763" i="13"/>
  <c r="A1762" i="13"/>
  <c r="A1761" i="13"/>
  <c r="A1760" i="13"/>
  <c r="A1759" i="13"/>
  <c r="A1758" i="13"/>
  <c r="A1757" i="13"/>
  <c r="A1756" i="13"/>
  <c r="A1755" i="13"/>
  <c r="A1754" i="13"/>
  <c r="A1753" i="13"/>
  <c r="A1752" i="13"/>
  <c r="A1751" i="13"/>
  <c r="A1750" i="13"/>
  <c r="A1749" i="13"/>
  <c r="A1748" i="13"/>
  <c r="A1747" i="13"/>
  <c r="A1746" i="13"/>
  <c r="A1745" i="13"/>
  <c r="A1744" i="13"/>
  <c r="A1743" i="13"/>
  <c r="A1742" i="13"/>
  <c r="A1741" i="13"/>
  <c r="A1740" i="13"/>
  <c r="A1739" i="13"/>
  <c r="A1738" i="13"/>
  <c r="A1737" i="13"/>
  <c r="A1736" i="13"/>
  <c r="A1735" i="13"/>
  <c r="A1734" i="13"/>
  <c r="A1733" i="13"/>
  <c r="A1732" i="13"/>
  <c r="A1731" i="13"/>
  <c r="A1730" i="13"/>
  <c r="A1729" i="13"/>
  <c r="A1728" i="13"/>
  <c r="A1727" i="13"/>
  <c r="A1726" i="13"/>
  <c r="A1725" i="13"/>
  <c r="A1724" i="13"/>
  <c r="A1723" i="13"/>
  <c r="A1722" i="13"/>
  <c r="A1721" i="13"/>
  <c r="A1720" i="13"/>
  <c r="A1719" i="13"/>
  <c r="A1718" i="13"/>
  <c r="A1717" i="13"/>
  <c r="A1716" i="13"/>
  <c r="A1715" i="13"/>
  <c r="A1714" i="13"/>
  <c r="A1713" i="13"/>
  <c r="A1712" i="13"/>
  <c r="A1711" i="13"/>
  <c r="A1710" i="13"/>
  <c r="A1709" i="13"/>
  <c r="A1708" i="13"/>
  <c r="A1707" i="13"/>
  <c r="A1706" i="13"/>
  <c r="A1705" i="13"/>
  <c r="A1704" i="13"/>
  <c r="A1703" i="13"/>
  <c r="A1702" i="13"/>
  <c r="A1701" i="13"/>
  <c r="A1700" i="13"/>
  <c r="A1699" i="13"/>
  <c r="A1698" i="13"/>
  <c r="A1697" i="13"/>
  <c r="A1696" i="13"/>
  <c r="A1695" i="13"/>
  <c r="A1694" i="13"/>
  <c r="A1693" i="13"/>
  <c r="A1692" i="13"/>
  <c r="A1691" i="13"/>
  <c r="A1690" i="13"/>
  <c r="A1689" i="13"/>
  <c r="A1688" i="13"/>
  <c r="A1687" i="13"/>
  <c r="A1686" i="13"/>
  <c r="A1685" i="13"/>
  <c r="A1684" i="13"/>
  <c r="A1683" i="13"/>
  <c r="A1682" i="13"/>
  <c r="A1681" i="13"/>
  <c r="A1680" i="13"/>
  <c r="A1679" i="13"/>
  <c r="A1678" i="13"/>
  <c r="A1677" i="13"/>
  <c r="A1676" i="13"/>
  <c r="A1675" i="13"/>
  <c r="A1674" i="13"/>
  <c r="A1673" i="13"/>
  <c r="A1672" i="13"/>
  <c r="A1671" i="13"/>
  <c r="A1670" i="13"/>
  <c r="A1669" i="13"/>
  <c r="A1668" i="13"/>
  <c r="A1667" i="13"/>
  <c r="A1666" i="13"/>
  <c r="A1665" i="13"/>
  <c r="A1664" i="13"/>
  <c r="A1663" i="13"/>
  <c r="A1662" i="13"/>
  <c r="A1661" i="13"/>
  <c r="A1660" i="13"/>
  <c r="A1659" i="13"/>
  <c r="A1658" i="13"/>
  <c r="A1657" i="13"/>
  <c r="A1656" i="13"/>
  <c r="A1655" i="13"/>
  <c r="A1654" i="13"/>
  <c r="A1653" i="13"/>
  <c r="A1652" i="13"/>
  <c r="A1651" i="13"/>
  <c r="A1650" i="13"/>
  <c r="A1649" i="13"/>
  <c r="A1648" i="13"/>
  <c r="A1647" i="13"/>
  <c r="A1646" i="13"/>
  <c r="A1645" i="13"/>
  <c r="A1644" i="13"/>
  <c r="A1643" i="13"/>
  <c r="A1642" i="13"/>
  <c r="A1641" i="13"/>
  <c r="A1640" i="13"/>
  <c r="A1639" i="13"/>
  <c r="A1638" i="13"/>
  <c r="A1637" i="13"/>
  <c r="A1636" i="13"/>
  <c r="A1635" i="13"/>
  <c r="A1634" i="13"/>
  <c r="A1633" i="13"/>
  <c r="A1632" i="13"/>
  <c r="A1631" i="13"/>
  <c r="A1630" i="13"/>
  <c r="A1629" i="13"/>
  <c r="A1628" i="13"/>
  <c r="A1627" i="13"/>
  <c r="A1626" i="13"/>
  <c r="A1625" i="13"/>
  <c r="A1624" i="13"/>
  <c r="A1623" i="13"/>
  <c r="A1622" i="13"/>
  <c r="A1621" i="13"/>
  <c r="A1620" i="13"/>
  <c r="A1619" i="13"/>
  <c r="A1618" i="13"/>
  <c r="A1617" i="13"/>
  <c r="A1616" i="13"/>
  <c r="A1615" i="13"/>
  <c r="A1614" i="13"/>
  <c r="A1613" i="13"/>
  <c r="A1612" i="13"/>
  <c r="A1611" i="13"/>
  <c r="A1610" i="13"/>
  <c r="A1609" i="13"/>
  <c r="A1608" i="13"/>
  <c r="A1607" i="13"/>
  <c r="A1606" i="13"/>
  <c r="A1605" i="13"/>
  <c r="A1604" i="13"/>
  <c r="A1603" i="13"/>
  <c r="A1602" i="13"/>
  <c r="A1601" i="13"/>
  <c r="A1600" i="13"/>
  <c r="A1599" i="13"/>
  <c r="A1598" i="13"/>
  <c r="A1597" i="13"/>
  <c r="A1596" i="13"/>
  <c r="A1595" i="13"/>
  <c r="A1594" i="13"/>
  <c r="A1593" i="13"/>
  <c r="A1592" i="13"/>
  <c r="A1591" i="13"/>
  <c r="A1590" i="13"/>
  <c r="A1589" i="13"/>
  <c r="A1588" i="13"/>
  <c r="A1587" i="13"/>
  <c r="A1586" i="13"/>
  <c r="A1585" i="13"/>
  <c r="A1584" i="13"/>
  <c r="A1583" i="13"/>
  <c r="A1582" i="13"/>
  <c r="A1581" i="13"/>
  <c r="A1580" i="13"/>
  <c r="A1579" i="13"/>
  <c r="A1578" i="13"/>
  <c r="A1577" i="13"/>
  <c r="A1576" i="13"/>
  <c r="A1575" i="13"/>
  <c r="A1574" i="13"/>
  <c r="A1573" i="13"/>
  <c r="A1572" i="13"/>
  <c r="A1571" i="13"/>
  <c r="A1570" i="13"/>
  <c r="A1569" i="13"/>
  <c r="A1568" i="13"/>
  <c r="A1567" i="13"/>
  <c r="A1566" i="13"/>
  <c r="A1565" i="13"/>
  <c r="A1564" i="13"/>
  <c r="A1563" i="13"/>
  <c r="A1562" i="13"/>
  <c r="A1561" i="13"/>
  <c r="A1560" i="13"/>
  <c r="A1559" i="13"/>
  <c r="A1558" i="13"/>
  <c r="A1557" i="13"/>
  <c r="A1556" i="13"/>
  <c r="A1555" i="13"/>
  <c r="A1554" i="13"/>
  <c r="A1553" i="13"/>
  <c r="A1552" i="13"/>
  <c r="A1551" i="13"/>
  <c r="A1550" i="13"/>
  <c r="A1549" i="13"/>
  <c r="A1548" i="13"/>
  <c r="A1547" i="13"/>
  <c r="A1546" i="13"/>
  <c r="A1545" i="13"/>
  <c r="A1544" i="13"/>
  <c r="A1543" i="13"/>
  <c r="A1542" i="13"/>
  <c r="A1541" i="13"/>
  <c r="A1540" i="13"/>
  <c r="A1539" i="13"/>
  <c r="A1538" i="13"/>
  <c r="A1537" i="13"/>
  <c r="A1536" i="13"/>
  <c r="A1535" i="13"/>
  <c r="A1534" i="13"/>
  <c r="A1533" i="13"/>
  <c r="A1532" i="13"/>
  <c r="A1531" i="13"/>
  <c r="A1530" i="13"/>
  <c r="A1529" i="13"/>
  <c r="A1528" i="13"/>
  <c r="A1527" i="13"/>
  <c r="A1526" i="13"/>
  <c r="A1525" i="13"/>
  <c r="A1524" i="13"/>
  <c r="A1523" i="13"/>
  <c r="A1522" i="13"/>
  <c r="A1521" i="13"/>
  <c r="A1520" i="13"/>
  <c r="A1519" i="13"/>
  <c r="A1518" i="13"/>
  <c r="A1517" i="13"/>
  <c r="A1516" i="13"/>
  <c r="A1515" i="13"/>
  <c r="A1514" i="13"/>
  <c r="A1513" i="13"/>
  <c r="A1512" i="13"/>
  <c r="A1511" i="13"/>
  <c r="A1510" i="13"/>
  <c r="A1509" i="13"/>
  <c r="A1508" i="13"/>
  <c r="A1507" i="13"/>
  <c r="A1506" i="13"/>
  <c r="A1505" i="13"/>
  <c r="A1504" i="13"/>
  <c r="A1503" i="13"/>
  <c r="A1502" i="13"/>
  <c r="A1501" i="13"/>
  <c r="A1500" i="13"/>
  <c r="A1499" i="13"/>
  <c r="A1498" i="13"/>
  <c r="A1497" i="13"/>
  <c r="A1496" i="13"/>
  <c r="A1495" i="13"/>
  <c r="A1494" i="13"/>
  <c r="A1493" i="13"/>
  <c r="A1492" i="13"/>
  <c r="A1491" i="13"/>
  <c r="A1490" i="13"/>
  <c r="A1489" i="13"/>
  <c r="A1488" i="13"/>
  <c r="A1487" i="13"/>
  <c r="A1486" i="13"/>
  <c r="A1485" i="13"/>
  <c r="A1484" i="13"/>
  <c r="A1483" i="13"/>
  <c r="A1482" i="13"/>
  <c r="A1481" i="13"/>
  <c r="A1480" i="13"/>
  <c r="A1479" i="13"/>
  <c r="A1478" i="13"/>
  <c r="A1477" i="13"/>
  <c r="A1476" i="13"/>
  <c r="A1475" i="13"/>
  <c r="A1474" i="13"/>
  <c r="A1473" i="13"/>
  <c r="A1472" i="13"/>
  <c r="A1471" i="13"/>
  <c r="A1470" i="13"/>
  <c r="A1469" i="13"/>
  <c r="A1468" i="13"/>
  <c r="A1467" i="13"/>
  <c r="A1466" i="13"/>
  <c r="A1465" i="13"/>
  <c r="A1464" i="13"/>
  <c r="A1463" i="13"/>
  <c r="A1462" i="13"/>
  <c r="A1461" i="13"/>
  <c r="A1460" i="13"/>
  <c r="A1459" i="13"/>
  <c r="A1458" i="13"/>
  <c r="A1457" i="13"/>
  <c r="A1456" i="13"/>
  <c r="A1455" i="13"/>
  <c r="A1454" i="13"/>
  <c r="A1453" i="13"/>
  <c r="A1452" i="13"/>
  <c r="A1451" i="13"/>
  <c r="A1450" i="13"/>
  <c r="A1449" i="13"/>
  <c r="A1448" i="13"/>
  <c r="A1447" i="13"/>
  <c r="A1446" i="13"/>
  <c r="A1445" i="13"/>
  <c r="A1444" i="13"/>
  <c r="A1443" i="13"/>
  <c r="A1442" i="13"/>
  <c r="A1441" i="13"/>
  <c r="A1440" i="13"/>
  <c r="A1439" i="13"/>
  <c r="A1438" i="13"/>
  <c r="A1437" i="13"/>
  <c r="A1436" i="13"/>
  <c r="A1435" i="13"/>
  <c r="A1434" i="13"/>
  <c r="A1433" i="13"/>
  <c r="A1432" i="13"/>
  <c r="A1431" i="13"/>
  <c r="A1430" i="13"/>
  <c r="A1429" i="13"/>
  <c r="A1428" i="13"/>
  <c r="A1427" i="13"/>
  <c r="A1426" i="13"/>
  <c r="A1425" i="13"/>
  <c r="A1424" i="13"/>
  <c r="A1423" i="13"/>
  <c r="A1422" i="13"/>
  <c r="A1421" i="13"/>
  <c r="A1420" i="13"/>
  <c r="A1419" i="13"/>
  <c r="A1418" i="13"/>
  <c r="A1417" i="13"/>
  <c r="A1416" i="13"/>
  <c r="A1415" i="13"/>
  <c r="A1414" i="13"/>
  <c r="A1413" i="13"/>
  <c r="A1412" i="13"/>
  <c r="A1411" i="13"/>
  <c r="A1410" i="13"/>
  <c r="A1409" i="13"/>
  <c r="A1408" i="13"/>
  <c r="A1407" i="13"/>
  <c r="A1406" i="13"/>
  <c r="A1405" i="13"/>
  <c r="A1404" i="13"/>
  <c r="A1403" i="13"/>
  <c r="A1402" i="13"/>
  <c r="A1401" i="13"/>
  <c r="A1400" i="13"/>
  <c r="A1399" i="13"/>
  <c r="A1398" i="13"/>
  <c r="A1397" i="13"/>
  <c r="A1396" i="13"/>
  <c r="A1395" i="13"/>
  <c r="A1394" i="13"/>
  <c r="A1393" i="13"/>
  <c r="A1392" i="13"/>
  <c r="A1391" i="13"/>
  <c r="A1390" i="13"/>
  <c r="A1389" i="13"/>
  <c r="A1388" i="13"/>
  <c r="A1387" i="13"/>
  <c r="A1386" i="13"/>
  <c r="A1385" i="13"/>
  <c r="A1384" i="13"/>
  <c r="A1383" i="13"/>
  <c r="A1382" i="13"/>
  <c r="A1381" i="13"/>
  <c r="A1380" i="13"/>
  <c r="A1379" i="13"/>
  <c r="A1378" i="13"/>
  <c r="A1377" i="13"/>
  <c r="A1376" i="13"/>
  <c r="A1375" i="13"/>
  <c r="A1374" i="13"/>
  <c r="A1373" i="13"/>
  <c r="A1372" i="13"/>
  <c r="A1371" i="13"/>
  <c r="A1370" i="13"/>
  <c r="A1369" i="13"/>
  <c r="A1368" i="13"/>
  <c r="A1367" i="13"/>
  <c r="A1366" i="13"/>
  <c r="A1365" i="13"/>
  <c r="A1364" i="13"/>
  <c r="A1363" i="13"/>
  <c r="A1362" i="13"/>
  <c r="A1361" i="13"/>
  <c r="A1360" i="13"/>
  <c r="A1359" i="13"/>
  <c r="A1358" i="13"/>
  <c r="A1357" i="13"/>
  <c r="A1356" i="13"/>
  <c r="A1355" i="13"/>
  <c r="A1354" i="13"/>
  <c r="A1353" i="13"/>
  <c r="A1352" i="13"/>
  <c r="A1351" i="13"/>
  <c r="A1350" i="13"/>
  <c r="A1349" i="13"/>
  <c r="A1348" i="13"/>
  <c r="A1347" i="13"/>
  <c r="A1346" i="13"/>
  <c r="A1345" i="13"/>
  <c r="A1344" i="13"/>
  <c r="A1343" i="13"/>
  <c r="A1342" i="13"/>
  <c r="A1341" i="13"/>
  <c r="A1340" i="13"/>
  <c r="A1339" i="13"/>
  <c r="A1338" i="13"/>
  <c r="A1337" i="13"/>
  <c r="A1336" i="13"/>
  <c r="A1335" i="13"/>
  <c r="A1334" i="13"/>
  <c r="A1333" i="13"/>
  <c r="A1332" i="13"/>
  <c r="A1331" i="13"/>
  <c r="A1330" i="13"/>
  <c r="A1329" i="13"/>
  <c r="A1328" i="13"/>
  <c r="A1327" i="13"/>
  <c r="A1326" i="13"/>
  <c r="A1325" i="13"/>
  <c r="A1324" i="13"/>
  <c r="A1323" i="13"/>
  <c r="A1322" i="13"/>
  <c r="A1321" i="13"/>
  <c r="A1320" i="13"/>
  <c r="A1319" i="13"/>
  <c r="A1318" i="13"/>
  <c r="A1317" i="13"/>
  <c r="A1316" i="13"/>
  <c r="A1315" i="13"/>
  <c r="A1314" i="13"/>
  <c r="A1313" i="13"/>
  <c r="A1312" i="13"/>
  <c r="A1311" i="13"/>
  <c r="A1310" i="13"/>
  <c r="A1309" i="13"/>
  <c r="A1308" i="13"/>
  <c r="A1307" i="13"/>
  <c r="A1306" i="13"/>
  <c r="A1305" i="13"/>
  <c r="A1304" i="13"/>
  <c r="A1303" i="13"/>
  <c r="A1302" i="13"/>
  <c r="A1301" i="13"/>
  <c r="A1300" i="13"/>
  <c r="A1299" i="13"/>
  <c r="A1298" i="13"/>
  <c r="A1297" i="13"/>
  <c r="A1296" i="13"/>
  <c r="A1295" i="13"/>
  <c r="A1294" i="13"/>
  <c r="A1293" i="13"/>
  <c r="A1292" i="13"/>
  <c r="A1291" i="13"/>
  <c r="A1290" i="13"/>
  <c r="A1289" i="13"/>
  <c r="A1288" i="13"/>
  <c r="A1287" i="13"/>
  <c r="A1286" i="13"/>
  <c r="A1285" i="13"/>
  <c r="A1284" i="13"/>
  <c r="A1283" i="13"/>
  <c r="A1282" i="13"/>
  <c r="A1281" i="13"/>
  <c r="A1280" i="13"/>
  <c r="A1279" i="13"/>
  <c r="A1278" i="13"/>
  <c r="A1277" i="13"/>
  <c r="A1276" i="13"/>
  <c r="A1275" i="13"/>
  <c r="A1274" i="13"/>
  <c r="A1273" i="13"/>
  <c r="A1272" i="13"/>
  <c r="A1271" i="13"/>
  <c r="A1270" i="13"/>
  <c r="A1269" i="13"/>
  <c r="A1268" i="13"/>
  <c r="A1267" i="13"/>
  <c r="A1266" i="13"/>
  <c r="A1265" i="13"/>
  <c r="A1264" i="13"/>
  <c r="A1263" i="13"/>
  <c r="A1262" i="13"/>
  <c r="A1261" i="13"/>
  <c r="A1260" i="13"/>
  <c r="A1259" i="13"/>
  <c r="A1258" i="13"/>
  <c r="A1257" i="13"/>
  <c r="A1256" i="13"/>
  <c r="A1255" i="13"/>
  <c r="A1254" i="13"/>
  <c r="A1253" i="13"/>
  <c r="A1252" i="13"/>
  <c r="A1251" i="13"/>
  <c r="A1250" i="13"/>
  <c r="A1249" i="13"/>
  <c r="A1248" i="13"/>
  <c r="A1247" i="13"/>
  <c r="A1246" i="13"/>
  <c r="A1245" i="13"/>
  <c r="A1244" i="13"/>
  <c r="A1243" i="13"/>
  <c r="A1242" i="13"/>
  <c r="A1241" i="13"/>
  <c r="A1240" i="13"/>
  <c r="A1239" i="13"/>
  <c r="A1238" i="13"/>
  <c r="A1237" i="13"/>
  <c r="A1236" i="13"/>
  <c r="A1235" i="13"/>
  <c r="A1234" i="13"/>
  <c r="A1233" i="13"/>
  <c r="A1232" i="13"/>
  <c r="A1231" i="13"/>
  <c r="A1230" i="13"/>
  <c r="A1229" i="13"/>
  <c r="A1228" i="13"/>
  <c r="A1227" i="13"/>
  <c r="A1226" i="13"/>
  <c r="A1225" i="13"/>
  <c r="A1224" i="13"/>
  <c r="A1223" i="13"/>
  <c r="A1222" i="13"/>
  <c r="A1221" i="13"/>
  <c r="A1220" i="13"/>
  <c r="A1219" i="13"/>
  <c r="A1218" i="13"/>
  <c r="A1217" i="13"/>
  <c r="A1216" i="13"/>
  <c r="A1215" i="13"/>
  <c r="A1214" i="13"/>
  <c r="A1213" i="13"/>
  <c r="A1212" i="13"/>
  <c r="A1211" i="13"/>
  <c r="A1210" i="13"/>
  <c r="A1209" i="13"/>
  <c r="A1208" i="13"/>
  <c r="A1207" i="13"/>
  <c r="A1206" i="13"/>
  <c r="A1205" i="13"/>
  <c r="A1204" i="13"/>
  <c r="A1203" i="13"/>
  <c r="A1202" i="13"/>
  <c r="A1201" i="13"/>
  <c r="A1200" i="13"/>
  <c r="A1199" i="13"/>
  <c r="A1198" i="13"/>
  <c r="A1197" i="13"/>
  <c r="A1196" i="13"/>
  <c r="A1195" i="13"/>
  <c r="A1194" i="13"/>
  <c r="A1193" i="13"/>
  <c r="A1192" i="13"/>
  <c r="A1191" i="13"/>
  <c r="A1190" i="13"/>
  <c r="A1189" i="13"/>
  <c r="A1188" i="13"/>
  <c r="A1187" i="13"/>
  <c r="A1186" i="13"/>
  <c r="A1185" i="13"/>
  <c r="A1184" i="13"/>
  <c r="A1183" i="13"/>
  <c r="A1182" i="13"/>
  <c r="A1181" i="13"/>
  <c r="A1180" i="13"/>
  <c r="A1179" i="13"/>
  <c r="A1178" i="13"/>
  <c r="A1177" i="13"/>
  <c r="A1176" i="13"/>
  <c r="A1175" i="13"/>
  <c r="A1174" i="13"/>
  <c r="A1173" i="13"/>
  <c r="A1172" i="13"/>
  <c r="A1171" i="13"/>
  <c r="A1170" i="13"/>
  <c r="A1169" i="13"/>
  <c r="A1168" i="13"/>
  <c r="A1167" i="13"/>
  <c r="A1166" i="13"/>
  <c r="A1165" i="13"/>
  <c r="A1164" i="13"/>
  <c r="A1163" i="13"/>
  <c r="A1162" i="13"/>
  <c r="A1161" i="13"/>
  <c r="A1160" i="13"/>
  <c r="A1159" i="13"/>
  <c r="A1158" i="13"/>
  <c r="A1157" i="13"/>
  <c r="A1156" i="13"/>
  <c r="A1155" i="13"/>
  <c r="A1154" i="13"/>
  <c r="A1153" i="13"/>
  <c r="A1152" i="13"/>
  <c r="A1151" i="13"/>
  <c r="A1150" i="13"/>
  <c r="A1149" i="13"/>
  <c r="A1148" i="13"/>
  <c r="A1147" i="13"/>
  <c r="A1146" i="13"/>
  <c r="A1145" i="13"/>
  <c r="A1144" i="13"/>
  <c r="A1143" i="13"/>
  <c r="A1142" i="13"/>
  <c r="A1141" i="13"/>
  <c r="A1140" i="13"/>
  <c r="A1139" i="13"/>
  <c r="A1138" i="13"/>
  <c r="A1137" i="13"/>
  <c r="A1136" i="13"/>
  <c r="A1135" i="13"/>
  <c r="A1134" i="13"/>
  <c r="A1133" i="13"/>
  <c r="A1132" i="13"/>
  <c r="A1131" i="13"/>
  <c r="A1130" i="13"/>
  <c r="A1129" i="13"/>
  <c r="A1128" i="13"/>
  <c r="A1127" i="13"/>
  <c r="A1126" i="13"/>
  <c r="A1125" i="13"/>
  <c r="A1124" i="13"/>
  <c r="A1123" i="13"/>
  <c r="A1122" i="13"/>
  <c r="A1121" i="13"/>
  <c r="A1120" i="13"/>
  <c r="A1119" i="13"/>
  <c r="A1118" i="13"/>
  <c r="A1117" i="13"/>
  <c r="A1116" i="13"/>
  <c r="A1115" i="13"/>
  <c r="A1114" i="13"/>
  <c r="A1113" i="13"/>
  <c r="A1112" i="13"/>
  <c r="A1111" i="13"/>
  <c r="A1110" i="13"/>
  <c r="A1109" i="13"/>
  <c r="A1108" i="13"/>
  <c r="A1107" i="13"/>
  <c r="A1106" i="13"/>
  <c r="A1105" i="13"/>
  <c r="A1104" i="13"/>
  <c r="A1103" i="13"/>
  <c r="A1102" i="13"/>
  <c r="A1101" i="13"/>
  <c r="A1100" i="13"/>
  <c r="A1099" i="13"/>
  <c r="A1098" i="13"/>
  <c r="A1097" i="13"/>
  <c r="A1096" i="13"/>
  <c r="A1095" i="13"/>
  <c r="A1094" i="13"/>
  <c r="A1093" i="13"/>
  <c r="A1092" i="13"/>
  <c r="A1091" i="13"/>
  <c r="A1090" i="13"/>
  <c r="A1089" i="13"/>
  <c r="A1088" i="13"/>
  <c r="A1087" i="13"/>
  <c r="A1086" i="13"/>
  <c r="A1085" i="13"/>
  <c r="A1084" i="13"/>
  <c r="A1083" i="13"/>
  <c r="A1082" i="13"/>
  <c r="A1081" i="13"/>
  <c r="A1080" i="13"/>
  <c r="A1079" i="13"/>
  <c r="A1078" i="13"/>
  <c r="A1077" i="13"/>
  <c r="A1076" i="13"/>
  <c r="A1075" i="13"/>
  <c r="A1074" i="13"/>
  <c r="A1073" i="13"/>
  <c r="A1072" i="13"/>
  <c r="A1071" i="13"/>
  <c r="A1070" i="13"/>
  <c r="A1069" i="13"/>
  <c r="A1068" i="13"/>
  <c r="A1067" i="13"/>
  <c r="A1066" i="13"/>
  <c r="A1065" i="13"/>
  <c r="A1064" i="13"/>
  <c r="A1063" i="13"/>
  <c r="A1062" i="13"/>
  <c r="A1061" i="13"/>
  <c r="A1060" i="13"/>
  <c r="A1059" i="13"/>
  <c r="A1058" i="13"/>
  <c r="A1057" i="13"/>
  <c r="A1056" i="13"/>
  <c r="A1055" i="13"/>
  <c r="A1054" i="13"/>
  <c r="A1053" i="13"/>
  <c r="A1052" i="13"/>
  <c r="A1051" i="13"/>
  <c r="A1050" i="13"/>
  <c r="A1049" i="13"/>
  <c r="A1048" i="13"/>
  <c r="A1047" i="13"/>
  <c r="A1046" i="13"/>
  <c r="A1045" i="13"/>
  <c r="A1044" i="13"/>
  <c r="A1043" i="13"/>
  <c r="A1042" i="13"/>
  <c r="A1041" i="13"/>
  <c r="A1040" i="13"/>
  <c r="A1039" i="13"/>
  <c r="A1038" i="13"/>
  <c r="A1037" i="13"/>
  <c r="A1036" i="13"/>
  <c r="A1035" i="13"/>
  <c r="A1034" i="13"/>
  <c r="A1033" i="13"/>
  <c r="A1032" i="13"/>
  <c r="A1031" i="13"/>
  <c r="A1030" i="13"/>
  <c r="A1029" i="13"/>
  <c r="A1028" i="13"/>
  <c r="A1027" i="13"/>
  <c r="A1026" i="13"/>
  <c r="A1025" i="13"/>
  <c r="A1024" i="13"/>
  <c r="A1023" i="13"/>
  <c r="A1022" i="13"/>
  <c r="A1021" i="13"/>
  <c r="A1020" i="13"/>
  <c r="A1019" i="13"/>
  <c r="A1018" i="13"/>
  <c r="A1017" i="13"/>
  <c r="A1016" i="13"/>
  <c r="A1015" i="13"/>
  <c r="A1014" i="13"/>
  <c r="A1013" i="13"/>
  <c r="A1012" i="13"/>
  <c r="A1011" i="13"/>
  <c r="A1010" i="13"/>
  <c r="A1009" i="13"/>
  <c r="A1008" i="13"/>
  <c r="A1007" i="13"/>
  <c r="A1006" i="13"/>
  <c r="A1005" i="13"/>
  <c r="A1004" i="13"/>
  <c r="A1003" i="13"/>
  <c r="A1002" i="13"/>
  <c r="A1001" i="13"/>
  <c r="A1000" i="13"/>
  <c r="A999" i="13"/>
  <c r="A998" i="13"/>
  <c r="A997" i="13"/>
  <c r="A996" i="13"/>
  <c r="A995" i="13"/>
  <c r="A994" i="13"/>
  <c r="A993" i="13"/>
  <c r="A992" i="13"/>
  <c r="A991" i="13"/>
  <c r="A990" i="13"/>
  <c r="A989" i="13"/>
  <c r="A988" i="13"/>
  <c r="A987" i="13"/>
  <c r="A986" i="13"/>
  <c r="A985" i="13"/>
  <c r="A984" i="13"/>
  <c r="A983" i="13"/>
  <c r="A982" i="13"/>
  <c r="A981" i="13"/>
  <c r="A980" i="13"/>
  <c r="A979" i="13"/>
  <c r="A978" i="13"/>
  <c r="A977" i="13"/>
  <c r="A976" i="13"/>
  <c r="A975" i="13"/>
  <c r="A974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J643" i="1" l="1"/>
  <c r="H643" i="1"/>
  <c r="J642" i="1"/>
  <c r="H642" i="1"/>
  <c r="J641" i="1"/>
  <c r="H641" i="1"/>
  <c r="J640" i="1"/>
  <c r="H640" i="1"/>
  <c r="J639" i="1"/>
  <c r="H639" i="1"/>
  <c r="J638" i="1"/>
  <c r="H638" i="1"/>
  <c r="J637" i="1"/>
  <c r="H637" i="1"/>
  <c r="J636" i="1"/>
  <c r="H636" i="1"/>
  <c r="J635" i="1"/>
  <c r="H635" i="1"/>
  <c r="J634" i="1"/>
  <c r="H634" i="1"/>
  <c r="J633" i="1"/>
  <c r="H633" i="1"/>
  <c r="J632" i="1"/>
  <c r="H632" i="1"/>
  <c r="J631" i="1"/>
  <c r="H631" i="1"/>
  <c r="J630" i="1"/>
  <c r="H630" i="1"/>
  <c r="J629" i="1"/>
  <c r="H629" i="1"/>
  <c r="J628" i="1"/>
  <c r="H628" i="1"/>
  <c r="J627" i="1"/>
  <c r="H627" i="1"/>
  <c r="J626" i="1"/>
  <c r="H626" i="1"/>
  <c r="J625" i="1"/>
  <c r="H625" i="1"/>
  <c r="J624" i="1"/>
  <c r="H624" i="1"/>
  <c r="J623" i="1"/>
  <c r="H623" i="1"/>
  <c r="J622" i="1"/>
  <c r="H622" i="1"/>
  <c r="J621" i="1"/>
  <c r="H621" i="1"/>
  <c r="L643" i="1" l="1"/>
  <c r="L641" i="1"/>
  <c r="L632" i="1"/>
  <c r="L642" i="1"/>
  <c r="L640" i="1"/>
  <c r="L637" i="1"/>
  <c r="L638" i="1"/>
  <c r="L639" i="1"/>
  <c r="L636" i="1"/>
  <c r="L635" i="1"/>
  <c r="L634" i="1"/>
  <c r="L630" i="1"/>
  <c r="L633" i="1"/>
  <c r="L631" i="1"/>
  <c r="L628" i="1"/>
  <c r="L629" i="1"/>
  <c r="L627" i="1"/>
  <c r="L626" i="1"/>
  <c r="L625" i="1"/>
  <c r="L624" i="1"/>
  <c r="L623" i="1"/>
  <c r="L622" i="1"/>
  <c r="L621" i="1"/>
  <c r="B8" i="11"/>
  <c r="C8" i="11"/>
  <c r="D8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7" i="11"/>
  <c r="D7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A7" i="11"/>
  <c r="AB7" i="11"/>
  <c r="AC7" i="11"/>
  <c r="AD7" i="11"/>
  <c r="AE7" i="11"/>
  <c r="AF7" i="11"/>
  <c r="P7" i="11"/>
  <c r="Q7" i="11"/>
  <c r="R7" i="11"/>
  <c r="S7" i="11"/>
  <c r="T7" i="11"/>
  <c r="U7" i="11"/>
  <c r="V7" i="11"/>
  <c r="W7" i="11"/>
  <c r="X7" i="11"/>
  <c r="Y7" i="11"/>
  <c r="Z7" i="11"/>
  <c r="F7" i="11"/>
  <c r="F18" i="11" s="1"/>
  <c r="G7" i="11"/>
  <c r="G18" i="11" s="1"/>
  <c r="H7" i="11"/>
  <c r="H18" i="11" s="1"/>
  <c r="I7" i="11"/>
  <c r="I18" i="11" s="1"/>
  <c r="J7" i="11"/>
  <c r="J18" i="11" s="1"/>
  <c r="K7" i="11"/>
  <c r="K18" i="11" s="1"/>
  <c r="L7" i="11"/>
  <c r="L18" i="11" s="1"/>
  <c r="M7" i="11"/>
  <c r="M18" i="11" s="1"/>
  <c r="N7" i="11"/>
  <c r="N18" i="11" s="1"/>
  <c r="O7" i="11"/>
  <c r="O18" i="11" s="1"/>
  <c r="E7" i="11"/>
  <c r="E18" i="11" s="1"/>
  <c r="B7" i="11"/>
  <c r="B18" i="11" s="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Z18" i="11" l="1"/>
  <c r="V18" i="11"/>
  <c r="R18" i="11"/>
  <c r="X18" i="11"/>
  <c r="T18" i="11"/>
  <c r="P18" i="11"/>
  <c r="Y18" i="11"/>
  <c r="U18" i="11"/>
  <c r="Q18" i="11"/>
  <c r="W18" i="11"/>
  <c r="S18" i="11"/>
  <c r="AE18" i="11"/>
  <c r="AA18" i="11"/>
  <c r="AF18" i="11"/>
  <c r="AB18" i="11"/>
  <c r="AD18" i="11"/>
  <c r="D18" i="11"/>
  <c r="AC18" i="11"/>
  <c r="C18" i="11"/>
  <c r="B2" i="11" l="1"/>
  <c r="J620" i="1"/>
  <c r="H620" i="1"/>
  <c r="L620" i="1" l="1"/>
  <c r="J619" i="1"/>
  <c r="H619" i="1"/>
  <c r="J618" i="1"/>
  <c r="H618" i="1"/>
  <c r="J617" i="1"/>
  <c r="H617" i="1"/>
  <c r="J616" i="1"/>
  <c r="H616" i="1"/>
  <c r="J615" i="1"/>
  <c r="H615" i="1"/>
  <c r="J614" i="1"/>
  <c r="H614" i="1"/>
  <c r="J613" i="1"/>
  <c r="H613" i="1"/>
  <c r="J612" i="1"/>
  <c r="H61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J611" i="1"/>
  <c r="J610" i="1"/>
  <c r="J609" i="1"/>
  <c r="J608" i="1"/>
  <c r="J607" i="1"/>
  <c r="J606" i="1"/>
  <c r="L614" i="1" l="1"/>
  <c r="L616" i="1"/>
  <c r="L618" i="1"/>
  <c r="L608" i="1"/>
  <c r="L609" i="1"/>
  <c r="L617" i="1"/>
  <c r="L619" i="1"/>
  <c r="L613" i="1"/>
  <c r="L612" i="1"/>
  <c r="L615" i="1"/>
  <c r="L611" i="1"/>
  <c r="L610" i="1"/>
  <c r="L607" i="1"/>
  <c r="L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L586" i="1" l="1"/>
  <c r="L587" i="1"/>
  <c r="L599" i="1"/>
  <c r="L588" i="1"/>
  <c r="L592" i="1"/>
  <c r="L585" i="1"/>
  <c r="L593" i="1"/>
  <c r="L594" i="1"/>
  <c r="L605" i="1"/>
  <c r="L604" i="1"/>
  <c r="L603" i="1"/>
  <c r="L602" i="1"/>
  <c r="L600" i="1"/>
  <c r="L601" i="1"/>
  <c r="L598" i="1"/>
  <c r="L597" i="1"/>
  <c r="L596" i="1"/>
  <c r="L595" i="1"/>
  <c r="L591" i="1"/>
  <c r="L590" i="1"/>
  <c r="L589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L572" i="1" l="1"/>
  <c r="L580" i="1"/>
  <c r="L583" i="1"/>
  <c r="L584" i="1"/>
  <c r="L582" i="1"/>
  <c r="L581" i="1"/>
  <c r="L574" i="1"/>
  <c r="L575" i="1"/>
  <c r="L576" i="1"/>
  <c r="L577" i="1"/>
  <c r="L578" i="1"/>
  <c r="L579" i="1"/>
  <c r="L573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L569" i="1" l="1"/>
  <c r="L570" i="1"/>
  <c r="L571" i="1"/>
  <c r="L568" i="1"/>
  <c r="L567" i="1"/>
  <c r="L563" i="1"/>
  <c r="L564" i="1"/>
  <c r="L566" i="1"/>
  <c r="L565" i="1"/>
  <c r="L560" i="1"/>
  <c r="L561" i="1"/>
  <c r="L562" i="1"/>
  <c r="L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L542" i="1" l="1"/>
  <c r="L558" i="1"/>
  <c r="L548" i="1"/>
  <c r="L549" i="1"/>
  <c r="L550" i="1"/>
  <c r="L551" i="1"/>
  <c r="L552" i="1"/>
  <c r="L553" i="1"/>
  <c r="L554" i="1"/>
  <c r="L555" i="1"/>
  <c r="L556" i="1"/>
  <c r="L557" i="1"/>
  <c r="L547" i="1"/>
  <c r="L544" i="1"/>
  <c r="L545" i="1"/>
  <c r="L546" i="1"/>
  <c r="L543" i="1"/>
  <c r="L541" i="1"/>
  <c r="L540" i="1"/>
  <c r="L539" i="1"/>
  <c r="L538" i="1"/>
  <c r="L535" i="1"/>
  <c r="L536" i="1"/>
  <c r="L537" i="1"/>
  <c r="L534" i="1"/>
  <c r="L533" i="1"/>
  <c r="J532" i="1" l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L525" i="1" l="1"/>
  <c r="L530" i="1"/>
  <c r="L531" i="1"/>
  <c r="L532" i="1"/>
  <c r="L529" i="1"/>
  <c r="L527" i="1"/>
  <c r="L528" i="1"/>
  <c r="L526" i="1"/>
  <c r="L524" i="1"/>
  <c r="L519" i="1"/>
  <c r="L520" i="1"/>
  <c r="L521" i="1"/>
  <c r="L522" i="1"/>
  <c r="L523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L501" i="1" l="1"/>
  <c r="L505" i="1"/>
  <c r="L502" i="1"/>
  <c r="L503" i="1"/>
  <c r="L515" i="1"/>
  <c r="L499" i="1"/>
  <c r="L500" i="1"/>
  <c r="L504" i="1"/>
  <c r="L516" i="1"/>
  <c r="L518" i="1"/>
  <c r="L510" i="1"/>
  <c r="L513" i="1"/>
  <c r="L512" i="1"/>
  <c r="L517" i="1"/>
  <c r="L514" i="1"/>
  <c r="L511" i="1"/>
  <c r="L509" i="1"/>
  <c r="L508" i="1"/>
  <c r="L507" i="1"/>
  <c r="L506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L498" i="1" l="1"/>
  <c r="L494" i="1"/>
  <c r="L495" i="1"/>
  <c r="L490" i="1"/>
  <c r="L493" i="1"/>
  <c r="L497" i="1"/>
  <c r="L496" i="1"/>
  <c r="L489" i="1"/>
  <c r="L492" i="1"/>
  <c r="L491" i="1"/>
  <c r="L488" i="1"/>
  <c r="L487" i="1"/>
  <c r="L486" i="1"/>
  <c r="L485" i="1"/>
  <c r="L484" i="1"/>
  <c r="L483" i="1"/>
  <c r="J34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L468" i="1" l="1"/>
  <c r="L343" i="1"/>
  <c r="L482" i="1"/>
  <c r="L481" i="1"/>
  <c r="L479" i="1"/>
  <c r="L480" i="1"/>
  <c r="L478" i="1"/>
  <c r="L476" i="1"/>
  <c r="L477" i="1"/>
  <c r="L473" i="1"/>
  <c r="L475" i="1"/>
  <c r="L474" i="1"/>
  <c r="L472" i="1"/>
  <c r="L471" i="1"/>
  <c r="L470" i="1"/>
  <c r="L469" i="1"/>
  <c r="L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L466" i="1" l="1"/>
  <c r="L465" i="1"/>
  <c r="L463" i="1"/>
  <c r="L464" i="1"/>
  <c r="L462" i="1"/>
  <c r="L459" i="1"/>
  <c r="L460" i="1"/>
  <c r="L461" i="1"/>
  <c r="L458" i="1"/>
  <c r="L457" i="1"/>
  <c r="L456" i="1"/>
  <c r="L453" i="1"/>
  <c r="L454" i="1"/>
  <c r="L455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L431" i="1" l="1"/>
  <c r="L443" i="1"/>
  <c r="L448" i="1"/>
  <c r="L432" i="1"/>
  <c r="L442" i="1"/>
  <c r="L452" i="1"/>
  <c r="L451" i="1"/>
  <c r="L450" i="1"/>
  <c r="L449" i="1"/>
  <c r="L446" i="1"/>
  <c r="L447" i="1"/>
  <c r="L445" i="1"/>
  <c r="L444" i="1"/>
  <c r="L441" i="1"/>
  <c r="L440" i="1"/>
  <c r="L439" i="1"/>
  <c r="L438" i="1"/>
  <c r="L437" i="1"/>
  <c r="L436" i="1"/>
  <c r="L434" i="1"/>
  <c r="L435" i="1"/>
  <c r="L433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L391" i="1" l="1"/>
  <c r="L415" i="1"/>
  <c r="L387" i="1"/>
  <c r="L399" i="1"/>
  <c r="L403" i="1"/>
  <c r="L419" i="1"/>
  <c r="L423" i="1"/>
  <c r="L386" i="1"/>
  <c r="L390" i="1"/>
  <c r="L394" i="1"/>
  <c r="L398" i="1"/>
  <c r="L402" i="1"/>
  <c r="L406" i="1"/>
  <c r="L410" i="1"/>
  <c r="L414" i="1"/>
  <c r="L418" i="1"/>
  <c r="L422" i="1"/>
  <c r="L426" i="1"/>
  <c r="L430" i="1"/>
  <c r="L385" i="1"/>
  <c r="L389" i="1"/>
  <c r="L393" i="1"/>
  <c r="L397" i="1"/>
  <c r="L401" i="1"/>
  <c r="L405" i="1"/>
  <c r="L409" i="1"/>
  <c r="L413" i="1"/>
  <c r="L417" i="1"/>
  <c r="L421" i="1"/>
  <c r="L425" i="1"/>
  <c r="L429" i="1"/>
  <c r="L395" i="1"/>
  <c r="L407" i="1"/>
  <c r="L411" i="1"/>
  <c r="L427" i="1"/>
  <c r="L388" i="1"/>
  <c r="L392" i="1"/>
  <c r="L396" i="1"/>
  <c r="L400" i="1"/>
  <c r="L404" i="1"/>
  <c r="L408" i="1"/>
  <c r="L412" i="1"/>
  <c r="L416" i="1"/>
  <c r="L420" i="1"/>
  <c r="L424" i="1"/>
  <c r="L428" i="1"/>
  <c r="L377" i="1" l="1"/>
  <c r="L379" i="1"/>
  <c r="L381" i="1"/>
  <c r="L383" i="1"/>
  <c r="L376" i="1"/>
  <c r="L378" i="1"/>
  <c r="L380" i="1"/>
  <c r="L382" i="1"/>
  <c r="L384" i="1"/>
  <c r="L362" i="1" l="1"/>
  <c r="L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L347" i="1" l="1"/>
  <c r="L351" i="1"/>
  <c r="L355" i="1"/>
  <c r="L359" i="1"/>
  <c r="L365" i="1"/>
  <c r="L369" i="1"/>
  <c r="L373" i="1"/>
  <c r="L348" i="1"/>
  <c r="L352" i="1"/>
  <c r="L356" i="1"/>
  <c r="L360" i="1"/>
  <c r="L366" i="1"/>
  <c r="L370" i="1"/>
  <c r="L374" i="1"/>
  <c r="L345" i="1"/>
  <c r="L349" i="1"/>
  <c r="L353" i="1"/>
  <c r="L357" i="1"/>
  <c r="L363" i="1"/>
  <c r="L367" i="1"/>
  <c r="L371" i="1"/>
  <c r="L375" i="1"/>
  <c r="L346" i="1"/>
  <c r="L350" i="1"/>
  <c r="L354" i="1"/>
  <c r="L358" i="1"/>
  <c r="L364" i="1"/>
  <c r="L368" i="1"/>
  <c r="L372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4" i="1"/>
  <c r="J327" i="1"/>
  <c r="J328" i="1"/>
  <c r="J329" i="1"/>
  <c r="J330" i="1"/>
  <c r="L329" i="1" l="1"/>
  <c r="L342" i="1"/>
  <c r="L338" i="1"/>
  <c r="L334" i="1"/>
  <c r="L328" i="1"/>
  <c r="L327" i="1"/>
  <c r="L341" i="1"/>
  <c r="L337" i="1"/>
  <c r="L333" i="1"/>
  <c r="L330" i="1"/>
  <c r="L344" i="1"/>
  <c r="L340" i="1"/>
  <c r="L336" i="1"/>
  <c r="L332" i="1"/>
  <c r="L339" i="1"/>
  <c r="L335" i="1"/>
  <c r="L331" i="1"/>
  <c r="J326" i="1"/>
  <c r="J325" i="1"/>
  <c r="J324" i="1"/>
  <c r="L324" i="1" l="1"/>
  <c r="L325" i="1"/>
  <c r="L326" i="1"/>
  <c r="J323" i="1"/>
  <c r="J322" i="1"/>
  <c r="J321" i="1"/>
  <c r="J320" i="1"/>
  <c r="J319" i="1"/>
  <c r="L320" i="1" l="1"/>
  <c r="L321" i="1"/>
  <c r="L322" i="1"/>
  <c r="L319" i="1"/>
  <c r="L323" i="1"/>
  <c r="J317" i="1"/>
  <c r="J316" i="1"/>
  <c r="J315" i="1"/>
  <c r="J314" i="1"/>
  <c r="J313" i="1"/>
  <c r="J312" i="1"/>
  <c r="J311" i="1"/>
  <c r="J310" i="1"/>
  <c r="J309" i="1"/>
  <c r="J308" i="1"/>
  <c r="J299" i="1"/>
  <c r="J300" i="1"/>
  <c r="J307" i="1"/>
  <c r="J306" i="1"/>
  <c r="J305" i="1"/>
  <c r="J304" i="1"/>
  <c r="J303" i="1"/>
  <c r="J302" i="1"/>
  <c r="J301" i="1"/>
  <c r="J298" i="1"/>
  <c r="J297" i="1"/>
  <c r="J296" i="1"/>
  <c r="J295" i="1"/>
  <c r="J294" i="1"/>
  <c r="L295" i="1" l="1"/>
  <c r="L301" i="1"/>
  <c r="L305" i="1"/>
  <c r="L299" i="1"/>
  <c r="L311" i="1"/>
  <c r="L315" i="1"/>
  <c r="L296" i="1"/>
  <c r="L302" i="1"/>
  <c r="L306" i="1"/>
  <c r="L308" i="1"/>
  <c r="L312" i="1"/>
  <c r="L316" i="1"/>
  <c r="L297" i="1"/>
  <c r="L303" i="1"/>
  <c r="L307" i="1"/>
  <c r="L309" i="1"/>
  <c r="L313" i="1"/>
  <c r="L317" i="1"/>
  <c r="L294" i="1"/>
  <c r="L298" i="1"/>
  <c r="L304" i="1"/>
  <c r="L300" i="1"/>
  <c r="L310" i="1"/>
  <c r="L31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L271" i="1" l="1"/>
  <c r="L275" i="1"/>
  <c r="L279" i="1"/>
  <c r="L283" i="1"/>
  <c r="L287" i="1"/>
  <c r="L291" i="1"/>
  <c r="L272" i="1"/>
  <c r="L276" i="1"/>
  <c r="L280" i="1"/>
  <c r="L284" i="1"/>
  <c r="L288" i="1"/>
  <c r="L292" i="1"/>
  <c r="L273" i="1"/>
  <c r="L277" i="1"/>
  <c r="L281" i="1"/>
  <c r="L285" i="1"/>
  <c r="L289" i="1"/>
  <c r="L293" i="1"/>
  <c r="L274" i="1"/>
  <c r="L278" i="1"/>
  <c r="L282" i="1"/>
  <c r="L286" i="1"/>
  <c r="L29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K867" i="1" l="1"/>
  <c r="M867" i="1" s="1"/>
  <c r="N867" i="1" s="1"/>
  <c r="K866" i="1"/>
  <c r="M866" i="1" s="1"/>
  <c r="N866" i="1" s="1"/>
  <c r="K865" i="1"/>
  <c r="M865" i="1" s="1"/>
  <c r="N865" i="1" s="1"/>
  <c r="K864" i="1"/>
  <c r="M864" i="1" s="1"/>
  <c r="N864" i="1" s="1"/>
  <c r="K863" i="1"/>
  <c r="M863" i="1" s="1"/>
  <c r="N863" i="1" s="1"/>
  <c r="K862" i="1"/>
  <c r="M862" i="1" s="1"/>
  <c r="N862" i="1" s="1"/>
  <c r="K861" i="1"/>
  <c r="M861" i="1" s="1"/>
  <c r="N861" i="1" s="1"/>
  <c r="K860" i="1"/>
  <c r="M860" i="1" s="1"/>
  <c r="N860" i="1" s="1"/>
  <c r="K859" i="1"/>
  <c r="M859" i="1" s="1"/>
  <c r="N859" i="1" s="1"/>
  <c r="K858" i="1"/>
  <c r="M858" i="1" s="1"/>
  <c r="N858" i="1" s="1"/>
  <c r="K857" i="1"/>
  <c r="M857" i="1" s="1"/>
  <c r="N857" i="1" s="1"/>
  <c r="K856" i="1"/>
  <c r="M856" i="1" s="1"/>
  <c r="N856" i="1" s="1"/>
  <c r="K855" i="1"/>
  <c r="M855" i="1" s="1"/>
  <c r="N855" i="1" s="1"/>
  <c r="K854" i="1"/>
  <c r="M854" i="1" s="1"/>
  <c r="N854" i="1" s="1"/>
  <c r="K853" i="1"/>
  <c r="M853" i="1" s="1"/>
  <c r="N853" i="1" s="1"/>
  <c r="K852" i="1"/>
  <c r="M852" i="1" s="1"/>
  <c r="N852" i="1" s="1"/>
  <c r="K851" i="1"/>
  <c r="M851" i="1" s="1"/>
  <c r="N851" i="1" s="1"/>
  <c r="K850" i="1"/>
  <c r="M850" i="1" s="1"/>
  <c r="N850" i="1" s="1"/>
  <c r="K849" i="1"/>
  <c r="M849" i="1" s="1"/>
  <c r="N849" i="1" s="1"/>
  <c r="K848" i="1"/>
  <c r="M848" i="1" s="1"/>
  <c r="N848" i="1" s="1"/>
  <c r="K847" i="1"/>
  <c r="M847" i="1" s="1"/>
  <c r="N847" i="1" s="1"/>
  <c r="K846" i="1"/>
  <c r="M846" i="1" s="1"/>
  <c r="N846" i="1" s="1"/>
  <c r="K845" i="1"/>
  <c r="M845" i="1" s="1"/>
  <c r="N845" i="1" s="1"/>
  <c r="K844" i="1"/>
  <c r="M844" i="1" s="1"/>
  <c r="N844" i="1" s="1"/>
  <c r="K843" i="1"/>
  <c r="M843" i="1" s="1"/>
  <c r="N843" i="1" s="1"/>
  <c r="K842" i="1"/>
  <c r="M842" i="1" s="1"/>
  <c r="N842" i="1" s="1"/>
  <c r="K841" i="1"/>
  <c r="M841" i="1" s="1"/>
  <c r="N841" i="1" s="1"/>
  <c r="K840" i="1"/>
  <c r="M840" i="1" s="1"/>
  <c r="N840" i="1" s="1"/>
  <c r="K839" i="1"/>
  <c r="M839" i="1" s="1"/>
  <c r="N839" i="1" s="1"/>
  <c r="K838" i="1"/>
  <c r="M838" i="1" s="1"/>
  <c r="N838" i="1" s="1"/>
  <c r="K837" i="1"/>
  <c r="M837" i="1" s="1"/>
  <c r="N837" i="1" s="1"/>
  <c r="K836" i="1"/>
  <c r="M836" i="1" s="1"/>
  <c r="N836" i="1" s="1"/>
  <c r="K835" i="1"/>
  <c r="M835" i="1" s="1"/>
  <c r="N835" i="1" s="1"/>
  <c r="K834" i="1"/>
  <c r="M834" i="1" s="1"/>
  <c r="N834" i="1" s="1"/>
  <c r="K833" i="1"/>
  <c r="M833" i="1" s="1"/>
  <c r="N833" i="1" s="1"/>
  <c r="K832" i="1"/>
  <c r="M832" i="1" s="1"/>
  <c r="N832" i="1" s="1"/>
  <c r="K831" i="1"/>
  <c r="M831" i="1" s="1"/>
  <c r="N831" i="1" s="1"/>
  <c r="K830" i="1"/>
  <c r="M830" i="1" s="1"/>
  <c r="N830" i="1" s="1"/>
  <c r="K829" i="1"/>
  <c r="M829" i="1" s="1"/>
  <c r="N829" i="1" s="1"/>
  <c r="K828" i="1"/>
  <c r="M828" i="1" s="1"/>
  <c r="N828" i="1" s="1"/>
  <c r="K827" i="1"/>
  <c r="M827" i="1" s="1"/>
  <c r="N827" i="1" s="1"/>
  <c r="K826" i="1"/>
  <c r="M826" i="1" s="1"/>
  <c r="N826" i="1" s="1"/>
  <c r="K825" i="1"/>
  <c r="M825" i="1" s="1"/>
  <c r="N825" i="1" s="1"/>
  <c r="K824" i="1"/>
  <c r="M824" i="1" s="1"/>
  <c r="N824" i="1" s="1"/>
  <c r="K823" i="1"/>
  <c r="M823" i="1" s="1"/>
  <c r="N823" i="1" s="1"/>
  <c r="K822" i="1"/>
  <c r="M822" i="1" s="1"/>
  <c r="N822" i="1" s="1"/>
  <c r="K821" i="1"/>
  <c r="M821" i="1" s="1"/>
  <c r="N821" i="1" s="1"/>
  <c r="K820" i="1"/>
  <c r="M820" i="1" s="1"/>
  <c r="N820" i="1" s="1"/>
  <c r="K819" i="1"/>
  <c r="M819" i="1" s="1"/>
  <c r="N819" i="1" s="1"/>
  <c r="K818" i="1"/>
  <c r="M818" i="1" s="1"/>
  <c r="N818" i="1" s="1"/>
  <c r="K817" i="1"/>
  <c r="M817" i="1" s="1"/>
  <c r="N817" i="1" s="1"/>
  <c r="K816" i="1"/>
  <c r="M816" i="1" s="1"/>
  <c r="N816" i="1" s="1"/>
  <c r="K815" i="1"/>
  <c r="M815" i="1" s="1"/>
  <c r="N815" i="1" s="1"/>
  <c r="K814" i="1"/>
  <c r="M814" i="1" s="1"/>
  <c r="N814" i="1" s="1"/>
  <c r="K813" i="1"/>
  <c r="M813" i="1" s="1"/>
  <c r="N813" i="1" s="1"/>
  <c r="K812" i="1"/>
  <c r="M812" i="1" s="1"/>
  <c r="N812" i="1" s="1"/>
  <c r="K811" i="1"/>
  <c r="M811" i="1" s="1"/>
  <c r="N811" i="1" s="1"/>
  <c r="K810" i="1"/>
  <c r="M810" i="1" s="1"/>
  <c r="N810" i="1" s="1"/>
  <c r="K809" i="1"/>
  <c r="M809" i="1" s="1"/>
  <c r="N809" i="1" s="1"/>
  <c r="K808" i="1"/>
  <c r="M808" i="1" s="1"/>
  <c r="N808" i="1" s="1"/>
  <c r="K807" i="1"/>
  <c r="M807" i="1" s="1"/>
  <c r="N807" i="1" s="1"/>
  <c r="K806" i="1"/>
  <c r="M806" i="1" s="1"/>
  <c r="N806" i="1" s="1"/>
  <c r="K805" i="1"/>
  <c r="M805" i="1" s="1"/>
  <c r="N805" i="1" s="1"/>
  <c r="K804" i="1"/>
  <c r="M804" i="1" s="1"/>
  <c r="N804" i="1" s="1"/>
  <c r="K803" i="1"/>
  <c r="M803" i="1" s="1"/>
  <c r="N803" i="1" s="1"/>
  <c r="K802" i="1"/>
  <c r="M802" i="1" s="1"/>
  <c r="N802" i="1" s="1"/>
  <c r="K801" i="1"/>
  <c r="M801" i="1" s="1"/>
  <c r="N801" i="1" s="1"/>
  <c r="K800" i="1"/>
  <c r="M800" i="1" s="1"/>
  <c r="N800" i="1" s="1"/>
  <c r="K799" i="1"/>
  <c r="M799" i="1" s="1"/>
  <c r="N799" i="1" s="1"/>
  <c r="K798" i="1"/>
  <c r="M798" i="1" s="1"/>
  <c r="N798" i="1" s="1"/>
  <c r="K797" i="1"/>
  <c r="M797" i="1" s="1"/>
  <c r="N797" i="1" s="1"/>
  <c r="K796" i="1"/>
  <c r="M796" i="1" s="1"/>
  <c r="N796" i="1" s="1"/>
  <c r="K794" i="1"/>
  <c r="M794" i="1" s="1"/>
  <c r="N794" i="1" s="1"/>
  <c r="K795" i="1"/>
  <c r="M795" i="1" s="1"/>
  <c r="N795" i="1" s="1"/>
  <c r="K793" i="1"/>
  <c r="M793" i="1" s="1"/>
  <c r="N793" i="1" s="1"/>
  <c r="K792" i="1"/>
  <c r="M792" i="1" s="1"/>
  <c r="N792" i="1" s="1"/>
  <c r="K791" i="1"/>
  <c r="M791" i="1" s="1"/>
  <c r="N791" i="1" s="1"/>
  <c r="K790" i="1"/>
  <c r="M790" i="1" s="1"/>
  <c r="N790" i="1" s="1"/>
  <c r="K789" i="1"/>
  <c r="M789" i="1" s="1"/>
  <c r="N789" i="1" s="1"/>
  <c r="K788" i="1"/>
  <c r="M788" i="1" s="1"/>
  <c r="N788" i="1" s="1"/>
  <c r="K787" i="1"/>
  <c r="M787" i="1" s="1"/>
  <c r="N787" i="1" s="1"/>
  <c r="K786" i="1"/>
  <c r="M786" i="1" s="1"/>
  <c r="N786" i="1" s="1"/>
  <c r="K785" i="1"/>
  <c r="M785" i="1" s="1"/>
  <c r="N785" i="1" s="1"/>
  <c r="K784" i="1"/>
  <c r="M784" i="1" s="1"/>
  <c r="N784" i="1" s="1"/>
  <c r="K783" i="1"/>
  <c r="M783" i="1" s="1"/>
  <c r="N783" i="1" s="1"/>
  <c r="K782" i="1"/>
  <c r="M782" i="1" s="1"/>
  <c r="N782" i="1" s="1"/>
  <c r="K781" i="1"/>
  <c r="M781" i="1" s="1"/>
  <c r="N781" i="1" s="1"/>
  <c r="K780" i="1"/>
  <c r="M780" i="1" s="1"/>
  <c r="N780" i="1" s="1"/>
  <c r="K779" i="1"/>
  <c r="M779" i="1" s="1"/>
  <c r="N779" i="1" s="1"/>
  <c r="K778" i="1"/>
  <c r="M778" i="1" s="1"/>
  <c r="N778" i="1" s="1"/>
  <c r="K777" i="1"/>
  <c r="M777" i="1" s="1"/>
  <c r="N777" i="1" s="1"/>
  <c r="K776" i="1"/>
  <c r="M776" i="1" s="1"/>
  <c r="N776" i="1" s="1"/>
  <c r="K774" i="1"/>
  <c r="M774" i="1" s="1"/>
  <c r="N774" i="1" s="1"/>
  <c r="K775" i="1"/>
  <c r="M775" i="1" s="1"/>
  <c r="N775" i="1" s="1"/>
  <c r="K773" i="1"/>
  <c r="M773" i="1" s="1"/>
  <c r="N773" i="1" s="1"/>
  <c r="K772" i="1"/>
  <c r="M772" i="1" s="1"/>
  <c r="N772" i="1" s="1"/>
  <c r="K771" i="1"/>
  <c r="M771" i="1" s="1"/>
  <c r="N771" i="1" s="1"/>
  <c r="K770" i="1"/>
  <c r="M770" i="1" s="1"/>
  <c r="N770" i="1" s="1"/>
  <c r="K769" i="1"/>
  <c r="M769" i="1" s="1"/>
  <c r="N769" i="1" s="1"/>
  <c r="K768" i="1"/>
  <c r="M768" i="1" s="1"/>
  <c r="N768" i="1" s="1"/>
  <c r="K767" i="1"/>
  <c r="M767" i="1" s="1"/>
  <c r="N767" i="1" s="1"/>
  <c r="K766" i="1"/>
  <c r="M766" i="1" s="1"/>
  <c r="N766" i="1" s="1"/>
  <c r="K765" i="1"/>
  <c r="M765" i="1" s="1"/>
  <c r="N765" i="1" s="1"/>
  <c r="K764" i="1"/>
  <c r="M764" i="1" s="1"/>
  <c r="N764" i="1" s="1"/>
  <c r="K763" i="1"/>
  <c r="M763" i="1" s="1"/>
  <c r="N763" i="1" s="1"/>
  <c r="K762" i="1"/>
  <c r="M762" i="1" s="1"/>
  <c r="N762" i="1" s="1"/>
  <c r="K761" i="1"/>
  <c r="M761" i="1" s="1"/>
  <c r="N761" i="1" s="1"/>
  <c r="K760" i="1"/>
  <c r="M760" i="1" s="1"/>
  <c r="N760" i="1" s="1"/>
  <c r="K759" i="1"/>
  <c r="M759" i="1" s="1"/>
  <c r="N759" i="1" s="1"/>
  <c r="K758" i="1"/>
  <c r="M758" i="1" s="1"/>
  <c r="N758" i="1" s="1"/>
  <c r="K757" i="1"/>
  <c r="M757" i="1" s="1"/>
  <c r="N757" i="1" s="1"/>
  <c r="K756" i="1"/>
  <c r="M756" i="1" s="1"/>
  <c r="N756" i="1" s="1"/>
  <c r="K755" i="1"/>
  <c r="M755" i="1" s="1"/>
  <c r="N755" i="1" s="1"/>
  <c r="K754" i="1"/>
  <c r="M754" i="1" s="1"/>
  <c r="N754" i="1" s="1"/>
  <c r="K753" i="1"/>
  <c r="M753" i="1" s="1"/>
  <c r="N753" i="1" s="1"/>
  <c r="K752" i="1"/>
  <c r="M752" i="1" s="1"/>
  <c r="N752" i="1" s="1"/>
  <c r="K751" i="1"/>
  <c r="M751" i="1" s="1"/>
  <c r="N751" i="1" s="1"/>
  <c r="K750" i="1"/>
  <c r="M750" i="1" s="1"/>
  <c r="N750" i="1" s="1"/>
  <c r="K749" i="1"/>
  <c r="M749" i="1" s="1"/>
  <c r="N749" i="1" s="1"/>
  <c r="K748" i="1"/>
  <c r="M748" i="1" s="1"/>
  <c r="N748" i="1" s="1"/>
  <c r="K747" i="1"/>
  <c r="M747" i="1" s="1"/>
  <c r="N747" i="1" s="1"/>
  <c r="K746" i="1"/>
  <c r="M746" i="1" s="1"/>
  <c r="N746" i="1" s="1"/>
  <c r="K745" i="1"/>
  <c r="M745" i="1" s="1"/>
  <c r="N745" i="1" s="1"/>
  <c r="K744" i="1"/>
  <c r="M744" i="1" s="1"/>
  <c r="N744" i="1" s="1"/>
  <c r="K743" i="1"/>
  <c r="M743" i="1" s="1"/>
  <c r="N743" i="1" s="1"/>
  <c r="K742" i="1"/>
  <c r="M742" i="1" s="1"/>
  <c r="N742" i="1" s="1"/>
  <c r="K741" i="1"/>
  <c r="M741" i="1" s="1"/>
  <c r="N741" i="1" s="1"/>
  <c r="K740" i="1"/>
  <c r="M740" i="1" s="1"/>
  <c r="N740" i="1" s="1"/>
  <c r="K739" i="1"/>
  <c r="M739" i="1" s="1"/>
  <c r="N739" i="1" s="1"/>
  <c r="K736" i="1"/>
  <c r="M736" i="1" s="1"/>
  <c r="N736" i="1" s="1"/>
  <c r="K738" i="1"/>
  <c r="M738" i="1" s="1"/>
  <c r="N738" i="1" s="1"/>
  <c r="K737" i="1"/>
  <c r="M737" i="1" s="1"/>
  <c r="N737" i="1" s="1"/>
  <c r="K735" i="1"/>
  <c r="M735" i="1" s="1"/>
  <c r="N735" i="1" s="1"/>
  <c r="K734" i="1"/>
  <c r="M734" i="1" s="1"/>
  <c r="N734" i="1" s="1"/>
  <c r="K733" i="1"/>
  <c r="M733" i="1" s="1"/>
  <c r="N733" i="1" s="1"/>
  <c r="K732" i="1"/>
  <c r="M732" i="1" s="1"/>
  <c r="N732" i="1" s="1"/>
  <c r="K731" i="1"/>
  <c r="M731" i="1" s="1"/>
  <c r="N731" i="1" s="1"/>
  <c r="K730" i="1"/>
  <c r="M730" i="1" s="1"/>
  <c r="N730" i="1" s="1"/>
  <c r="K729" i="1"/>
  <c r="M729" i="1" s="1"/>
  <c r="N729" i="1" s="1"/>
  <c r="K728" i="1"/>
  <c r="M728" i="1" s="1"/>
  <c r="N728" i="1" s="1"/>
  <c r="K727" i="1"/>
  <c r="M727" i="1" s="1"/>
  <c r="N727" i="1" s="1"/>
  <c r="K726" i="1"/>
  <c r="M726" i="1" s="1"/>
  <c r="N726" i="1" s="1"/>
  <c r="K725" i="1"/>
  <c r="M725" i="1" s="1"/>
  <c r="N725" i="1" s="1"/>
  <c r="K724" i="1"/>
  <c r="M724" i="1" s="1"/>
  <c r="N724" i="1" s="1"/>
  <c r="K723" i="1"/>
  <c r="M723" i="1" s="1"/>
  <c r="N723" i="1" s="1"/>
  <c r="K722" i="1"/>
  <c r="M722" i="1" s="1"/>
  <c r="N722" i="1" s="1"/>
  <c r="K721" i="1"/>
  <c r="M721" i="1" s="1"/>
  <c r="N721" i="1" s="1"/>
  <c r="K720" i="1"/>
  <c r="M720" i="1" s="1"/>
  <c r="N720" i="1" s="1"/>
  <c r="K719" i="1"/>
  <c r="M719" i="1" s="1"/>
  <c r="N719" i="1" s="1"/>
  <c r="K718" i="1"/>
  <c r="M718" i="1" s="1"/>
  <c r="N718" i="1" s="1"/>
  <c r="K717" i="1"/>
  <c r="M717" i="1" s="1"/>
  <c r="N717" i="1" s="1"/>
  <c r="K716" i="1"/>
  <c r="M716" i="1" s="1"/>
  <c r="N716" i="1" s="1"/>
  <c r="K715" i="1"/>
  <c r="M715" i="1" s="1"/>
  <c r="N715" i="1" s="1"/>
  <c r="K714" i="1"/>
  <c r="M714" i="1" s="1"/>
  <c r="N714" i="1" s="1"/>
  <c r="K713" i="1"/>
  <c r="M713" i="1" s="1"/>
  <c r="N713" i="1" s="1"/>
  <c r="K712" i="1"/>
  <c r="M712" i="1" s="1"/>
  <c r="N712" i="1" s="1"/>
  <c r="K711" i="1"/>
  <c r="M711" i="1" s="1"/>
  <c r="N711" i="1" s="1"/>
  <c r="K710" i="1"/>
  <c r="M710" i="1" s="1"/>
  <c r="N710" i="1" s="1"/>
  <c r="K709" i="1"/>
  <c r="M709" i="1" s="1"/>
  <c r="N709" i="1" s="1"/>
  <c r="K708" i="1"/>
  <c r="M708" i="1" s="1"/>
  <c r="N708" i="1" s="1"/>
  <c r="K707" i="1"/>
  <c r="M707" i="1" s="1"/>
  <c r="N707" i="1" s="1"/>
  <c r="K706" i="1"/>
  <c r="M706" i="1" s="1"/>
  <c r="N706" i="1" s="1"/>
  <c r="K705" i="1"/>
  <c r="M705" i="1" s="1"/>
  <c r="N705" i="1" s="1"/>
  <c r="K704" i="1"/>
  <c r="M704" i="1" s="1"/>
  <c r="N704" i="1" s="1"/>
  <c r="K703" i="1"/>
  <c r="M703" i="1" s="1"/>
  <c r="N703" i="1" s="1"/>
  <c r="K702" i="1"/>
  <c r="M702" i="1" s="1"/>
  <c r="N702" i="1" s="1"/>
  <c r="K701" i="1"/>
  <c r="M701" i="1" s="1"/>
  <c r="N701" i="1" s="1"/>
  <c r="K700" i="1"/>
  <c r="M700" i="1" s="1"/>
  <c r="N700" i="1" s="1"/>
  <c r="K699" i="1"/>
  <c r="M699" i="1" s="1"/>
  <c r="N699" i="1" s="1"/>
  <c r="K698" i="1"/>
  <c r="M698" i="1" s="1"/>
  <c r="N698" i="1" s="1"/>
  <c r="K697" i="1"/>
  <c r="M697" i="1" s="1"/>
  <c r="N697" i="1" s="1"/>
  <c r="K696" i="1"/>
  <c r="M696" i="1" s="1"/>
  <c r="N696" i="1" s="1"/>
  <c r="K695" i="1"/>
  <c r="M695" i="1" s="1"/>
  <c r="N695" i="1" s="1"/>
  <c r="K694" i="1"/>
  <c r="M694" i="1" s="1"/>
  <c r="N694" i="1" s="1"/>
  <c r="K693" i="1"/>
  <c r="M693" i="1" s="1"/>
  <c r="N693" i="1" s="1"/>
  <c r="K692" i="1"/>
  <c r="M692" i="1" s="1"/>
  <c r="N692" i="1" s="1"/>
  <c r="K691" i="1"/>
  <c r="M691" i="1" s="1"/>
  <c r="N691" i="1" s="1"/>
  <c r="K690" i="1"/>
  <c r="M690" i="1" s="1"/>
  <c r="N690" i="1" s="1"/>
  <c r="K689" i="1"/>
  <c r="M689" i="1" s="1"/>
  <c r="N689" i="1" s="1"/>
  <c r="K688" i="1"/>
  <c r="M688" i="1" s="1"/>
  <c r="N688" i="1" s="1"/>
  <c r="K687" i="1"/>
  <c r="M687" i="1" s="1"/>
  <c r="N687" i="1" s="1"/>
  <c r="K686" i="1"/>
  <c r="M686" i="1" s="1"/>
  <c r="N686" i="1" s="1"/>
  <c r="K685" i="1"/>
  <c r="M685" i="1" s="1"/>
  <c r="N685" i="1" s="1"/>
  <c r="K684" i="1"/>
  <c r="M684" i="1" s="1"/>
  <c r="N684" i="1" s="1"/>
  <c r="K683" i="1"/>
  <c r="M683" i="1" s="1"/>
  <c r="N683" i="1" s="1"/>
  <c r="K682" i="1"/>
  <c r="M682" i="1" s="1"/>
  <c r="N682" i="1" s="1"/>
  <c r="K681" i="1"/>
  <c r="M681" i="1" s="1"/>
  <c r="N681" i="1" s="1"/>
  <c r="K680" i="1"/>
  <c r="M680" i="1" s="1"/>
  <c r="N680" i="1" s="1"/>
  <c r="K679" i="1"/>
  <c r="M679" i="1" s="1"/>
  <c r="N679" i="1" s="1"/>
  <c r="K678" i="1"/>
  <c r="M678" i="1" s="1"/>
  <c r="N678" i="1" s="1"/>
  <c r="K677" i="1"/>
  <c r="M677" i="1" s="1"/>
  <c r="N677" i="1" s="1"/>
  <c r="K676" i="1"/>
  <c r="M676" i="1" s="1"/>
  <c r="N676" i="1" s="1"/>
  <c r="K675" i="1"/>
  <c r="M675" i="1" s="1"/>
  <c r="N675" i="1" s="1"/>
  <c r="K674" i="1"/>
  <c r="M674" i="1" s="1"/>
  <c r="N674" i="1" s="1"/>
  <c r="K673" i="1"/>
  <c r="M673" i="1" s="1"/>
  <c r="N673" i="1" s="1"/>
  <c r="K672" i="1"/>
  <c r="M672" i="1" s="1"/>
  <c r="N672" i="1" s="1"/>
  <c r="K671" i="1"/>
  <c r="M671" i="1" s="1"/>
  <c r="N671" i="1" s="1"/>
  <c r="K670" i="1"/>
  <c r="M670" i="1" s="1"/>
  <c r="N670" i="1" s="1"/>
  <c r="K669" i="1"/>
  <c r="M669" i="1" s="1"/>
  <c r="N669" i="1" s="1"/>
  <c r="K668" i="1"/>
  <c r="M668" i="1" s="1"/>
  <c r="N668" i="1" s="1"/>
  <c r="K667" i="1"/>
  <c r="M667" i="1" s="1"/>
  <c r="N667" i="1" s="1"/>
  <c r="K666" i="1"/>
  <c r="M666" i="1" s="1"/>
  <c r="N666" i="1" s="1"/>
  <c r="K200" i="1"/>
  <c r="M200" i="1" s="1"/>
  <c r="N200" i="1" s="1"/>
  <c r="K217" i="1"/>
  <c r="M217" i="1" s="1"/>
  <c r="N217" i="1" s="1"/>
  <c r="K18" i="1"/>
  <c r="M18" i="1" s="1"/>
  <c r="N18" i="1" s="1"/>
  <c r="K665" i="1"/>
  <c r="M665" i="1" s="1"/>
  <c r="N665" i="1" s="1"/>
  <c r="K664" i="1"/>
  <c r="M664" i="1" s="1"/>
  <c r="N664" i="1" s="1"/>
  <c r="K663" i="1"/>
  <c r="M663" i="1" s="1"/>
  <c r="N663" i="1" s="1"/>
  <c r="K662" i="1"/>
  <c r="M662" i="1" s="1"/>
  <c r="N662" i="1" s="1"/>
  <c r="K661" i="1"/>
  <c r="M661" i="1" s="1"/>
  <c r="N661" i="1" s="1"/>
  <c r="K660" i="1"/>
  <c r="M660" i="1" s="1"/>
  <c r="N660" i="1" s="1"/>
  <c r="K659" i="1"/>
  <c r="M659" i="1" s="1"/>
  <c r="N659" i="1" s="1"/>
  <c r="K658" i="1"/>
  <c r="M658" i="1" s="1"/>
  <c r="N658" i="1" s="1"/>
  <c r="K657" i="1"/>
  <c r="M657" i="1" s="1"/>
  <c r="N657" i="1" s="1"/>
  <c r="K656" i="1"/>
  <c r="M656" i="1" s="1"/>
  <c r="N656" i="1" s="1"/>
  <c r="K655" i="1"/>
  <c r="M655" i="1" s="1"/>
  <c r="N655" i="1" s="1"/>
  <c r="K654" i="1"/>
  <c r="M654" i="1" s="1"/>
  <c r="N654" i="1" s="1"/>
  <c r="K653" i="1"/>
  <c r="M653" i="1" s="1"/>
  <c r="N653" i="1" s="1"/>
  <c r="K652" i="1"/>
  <c r="M652" i="1" s="1"/>
  <c r="N652" i="1" s="1"/>
  <c r="K651" i="1"/>
  <c r="M651" i="1" s="1"/>
  <c r="N651" i="1" s="1"/>
  <c r="K650" i="1"/>
  <c r="M650" i="1" s="1"/>
  <c r="N650" i="1" s="1"/>
  <c r="K649" i="1"/>
  <c r="M649" i="1" s="1"/>
  <c r="N649" i="1" s="1"/>
  <c r="K648" i="1"/>
  <c r="M648" i="1" s="1"/>
  <c r="N648" i="1" s="1"/>
  <c r="K647" i="1"/>
  <c r="M647" i="1" s="1"/>
  <c r="N647" i="1" s="1"/>
  <c r="K646" i="1"/>
  <c r="M646" i="1" s="1"/>
  <c r="N646" i="1" s="1"/>
  <c r="K645" i="1"/>
  <c r="M645" i="1" s="1"/>
  <c r="N645" i="1" s="1"/>
  <c r="K644" i="1"/>
  <c r="M644" i="1" s="1"/>
  <c r="N644" i="1" s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3" i="1"/>
  <c r="L209" i="1"/>
  <c r="L205" i="1"/>
  <c r="L201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5" i="1"/>
  <c r="L11" i="1"/>
  <c r="L7" i="1"/>
  <c r="L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6" i="1"/>
  <c r="L212" i="1"/>
  <c r="L208" i="1"/>
  <c r="L204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4" i="1"/>
  <c r="L10" i="1"/>
  <c r="L6" i="1"/>
  <c r="L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5" i="1"/>
  <c r="L211" i="1"/>
  <c r="L207" i="1"/>
  <c r="L203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7" i="1"/>
  <c r="L13" i="1"/>
  <c r="L9" i="1"/>
  <c r="L5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4" i="1"/>
  <c r="L210" i="1"/>
  <c r="L206" i="1"/>
  <c r="L202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6" i="1"/>
  <c r="L12" i="1"/>
  <c r="L8" i="1"/>
  <c r="L4" i="1"/>
  <c r="R19" i="11" l="1"/>
  <c r="T19" i="11"/>
  <c r="S19" i="11"/>
  <c r="Q19" i="11"/>
  <c r="K2" i="11"/>
  <c r="P19" i="11"/>
  <c r="O19" i="11"/>
  <c r="M19" i="11"/>
  <c r="L19" i="11"/>
  <c r="K19" i="11"/>
  <c r="J19" i="11"/>
  <c r="I19" i="11"/>
  <c r="K643" i="1"/>
  <c r="M643" i="1" s="1"/>
  <c r="N643" i="1" s="1"/>
  <c r="K642" i="1"/>
  <c r="M642" i="1" s="1"/>
  <c r="N642" i="1" s="1"/>
  <c r="K641" i="1"/>
  <c r="M641" i="1" s="1"/>
  <c r="N641" i="1" s="1"/>
  <c r="K640" i="1"/>
  <c r="M640" i="1" s="1"/>
  <c r="N640" i="1" s="1"/>
  <c r="K639" i="1"/>
  <c r="M639" i="1" s="1"/>
  <c r="N639" i="1" s="1"/>
  <c r="K638" i="1"/>
  <c r="M638" i="1" s="1"/>
  <c r="N638" i="1" s="1"/>
  <c r="K637" i="1"/>
  <c r="M637" i="1" s="1"/>
  <c r="N637" i="1" s="1"/>
  <c r="K636" i="1"/>
  <c r="M636" i="1" s="1"/>
  <c r="N636" i="1" s="1"/>
  <c r="K635" i="1"/>
  <c r="M635" i="1" s="1"/>
  <c r="N635" i="1" s="1"/>
  <c r="K634" i="1"/>
  <c r="M634" i="1" s="1"/>
  <c r="N634" i="1" s="1"/>
  <c r="K633" i="1"/>
  <c r="M633" i="1" s="1"/>
  <c r="N633" i="1" s="1"/>
  <c r="K632" i="1"/>
  <c r="M632" i="1" s="1"/>
  <c r="N632" i="1" s="1"/>
  <c r="K631" i="1"/>
  <c r="M631" i="1" s="1"/>
  <c r="N631" i="1" s="1"/>
  <c r="K630" i="1"/>
  <c r="M630" i="1" s="1"/>
  <c r="N630" i="1" s="1"/>
  <c r="K629" i="1"/>
  <c r="M629" i="1" s="1"/>
  <c r="N629" i="1" s="1"/>
  <c r="K628" i="1"/>
  <c r="M628" i="1" s="1"/>
  <c r="N628" i="1" s="1"/>
  <c r="K627" i="1"/>
  <c r="M627" i="1" s="1"/>
  <c r="N627" i="1" s="1"/>
  <c r="K626" i="1"/>
  <c r="M626" i="1" s="1"/>
  <c r="N626" i="1" s="1"/>
  <c r="K625" i="1"/>
  <c r="M625" i="1" s="1"/>
  <c r="N625" i="1" s="1"/>
  <c r="K624" i="1"/>
  <c r="M624" i="1" s="1"/>
  <c r="N624" i="1" s="1"/>
  <c r="K623" i="1"/>
  <c r="M623" i="1" s="1"/>
  <c r="N623" i="1" s="1"/>
  <c r="K622" i="1"/>
  <c r="M622" i="1" s="1"/>
  <c r="N622" i="1" s="1"/>
  <c r="K621" i="1"/>
  <c r="M621" i="1" s="1"/>
  <c r="N621" i="1" s="1"/>
  <c r="K620" i="1"/>
  <c r="M620" i="1" s="1"/>
  <c r="N620" i="1" s="1"/>
  <c r="K619" i="1"/>
  <c r="M619" i="1" s="1"/>
  <c r="N619" i="1" s="1"/>
  <c r="K618" i="1"/>
  <c r="M618" i="1" s="1"/>
  <c r="N618" i="1" s="1"/>
  <c r="K617" i="1"/>
  <c r="M617" i="1" s="1"/>
  <c r="N617" i="1" s="1"/>
  <c r="K616" i="1"/>
  <c r="M616" i="1" s="1"/>
  <c r="N616" i="1" s="1"/>
  <c r="K615" i="1"/>
  <c r="M615" i="1" s="1"/>
  <c r="N615" i="1" s="1"/>
  <c r="K614" i="1"/>
  <c r="M614" i="1" s="1"/>
  <c r="N614" i="1" s="1"/>
  <c r="K17" i="1"/>
  <c r="M17" i="1" s="1"/>
  <c r="N17" i="1" s="1"/>
  <c r="K613" i="1"/>
  <c r="M613" i="1" s="1"/>
  <c r="N613" i="1" s="1"/>
  <c r="K292" i="1"/>
  <c r="M292" i="1" s="1"/>
  <c r="N292" i="1" s="1"/>
  <c r="K34" i="1"/>
  <c r="M34" i="1" s="1"/>
  <c r="N34" i="1" s="1"/>
  <c r="K66" i="1"/>
  <c r="M66" i="1" s="1"/>
  <c r="N66" i="1" s="1"/>
  <c r="K260" i="1"/>
  <c r="M260" i="1" s="1"/>
  <c r="N260" i="1" s="1"/>
  <c r="K293" i="1"/>
  <c r="M293" i="1" s="1"/>
  <c r="N293" i="1" s="1"/>
  <c r="K287" i="1"/>
  <c r="M287" i="1" s="1"/>
  <c r="N287" i="1" s="1"/>
  <c r="K273" i="1"/>
  <c r="M273" i="1" s="1"/>
  <c r="N273" i="1" s="1"/>
  <c r="K12" i="1"/>
  <c r="M12" i="1" s="1"/>
  <c r="N12" i="1" s="1"/>
  <c r="K29" i="1"/>
  <c r="M29" i="1" s="1"/>
  <c r="N29" i="1" s="1"/>
  <c r="K45" i="1"/>
  <c r="M45" i="1" s="1"/>
  <c r="N45" i="1" s="1"/>
  <c r="K61" i="1"/>
  <c r="M61" i="1" s="1"/>
  <c r="N61" i="1" s="1"/>
  <c r="K77" i="1"/>
  <c r="M77" i="1" s="1"/>
  <c r="N77" i="1" s="1"/>
  <c r="K85" i="1"/>
  <c r="M85" i="1" s="1"/>
  <c r="N85" i="1" s="1"/>
  <c r="K93" i="1"/>
  <c r="M93" i="1" s="1"/>
  <c r="N93" i="1" s="1"/>
  <c r="K101" i="1"/>
  <c r="M101" i="1" s="1"/>
  <c r="N101" i="1" s="1"/>
  <c r="K109" i="1"/>
  <c r="M109" i="1" s="1"/>
  <c r="N109" i="1" s="1"/>
  <c r="K117" i="1"/>
  <c r="M117" i="1" s="1"/>
  <c r="N117" i="1" s="1"/>
  <c r="K125" i="1"/>
  <c r="M125" i="1" s="1"/>
  <c r="N125" i="1" s="1"/>
  <c r="K133" i="1"/>
  <c r="M133" i="1" s="1"/>
  <c r="N133" i="1" s="1"/>
  <c r="K141" i="1"/>
  <c r="M141" i="1" s="1"/>
  <c r="N141" i="1" s="1"/>
  <c r="K149" i="1"/>
  <c r="M149" i="1" s="1"/>
  <c r="N149" i="1" s="1"/>
  <c r="K157" i="1"/>
  <c r="M157" i="1" s="1"/>
  <c r="N157" i="1" s="1"/>
  <c r="K165" i="1"/>
  <c r="M165" i="1" s="1"/>
  <c r="N165" i="1" s="1"/>
  <c r="K173" i="1"/>
  <c r="M173" i="1" s="1"/>
  <c r="N173" i="1" s="1"/>
  <c r="K189" i="1"/>
  <c r="M189" i="1" s="1"/>
  <c r="N189" i="1" s="1"/>
  <c r="K206" i="1"/>
  <c r="M206" i="1" s="1"/>
  <c r="N206" i="1" s="1"/>
  <c r="K223" i="1"/>
  <c r="M223" i="1" s="1"/>
  <c r="N223" i="1" s="1"/>
  <c r="K239" i="1"/>
  <c r="M239" i="1" s="1"/>
  <c r="N239" i="1" s="1"/>
  <c r="K255" i="1"/>
  <c r="M255" i="1" s="1"/>
  <c r="N255" i="1" s="1"/>
  <c r="K5" i="1"/>
  <c r="M5" i="1" s="1"/>
  <c r="N5" i="1" s="1"/>
  <c r="K38" i="1"/>
  <c r="M38" i="1" s="1"/>
  <c r="N38" i="1" s="1"/>
  <c r="K54" i="1"/>
  <c r="M54" i="1" s="1"/>
  <c r="N54" i="1" s="1"/>
  <c r="K70" i="1"/>
  <c r="M70" i="1" s="1"/>
  <c r="N70" i="1" s="1"/>
  <c r="K86" i="1"/>
  <c r="M86" i="1" s="1"/>
  <c r="N86" i="1" s="1"/>
  <c r="K94" i="1"/>
  <c r="M94" i="1" s="1"/>
  <c r="N94" i="1" s="1"/>
  <c r="K102" i="1"/>
  <c r="M102" i="1" s="1"/>
  <c r="N102" i="1" s="1"/>
  <c r="K110" i="1"/>
  <c r="M110" i="1" s="1"/>
  <c r="N110" i="1" s="1"/>
  <c r="K118" i="1"/>
  <c r="M118" i="1" s="1"/>
  <c r="N118" i="1" s="1"/>
  <c r="K126" i="1"/>
  <c r="M126" i="1" s="1"/>
  <c r="N126" i="1" s="1"/>
  <c r="K134" i="1"/>
  <c r="M134" i="1" s="1"/>
  <c r="N134" i="1" s="1"/>
  <c r="K142" i="1"/>
  <c r="M142" i="1" s="1"/>
  <c r="N142" i="1" s="1"/>
  <c r="K150" i="1"/>
  <c r="M150" i="1" s="1"/>
  <c r="N150" i="1" s="1"/>
  <c r="K158" i="1"/>
  <c r="M158" i="1" s="1"/>
  <c r="N158" i="1" s="1"/>
  <c r="K166" i="1"/>
  <c r="M166" i="1" s="1"/>
  <c r="N166" i="1" s="1"/>
  <c r="K174" i="1"/>
  <c r="M174" i="1" s="1"/>
  <c r="N174" i="1" s="1"/>
  <c r="K182" i="1"/>
  <c r="M182" i="1" s="1"/>
  <c r="N182" i="1" s="1"/>
  <c r="K198" i="1"/>
  <c r="M198" i="1" s="1"/>
  <c r="N198" i="1" s="1"/>
  <c r="K207" i="1"/>
  <c r="M207" i="1" s="1"/>
  <c r="N207" i="1" s="1"/>
  <c r="K215" i="1"/>
  <c r="M215" i="1" s="1"/>
  <c r="N215" i="1" s="1"/>
  <c r="K224" i="1"/>
  <c r="M224" i="1" s="1"/>
  <c r="N224" i="1" s="1"/>
  <c r="K232" i="1"/>
  <c r="M232" i="1" s="1"/>
  <c r="N232" i="1" s="1"/>
  <c r="K240" i="1"/>
  <c r="M240" i="1" s="1"/>
  <c r="N240" i="1" s="1"/>
  <c r="K248" i="1"/>
  <c r="M248" i="1" s="1"/>
  <c r="N248" i="1" s="1"/>
  <c r="K256" i="1"/>
  <c r="M256" i="1" s="1"/>
  <c r="N256" i="1" s="1"/>
  <c r="K264" i="1"/>
  <c r="M264" i="1" s="1"/>
  <c r="N264" i="1" s="1"/>
  <c r="K2" i="1"/>
  <c r="M2" i="1" s="1"/>
  <c r="N2" i="1" s="1"/>
  <c r="K608" i="1"/>
  <c r="M608" i="1" s="1"/>
  <c r="N608" i="1" s="1"/>
  <c r="K606" i="1"/>
  <c r="M606" i="1" s="1"/>
  <c r="N606" i="1" s="1"/>
  <c r="K610" i="1"/>
  <c r="M610" i="1" s="1"/>
  <c r="N610" i="1" s="1"/>
  <c r="K609" i="1"/>
  <c r="M609" i="1" s="1"/>
  <c r="N609" i="1" s="1"/>
  <c r="K611" i="1"/>
  <c r="M611" i="1" s="1"/>
  <c r="N611" i="1" s="1"/>
  <c r="K607" i="1"/>
  <c r="M607" i="1" s="1"/>
  <c r="N607" i="1" s="1"/>
  <c r="K612" i="1"/>
  <c r="M612" i="1" s="1"/>
  <c r="N612" i="1" s="1"/>
  <c r="K589" i="1"/>
  <c r="M589" i="1" s="1"/>
  <c r="N589" i="1" s="1"/>
  <c r="K602" i="1"/>
  <c r="M602" i="1" s="1"/>
  <c r="N602" i="1" s="1"/>
  <c r="K603" i="1"/>
  <c r="M603" i="1" s="1"/>
  <c r="N603" i="1" s="1"/>
  <c r="K604" i="1"/>
  <c r="M604" i="1" s="1"/>
  <c r="N604" i="1" s="1"/>
  <c r="K595" i="1"/>
  <c r="M595" i="1" s="1"/>
  <c r="N595" i="1" s="1"/>
  <c r="K601" i="1"/>
  <c r="M601" i="1" s="1"/>
  <c r="N601" i="1" s="1"/>
  <c r="K597" i="1"/>
  <c r="M597" i="1" s="1"/>
  <c r="N597" i="1" s="1"/>
  <c r="K605" i="1"/>
  <c r="M605" i="1" s="1"/>
  <c r="N605" i="1" s="1"/>
  <c r="K598" i="1"/>
  <c r="M598" i="1" s="1"/>
  <c r="N598" i="1" s="1"/>
  <c r="K600" i="1"/>
  <c r="M600" i="1" s="1"/>
  <c r="N600" i="1" s="1"/>
  <c r="K590" i="1"/>
  <c r="M590" i="1" s="1"/>
  <c r="N590" i="1" s="1"/>
  <c r="K591" i="1"/>
  <c r="M591" i="1" s="1"/>
  <c r="N591" i="1" s="1"/>
  <c r="K596" i="1"/>
  <c r="M596" i="1" s="1"/>
  <c r="N596" i="1" s="1"/>
  <c r="K576" i="1"/>
  <c r="M576" i="1" s="1"/>
  <c r="N576" i="1" s="1"/>
  <c r="K594" i="1"/>
  <c r="M594" i="1" s="1"/>
  <c r="N594" i="1" s="1"/>
  <c r="K577" i="1"/>
  <c r="M577" i="1" s="1"/>
  <c r="N577" i="1" s="1"/>
  <c r="K575" i="1"/>
  <c r="M575" i="1" s="1"/>
  <c r="N575" i="1" s="1"/>
  <c r="K582" i="1"/>
  <c r="M582" i="1" s="1"/>
  <c r="N582" i="1" s="1"/>
  <c r="K578" i="1"/>
  <c r="M578" i="1" s="1"/>
  <c r="N578" i="1" s="1"/>
  <c r="K580" i="1"/>
  <c r="M580" i="1" s="1"/>
  <c r="N580" i="1" s="1"/>
  <c r="K579" i="1"/>
  <c r="M579" i="1" s="1"/>
  <c r="N579" i="1" s="1"/>
  <c r="K581" i="1"/>
  <c r="M581" i="1" s="1"/>
  <c r="N581" i="1" s="1"/>
  <c r="K583" i="1"/>
  <c r="M583" i="1" s="1"/>
  <c r="N583" i="1" s="1"/>
  <c r="K592" i="1"/>
  <c r="M592" i="1" s="1"/>
  <c r="N592" i="1" s="1"/>
  <c r="K599" i="1"/>
  <c r="M599" i="1" s="1"/>
  <c r="N599" i="1" s="1"/>
  <c r="K584" i="1"/>
  <c r="M584" i="1" s="1"/>
  <c r="N584" i="1" s="1"/>
  <c r="K587" i="1"/>
  <c r="M587" i="1" s="1"/>
  <c r="N587" i="1" s="1"/>
  <c r="K585" i="1"/>
  <c r="M585" i="1" s="1"/>
  <c r="N585" i="1" s="1"/>
  <c r="K574" i="1"/>
  <c r="M574" i="1" s="1"/>
  <c r="N574" i="1" s="1"/>
  <c r="K588" i="1"/>
  <c r="M588" i="1" s="1"/>
  <c r="N588" i="1" s="1"/>
  <c r="K586" i="1"/>
  <c r="M586" i="1" s="1"/>
  <c r="N586" i="1" s="1"/>
  <c r="K573" i="1"/>
  <c r="M573" i="1" s="1"/>
  <c r="N573" i="1" s="1"/>
  <c r="K593" i="1"/>
  <c r="M593" i="1" s="1"/>
  <c r="N593" i="1" s="1"/>
  <c r="K569" i="1"/>
  <c r="M569" i="1" s="1"/>
  <c r="N569" i="1" s="1"/>
  <c r="K561" i="1"/>
  <c r="M561" i="1" s="1"/>
  <c r="N561" i="1" s="1"/>
  <c r="K571" i="1"/>
  <c r="M571" i="1" s="1"/>
  <c r="N571" i="1" s="1"/>
  <c r="K568" i="1"/>
  <c r="M568" i="1" s="1"/>
  <c r="N568" i="1" s="1"/>
  <c r="K562" i="1"/>
  <c r="M562" i="1" s="1"/>
  <c r="N562" i="1" s="1"/>
  <c r="K559" i="1"/>
  <c r="M559" i="1" s="1"/>
  <c r="N559" i="1" s="1"/>
  <c r="K565" i="1"/>
  <c r="M565" i="1" s="1"/>
  <c r="N565" i="1" s="1"/>
  <c r="K572" i="1"/>
  <c r="M572" i="1" s="1"/>
  <c r="N572" i="1" s="1"/>
  <c r="K567" i="1"/>
  <c r="M567" i="1" s="1"/>
  <c r="N567" i="1" s="1"/>
  <c r="K566" i="1"/>
  <c r="M566" i="1" s="1"/>
  <c r="N566" i="1" s="1"/>
  <c r="K563" i="1"/>
  <c r="M563" i="1" s="1"/>
  <c r="N563" i="1" s="1"/>
  <c r="K560" i="1"/>
  <c r="M560" i="1" s="1"/>
  <c r="N560" i="1" s="1"/>
  <c r="K570" i="1"/>
  <c r="M570" i="1" s="1"/>
  <c r="N570" i="1" s="1"/>
  <c r="K564" i="1"/>
  <c r="M564" i="1" s="1"/>
  <c r="N564" i="1" s="1"/>
  <c r="K542" i="1"/>
  <c r="M542" i="1" s="1"/>
  <c r="N542" i="1" s="1"/>
  <c r="K543" i="1"/>
  <c r="M543" i="1" s="1"/>
  <c r="N543" i="1" s="1"/>
  <c r="K534" i="1"/>
  <c r="M534" i="1" s="1"/>
  <c r="N534" i="1" s="1"/>
  <c r="K540" i="1"/>
  <c r="M540" i="1" s="1"/>
  <c r="N540" i="1" s="1"/>
  <c r="K556" i="1"/>
  <c r="M556" i="1" s="1"/>
  <c r="N556" i="1" s="1"/>
  <c r="K537" i="1"/>
  <c r="M537" i="1" s="1"/>
  <c r="N537" i="1" s="1"/>
  <c r="K553" i="1"/>
  <c r="M553" i="1" s="1"/>
  <c r="N553" i="1" s="1"/>
  <c r="K555" i="1"/>
  <c r="M555" i="1" s="1"/>
  <c r="N555" i="1" s="1"/>
  <c r="K533" i="1"/>
  <c r="M533" i="1" s="1"/>
  <c r="N533" i="1" s="1"/>
  <c r="K554" i="1"/>
  <c r="M554" i="1" s="1"/>
  <c r="N554" i="1" s="1"/>
  <c r="K547" i="1"/>
  <c r="M547" i="1" s="1"/>
  <c r="N547" i="1" s="1"/>
  <c r="K546" i="1"/>
  <c r="M546" i="1" s="1"/>
  <c r="N546" i="1" s="1"/>
  <c r="K544" i="1"/>
  <c r="M544" i="1" s="1"/>
  <c r="N544" i="1" s="1"/>
  <c r="K538" i="1"/>
  <c r="M538" i="1" s="1"/>
  <c r="N538" i="1" s="1"/>
  <c r="K541" i="1"/>
  <c r="M541" i="1" s="1"/>
  <c r="N541" i="1" s="1"/>
  <c r="K557" i="1"/>
  <c r="M557" i="1" s="1"/>
  <c r="N557" i="1" s="1"/>
  <c r="K536" i="1"/>
  <c r="M536" i="1" s="1"/>
  <c r="N536" i="1" s="1"/>
  <c r="K549" i="1"/>
  <c r="M549" i="1" s="1"/>
  <c r="N549" i="1" s="1"/>
  <c r="K535" i="1"/>
  <c r="M535" i="1" s="1"/>
  <c r="N535" i="1" s="1"/>
  <c r="K551" i="1"/>
  <c r="M551" i="1" s="1"/>
  <c r="N551" i="1" s="1"/>
  <c r="K558" i="1"/>
  <c r="M558" i="1" s="1"/>
  <c r="N558" i="1" s="1"/>
  <c r="K548" i="1"/>
  <c r="M548" i="1" s="1"/>
  <c r="N548" i="1" s="1"/>
  <c r="K550" i="1"/>
  <c r="M550" i="1" s="1"/>
  <c r="N550" i="1" s="1"/>
  <c r="K545" i="1"/>
  <c r="M545" i="1" s="1"/>
  <c r="N545" i="1" s="1"/>
  <c r="K539" i="1"/>
  <c r="M539" i="1" s="1"/>
  <c r="N539" i="1" s="1"/>
  <c r="K552" i="1"/>
  <c r="M552" i="1" s="1"/>
  <c r="N552" i="1" s="1"/>
  <c r="K527" i="1"/>
  <c r="M527" i="1" s="1"/>
  <c r="N527" i="1" s="1"/>
  <c r="K519" i="1"/>
  <c r="M519" i="1" s="1"/>
  <c r="N519" i="1" s="1"/>
  <c r="K529" i="1"/>
  <c r="M529" i="1" s="1"/>
  <c r="N529" i="1" s="1"/>
  <c r="K526" i="1"/>
  <c r="M526" i="1" s="1"/>
  <c r="N526" i="1" s="1"/>
  <c r="K522" i="1"/>
  <c r="M522" i="1" s="1"/>
  <c r="N522" i="1" s="1"/>
  <c r="K524" i="1"/>
  <c r="M524" i="1" s="1"/>
  <c r="N524" i="1" s="1"/>
  <c r="K531" i="1"/>
  <c r="M531" i="1" s="1"/>
  <c r="N531" i="1" s="1"/>
  <c r="K523" i="1"/>
  <c r="M523" i="1" s="1"/>
  <c r="N523" i="1" s="1"/>
  <c r="K530" i="1"/>
  <c r="M530" i="1" s="1"/>
  <c r="N530" i="1" s="1"/>
  <c r="K525" i="1"/>
  <c r="M525" i="1" s="1"/>
  <c r="N525" i="1" s="1"/>
  <c r="K528" i="1"/>
  <c r="M528" i="1" s="1"/>
  <c r="N528" i="1" s="1"/>
  <c r="K521" i="1"/>
  <c r="M521" i="1" s="1"/>
  <c r="N521" i="1" s="1"/>
  <c r="K520" i="1"/>
  <c r="M520" i="1" s="1"/>
  <c r="N520" i="1" s="1"/>
  <c r="K532" i="1"/>
  <c r="M532" i="1" s="1"/>
  <c r="N532" i="1" s="1"/>
  <c r="K508" i="1"/>
  <c r="M508" i="1" s="1"/>
  <c r="N508" i="1" s="1"/>
  <c r="K513" i="1"/>
  <c r="M513" i="1" s="1"/>
  <c r="N513" i="1" s="1"/>
  <c r="K510" i="1"/>
  <c r="M510" i="1" s="1"/>
  <c r="N510" i="1" s="1"/>
  <c r="K506" i="1"/>
  <c r="M506" i="1" s="1"/>
  <c r="N506" i="1" s="1"/>
  <c r="K512" i="1"/>
  <c r="M512" i="1" s="1"/>
  <c r="N512" i="1" s="1"/>
  <c r="K517" i="1"/>
  <c r="M517" i="1" s="1"/>
  <c r="N517" i="1" s="1"/>
  <c r="K514" i="1"/>
  <c r="M514" i="1" s="1"/>
  <c r="N514" i="1" s="1"/>
  <c r="K509" i="1"/>
  <c r="M509" i="1" s="1"/>
  <c r="N509" i="1" s="1"/>
  <c r="K507" i="1"/>
  <c r="M507" i="1" s="1"/>
  <c r="N507" i="1" s="1"/>
  <c r="K511" i="1"/>
  <c r="M511" i="1" s="1"/>
  <c r="N511" i="1" s="1"/>
  <c r="K518" i="1"/>
  <c r="M518" i="1" s="1"/>
  <c r="N518" i="1" s="1"/>
  <c r="K486" i="1"/>
  <c r="M486" i="1" s="1"/>
  <c r="N486" i="1" s="1"/>
  <c r="K491" i="1"/>
  <c r="M491" i="1" s="1"/>
  <c r="N491" i="1" s="1"/>
  <c r="K502" i="1"/>
  <c r="M502" i="1" s="1"/>
  <c r="N502" i="1" s="1"/>
  <c r="K488" i="1"/>
  <c r="M488" i="1" s="1"/>
  <c r="N488" i="1" s="1"/>
  <c r="K490" i="1"/>
  <c r="M490" i="1" s="1"/>
  <c r="N490" i="1" s="1"/>
  <c r="K493" i="1"/>
  <c r="M493" i="1" s="1"/>
  <c r="N493" i="1" s="1"/>
  <c r="K516" i="1"/>
  <c r="M516" i="1" s="1"/>
  <c r="N516" i="1" s="1"/>
  <c r="K495" i="1"/>
  <c r="M495" i="1" s="1"/>
  <c r="N495" i="1" s="1"/>
  <c r="K494" i="1"/>
  <c r="M494" i="1" s="1"/>
  <c r="N494" i="1" s="1"/>
  <c r="K492" i="1"/>
  <c r="M492" i="1" s="1"/>
  <c r="N492" i="1" s="1"/>
  <c r="K503" i="1"/>
  <c r="M503" i="1" s="1"/>
  <c r="N503" i="1" s="1"/>
  <c r="K497" i="1"/>
  <c r="M497" i="1" s="1"/>
  <c r="N497" i="1" s="1"/>
  <c r="K505" i="1"/>
  <c r="M505" i="1" s="1"/>
  <c r="N505" i="1" s="1"/>
  <c r="K504" i="1"/>
  <c r="M504" i="1" s="1"/>
  <c r="N504" i="1" s="1"/>
  <c r="K515" i="1"/>
  <c r="M515" i="1" s="1"/>
  <c r="N515" i="1" s="1"/>
  <c r="K483" i="1"/>
  <c r="M483" i="1" s="1"/>
  <c r="N483" i="1" s="1"/>
  <c r="K499" i="1"/>
  <c r="M499" i="1" s="1"/>
  <c r="N499" i="1" s="1"/>
  <c r="K501" i="1"/>
  <c r="M501" i="1" s="1"/>
  <c r="N501" i="1" s="1"/>
  <c r="K496" i="1"/>
  <c r="M496" i="1" s="1"/>
  <c r="N496" i="1" s="1"/>
  <c r="K485" i="1"/>
  <c r="M485" i="1" s="1"/>
  <c r="N485" i="1" s="1"/>
  <c r="K500" i="1"/>
  <c r="M500" i="1" s="1"/>
  <c r="N500" i="1" s="1"/>
  <c r="K487" i="1"/>
  <c r="M487" i="1" s="1"/>
  <c r="N487" i="1" s="1"/>
  <c r="K484" i="1"/>
  <c r="M484" i="1" s="1"/>
  <c r="N484" i="1" s="1"/>
  <c r="K489" i="1"/>
  <c r="M489" i="1" s="1"/>
  <c r="N489" i="1" s="1"/>
  <c r="K472" i="1"/>
  <c r="M472" i="1" s="1"/>
  <c r="N472" i="1" s="1"/>
  <c r="K481" i="1"/>
  <c r="M481" i="1" s="1"/>
  <c r="N481" i="1" s="1"/>
  <c r="K478" i="1"/>
  <c r="M478" i="1" s="1"/>
  <c r="N478" i="1" s="1"/>
  <c r="K471" i="1"/>
  <c r="M471" i="1" s="1"/>
  <c r="N471" i="1" s="1"/>
  <c r="K498" i="1"/>
  <c r="M498" i="1" s="1"/>
  <c r="N498" i="1" s="1"/>
  <c r="K474" i="1"/>
  <c r="M474" i="1" s="1"/>
  <c r="N474" i="1" s="1"/>
  <c r="K343" i="1"/>
  <c r="M343" i="1" s="1"/>
  <c r="N343" i="1" s="1"/>
  <c r="K469" i="1"/>
  <c r="M469" i="1" s="1"/>
  <c r="N469" i="1" s="1"/>
  <c r="K480" i="1"/>
  <c r="M480" i="1" s="1"/>
  <c r="N480" i="1" s="1"/>
  <c r="K482" i="1"/>
  <c r="M482" i="1" s="1"/>
  <c r="N482" i="1" s="1"/>
  <c r="K475" i="1"/>
  <c r="M475" i="1" s="1"/>
  <c r="N475" i="1" s="1"/>
  <c r="K473" i="1"/>
  <c r="M473" i="1" s="1"/>
  <c r="N473" i="1" s="1"/>
  <c r="K470" i="1"/>
  <c r="M470" i="1" s="1"/>
  <c r="N470" i="1" s="1"/>
  <c r="K476" i="1"/>
  <c r="M476" i="1" s="1"/>
  <c r="N476" i="1" s="1"/>
  <c r="K479" i="1"/>
  <c r="M479" i="1" s="1"/>
  <c r="N479" i="1" s="1"/>
  <c r="K477" i="1"/>
  <c r="M477" i="1" s="1"/>
  <c r="N477" i="1" s="1"/>
  <c r="K467" i="1"/>
  <c r="M467" i="1" s="1"/>
  <c r="N467" i="1" s="1"/>
  <c r="K457" i="1"/>
  <c r="M457" i="1" s="1"/>
  <c r="N457" i="1" s="1"/>
  <c r="K461" i="1"/>
  <c r="M461" i="1" s="1"/>
  <c r="N461" i="1" s="1"/>
  <c r="K463" i="1"/>
  <c r="M463" i="1" s="1"/>
  <c r="N463" i="1" s="1"/>
  <c r="K460" i="1"/>
  <c r="M460" i="1" s="1"/>
  <c r="N460" i="1" s="1"/>
  <c r="K466" i="1"/>
  <c r="M466" i="1" s="1"/>
  <c r="N466" i="1" s="1"/>
  <c r="K459" i="1"/>
  <c r="M459" i="1" s="1"/>
  <c r="N459" i="1" s="1"/>
  <c r="K458" i="1"/>
  <c r="M458" i="1" s="1"/>
  <c r="N458" i="1" s="1"/>
  <c r="K454" i="1"/>
  <c r="M454" i="1" s="1"/>
  <c r="N454" i="1" s="1"/>
  <c r="K453" i="1"/>
  <c r="M453" i="1" s="1"/>
  <c r="N453" i="1" s="1"/>
  <c r="K464" i="1"/>
  <c r="M464" i="1" s="1"/>
  <c r="N464" i="1" s="1"/>
  <c r="K462" i="1"/>
  <c r="M462" i="1" s="1"/>
  <c r="N462" i="1" s="1"/>
  <c r="K455" i="1"/>
  <c r="M455" i="1" s="1"/>
  <c r="N455" i="1" s="1"/>
  <c r="K465" i="1"/>
  <c r="M465" i="1" s="1"/>
  <c r="N465" i="1" s="1"/>
  <c r="K468" i="1"/>
  <c r="M468" i="1" s="1"/>
  <c r="N468" i="1" s="1"/>
  <c r="K456" i="1"/>
  <c r="M456" i="1" s="1"/>
  <c r="N456" i="1" s="1"/>
  <c r="K438" i="1"/>
  <c r="M438" i="1" s="1"/>
  <c r="N438" i="1" s="1"/>
  <c r="K451" i="1"/>
  <c r="M451" i="1" s="1"/>
  <c r="N451" i="1" s="1"/>
  <c r="K444" i="1"/>
  <c r="M444" i="1" s="1"/>
  <c r="N444" i="1" s="1"/>
  <c r="K433" i="1"/>
  <c r="M433" i="1" s="1"/>
  <c r="N433" i="1" s="1"/>
  <c r="K449" i="1"/>
  <c r="M449" i="1" s="1"/>
  <c r="N449" i="1" s="1"/>
  <c r="K450" i="1"/>
  <c r="M450" i="1" s="1"/>
  <c r="N450" i="1" s="1"/>
  <c r="K435" i="1"/>
  <c r="M435" i="1" s="1"/>
  <c r="N435" i="1" s="1"/>
  <c r="K446" i="1"/>
  <c r="M446" i="1" s="1"/>
  <c r="N446" i="1" s="1"/>
  <c r="K452" i="1"/>
  <c r="M452" i="1" s="1"/>
  <c r="N452" i="1" s="1"/>
  <c r="K437" i="1"/>
  <c r="M437" i="1" s="1"/>
  <c r="N437" i="1" s="1"/>
  <c r="K447" i="1"/>
  <c r="M447" i="1" s="1"/>
  <c r="N447" i="1" s="1"/>
  <c r="K445" i="1"/>
  <c r="M445" i="1" s="1"/>
  <c r="N445" i="1" s="1"/>
  <c r="K439" i="1"/>
  <c r="M439" i="1" s="1"/>
  <c r="N439" i="1" s="1"/>
  <c r="K436" i="1"/>
  <c r="M436" i="1" s="1"/>
  <c r="N436" i="1" s="1"/>
  <c r="K434" i="1"/>
  <c r="M434" i="1" s="1"/>
  <c r="N434" i="1" s="1"/>
  <c r="K441" i="1"/>
  <c r="M441" i="1" s="1"/>
  <c r="N441" i="1" s="1"/>
  <c r="K440" i="1"/>
  <c r="M440" i="1" s="1"/>
  <c r="N440" i="1" s="1"/>
  <c r="K432" i="1"/>
  <c r="M432" i="1" s="1"/>
  <c r="N432" i="1" s="1"/>
  <c r="K431" i="1"/>
  <c r="M431" i="1" s="1"/>
  <c r="N431" i="1" s="1"/>
  <c r="K442" i="1"/>
  <c r="M442" i="1" s="1"/>
  <c r="N442" i="1" s="1"/>
  <c r="K448" i="1"/>
  <c r="M448" i="1" s="1"/>
  <c r="N448" i="1" s="1"/>
  <c r="K443" i="1"/>
  <c r="M443" i="1" s="1"/>
  <c r="N443" i="1" s="1"/>
  <c r="K420" i="1"/>
  <c r="M420" i="1" s="1"/>
  <c r="N420" i="1" s="1"/>
  <c r="K413" i="1"/>
  <c r="M413" i="1" s="1"/>
  <c r="N413" i="1" s="1"/>
  <c r="K430" i="1"/>
  <c r="M430" i="1" s="1"/>
  <c r="N430" i="1" s="1"/>
  <c r="K398" i="1"/>
  <c r="M398" i="1" s="1"/>
  <c r="N398" i="1" s="1"/>
  <c r="K387" i="1"/>
  <c r="M387" i="1" s="1"/>
  <c r="N387" i="1" s="1"/>
  <c r="K392" i="1"/>
  <c r="M392" i="1" s="1"/>
  <c r="N392" i="1" s="1"/>
  <c r="K400" i="1"/>
  <c r="M400" i="1" s="1"/>
  <c r="N400" i="1" s="1"/>
  <c r="K396" i="1"/>
  <c r="M396" i="1" s="1"/>
  <c r="N396" i="1" s="1"/>
  <c r="K417" i="1"/>
  <c r="M417" i="1" s="1"/>
  <c r="N417" i="1" s="1"/>
  <c r="K385" i="1"/>
  <c r="M385" i="1" s="1"/>
  <c r="N385" i="1" s="1"/>
  <c r="K402" i="1"/>
  <c r="M402" i="1" s="1"/>
  <c r="N402" i="1" s="1"/>
  <c r="K399" i="1"/>
  <c r="M399" i="1" s="1"/>
  <c r="N399" i="1" s="1"/>
  <c r="K403" i="1"/>
  <c r="M403" i="1" s="1"/>
  <c r="N403" i="1" s="1"/>
  <c r="K412" i="1"/>
  <c r="M412" i="1" s="1"/>
  <c r="N412" i="1" s="1"/>
  <c r="K410" i="1"/>
  <c r="M410" i="1" s="1"/>
  <c r="N410" i="1" s="1"/>
  <c r="K424" i="1"/>
  <c r="M424" i="1" s="1"/>
  <c r="N424" i="1" s="1"/>
  <c r="K405" i="1"/>
  <c r="M405" i="1" s="1"/>
  <c r="N405" i="1" s="1"/>
  <c r="K422" i="1"/>
  <c r="M422" i="1" s="1"/>
  <c r="N422" i="1" s="1"/>
  <c r="K390" i="1"/>
  <c r="M390" i="1" s="1"/>
  <c r="N390" i="1" s="1"/>
  <c r="K391" i="1"/>
  <c r="M391" i="1" s="1"/>
  <c r="N391" i="1" s="1"/>
  <c r="K407" i="1"/>
  <c r="M407" i="1" s="1"/>
  <c r="N407" i="1" s="1"/>
  <c r="K388" i="1"/>
  <c r="M388" i="1" s="1"/>
  <c r="N388" i="1" s="1"/>
  <c r="K411" i="1"/>
  <c r="M411" i="1" s="1"/>
  <c r="N411" i="1" s="1"/>
  <c r="K409" i="1"/>
  <c r="M409" i="1" s="1"/>
  <c r="N409" i="1" s="1"/>
  <c r="K426" i="1"/>
  <c r="M426" i="1" s="1"/>
  <c r="N426" i="1" s="1"/>
  <c r="K394" i="1"/>
  <c r="M394" i="1" s="1"/>
  <c r="N394" i="1" s="1"/>
  <c r="K415" i="1"/>
  <c r="M415" i="1" s="1"/>
  <c r="N415" i="1" s="1"/>
  <c r="K389" i="1"/>
  <c r="M389" i="1" s="1"/>
  <c r="N389" i="1" s="1"/>
  <c r="K408" i="1"/>
  <c r="M408" i="1" s="1"/>
  <c r="N408" i="1" s="1"/>
  <c r="K425" i="1"/>
  <c r="M425" i="1" s="1"/>
  <c r="N425" i="1" s="1"/>
  <c r="K419" i="1"/>
  <c r="M419" i="1" s="1"/>
  <c r="N419" i="1" s="1"/>
  <c r="K427" i="1"/>
  <c r="M427" i="1" s="1"/>
  <c r="N427" i="1" s="1"/>
  <c r="K397" i="1"/>
  <c r="M397" i="1" s="1"/>
  <c r="N397" i="1" s="1"/>
  <c r="K414" i="1"/>
  <c r="M414" i="1" s="1"/>
  <c r="N414" i="1" s="1"/>
  <c r="K423" i="1"/>
  <c r="M423" i="1" s="1"/>
  <c r="N423" i="1" s="1"/>
  <c r="K404" i="1"/>
  <c r="M404" i="1" s="1"/>
  <c r="N404" i="1" s="1"/>
  <c r="K421" i="1"/>
  <c r="M421" i="1" s="1"/>
  <c r="N421" i="1" s="1"/>
  <c r="K428" i="1"/>
  <c r="M428" i="1" s="1"/>
  <c r="N428" i="1" s="1"/>
  <c r="K395" i="1"/>
  <c r="M395" i="1" s="1"/>
  <c r="N395" i="1" s="1"/>
  <c r="K401" i="1"/>
  <c r="M401" i="1" s="1"/>
  <c r="N401" i="1" s="1"/>
  <c r="K418" i="1"/>
  <c r="M418" i="1" s="1"/>
  <c r="N418" i="1" s="1"/>
  <c r="K386" i="1"/>
  <c r="M386" i="1" s="1"/>
  <c r="N386" i="1" s="1"/>
  <c r="K429" i="1"/>
  <c r="M429" i="1" s="1"/>
  <c r="N429" i="1" s="1"/>
  <c r="K406" i="1"/>
  <c r="M406" i="1" s="1"/>
  <c r="N406" i="1" s="1"/>
  <c r="K416" i="1"/>
  <c r="M416" i="1" s="1"/>
  <c r="N416" i="1" s="1"/>
  <c r="K393" i="1"/>
  <c r="M393" i="1" s="1"/>
  <c r="N393" i="1" s="1"/>
  <c r="K380" i="1"/>
  <c r="M380" i="1" s="1"/>
  <c r="N380" i="1" s="1"/>
  <c r="K378" i="1"/>
  <c r="M378" i="1" s="1"/>
  <c r="N378" i="1" s="1"/>
  <c r="K382" i="1"/>
  <c r="M382" i="1" s="1"/>
  <c r="N382" i="1" s="1"/>
  <c r="K377" i="1"/>
  <c r="M377" i="1" s="1"/>
  <c r="N377" i="1" s="1"/>
  <c r="K383" i="1"/>
  <c r="M383" i="1" s="1"/>
  <c r="N383" i="1" s="1"/>
  <c r="K376" i="1"/>
  <c r="M376" i="1" s="1"/>
  <c r="N376" i="1" s="1"/>
  <c r="K384" i="1"/>
  <c r="M384" i="1" s="1"/>
  <c r="N384" i="1" s="1"/>
  <c r="K379" i="1"/>
  <c r="M379" i="1" s="1"/>
  <c r="N379" i="1" s="1"/>
  <c r="K381" i="1"/>
  <c r="M381" i="1" s="1"/>
  <c r="N381" i="1" s="1"/>
  <c r="K362" i="1"/>
  <c r="M362" i="1" s="1"/>
  <c r="N362" i="1" s="1"/>
  <c r="K361" i="1"/>
  <c r="M361" i="1" s="1"/>
  <c r="N361" i="1" s="1"/>
  <c r="K346" i="1"/>
  <c r="M346" i="1" s="1"/>
  <c r="N346" i="1" s="1"/>
  <c r="K355" i="1"/>
  <c r="M355" i="1" s="1"/>
  <c r="N355" i="1" s="1"/>
  <c r="K364" i="1"/>
  <c r="M364" i="1" s="1"/>
  <c r="N364" i="1" s="1"/>
  <c r="K350" i="1"/>
  <c r="M350" i="1" s="1"/>
  <c r="N350" i="1" s="1"/>
  <c r="K349" i="1"/>
  <c r="M349" i="1" s="1"/>
  <c r="N349" i="1" s="1"/>
  <c r="K369" i="1"/>
  <c r="M369" i="1" s="1"/>
  <c r="N369" i="1" s="1"/>
  <c r="K363" i="1"/>
  <c r="M363" i="1" s="1"/>
  <c r="N363" i="1" s="1"/>
  <c r="K356" i="1"/>
  <c r="M356" i="1" s="1"/>
  <c r="N356" i="1" s="1"/>
  <c r="K353" i="1"/>
  <c r="M353" i="1" s="1"/>
  <c r="N353" i="1" s="1"/>
  <c r="K347" i="1"/>
  <c r="M347" i="1" s="1"/>
  <c r="N347" i="1" s="1"/>
  <c r="K371" i="1"/>
  <c r="M371" i="1" s="1"/>
  <c r="N371" i="1" s="1"/>
  <c r="K375" i="1"/>
  <c r="M375" i="1" s="1"/>
  <c r="N375" i="1" s="1"/>
  <c r="K374" i="1"/>
  <c r="M374" i="1" s="1"/>
  <c r="N374" i="1" s="1"/>
  <c r="K359" i="1"/>
  <c r="M359" i="1" s="1"/>
  <c r="N359" i="1" s="1"/>
  <c r="K370" i="1"/>
  <c r="M370" i="1" s="1"/>
  <c r="N370" i="1" s="1"/>
  <c r="K373" i="1"/>
  <c r="M373" i="1" s="1"/>
  <c r="N373" i="1" s="1"/>
  <c r="K348" i="1"/>
  <c r="M348" i="1" s="1"/>
  <c r="N348" i="1" s="1"/>
  <c r="K368" i="1"/>
  <c r="M368" i="1" s="1"/>
  <c r="N368" i="1" s="1"/>
  <c r="K360" i="1"/>
  <c r="M360" i="1" s="1"/>
  <c r="N360" i="1" s="1"/>
  <c r="K372" i="1"/>
  <c r="M372" i="1" s="1"/>
  <c r="N372" i="1" s="1"/>
  <c r="K345" i="1"/>
  <c r="M345" i="1" s="1"/>
  <c r="N345" i="1" s="1"/>
  <c r="K367" i="1"/>
  <c r="M367" i="1" s="1"/>
  <c r="N367" i="1" s="1"/>
  <c r="K366" i="1"/>
  <c r="M366" i="1" s="1"/>
  <c r="N366" i="1" s="1"/>
  <c r="K351" i="1"/>
  <c r="M351" i="1" s="1"/>
  <c r="N351" i="1" s="1"/>
  <c r="K358" i="1"/>
  <c r="M358" i="1" s="1"/>
  <c r="N358" i="1" s="1"/>
  <c r="K365" i="1"/>
  <c r="M365" i="1" s="1"/>
  <c r="N365" i="1" s="1"/>
  <c r="K352" i="1"/>
  <c r="M352" i="1" s="1"/>
  <c r="N352" i="1" s="1"/>
  <c r="K357" i="1"/>
  <c r="M357" i="1" s="1"/>
  <c r="N357" i="1" s="1"/>
  <c r="K354" i="1"/>
  <c r="M354" i="1" s="1"/>
  <c r="N354" i="1" s="1"/>
  <c r="K339" i="1"/>
  <c r="M339" i="1" s="1"/>
  <c r="N339" i="1" s="1"/>
  <c r="K328" i="1"/>
  <c r="M328" i="1" s="1"/>
  <c r="N328" i="1" s="1"/>
  <c r="K336" i="1"/>
  <c r="M336" i="1" s="1"/>
  <c r="N336" i="1" s="1"/>
  <c r="K330" i="1"/>
  <c r="M330" i="1" s="1"/>
  <c r="N330" i="1" s="1"/>
  <c r="K342" i="1"/>
  <c r="M342" i="1" s="1"/>
  <c r="N342" i="1" s="1"/>
  <c r="K340" i="1"/>
  <c r="M340" i="1" s="1"/>
  <c r="N340" i="1" s="1"/>
  <c r="K344" i="1"/>
  <c r="M344" i="1" s="1"/>
  <c r="N344" i="1" s="1"/>
  <c r="K338" i="1"/>
  <c r="M338" i="1" s="1"/>
  <c r="N338" i="1" s="1"/>
  <c r="K335" i="1"/>
  <c r="M335" i="1" s="1"/>
  <c r="N335" i="1" s="1"/>
  <c r="K337" i="1"/>
  <c r="M337" i="1" s="1"/>
  <c r="N337" i="1" s="1"/>
  <c r="K341" i="1"/>
  <c r="M341" i="1" s="1"/>
  <c r="N341" i="1" s="1"/>
  <c r="K333" i="1"/>
  <c r="M333" i="1" s="1"/>
  <c r="N333" i="1" s="1"/>
  <c r="K329" i="1"/>
  <c r="M329" i="1" s="1"/>
  <c r="N329" i="1" s="1"/>
  <c r="K332" i="1"/>
  <c r="M332" i="1" s="1"/>
  <c r="N332" i="1" s="1"/>
  <c r="K327" i="1"/>
  <c r="M327" i="1" s="1"/>
  <c r="N327" i="1" s="1"/>
  <c r="K331" i="1"/>
  <c r="M331" i="1" s="1"/>
  <c r="N331" i="1" s="1"/>
  <c r="K334" i="1"/>
  <c r="M334" i="1" s="1"/>
  <c r="N334" i="1" s="1"/>
  <c r="K326" i="1"/>
  <c r="M326" i="1" s="1"/>
  <c r="N326" i="1" s="1"/>
  <c r="K324" i="1"/>
  <c r="M324" i="1" s="1"/>
  <c r="N324" i="1" s="1"/>
  <c r="K325" i="1"/>
  <c r="M325" i="1" s="1"/>
  <c r="N325" i="1" s="1"/>
  <c r="K319" i="1"/>
  <c r="M319" i="1" s="1"/>
  <c r="N319" i="1" s="1"/>
  <c r="K320" i="1"/>
  <c r="M320" i="1" s="1"/>
  <c r="N320" i="1" s="1"/>
  <c r="K321" i="1"/>
  <c r="M321" i="1" s="1"/>
  <c r="N321" i="1" s="1"/>
  <c r="K323" i="1"/>
  <c r="M323" i="1" s="1"/>
  <c r="N323" i="1" s="1"/>
  <c r="K322" i="1"/>
  <c r="M322" i="1" s="1"/>
  <c r="N322" i="1" s="1"/>
  <c r="K310" i="1"/>
  <c r="M310" i="1" s="1"/>
  <c r="N310" i="1" s="1"/>
  <c r="K297" i="1"/>
  <c r="M297" i="1" s="1"/>
  <c r="N297" i="1" s="1"/>
  <c r="K311" i="1"/>
  <c r="M311" i="1" s="1"/>
  <c r="N311" i="1" s="1"/>
  <c r="K314" i="1"/>
  <c r="M314" i="1" s="1"/>
  <c r="N314" i="1" s="1"/>
  <c r="K309" i="1"/>
  <c r="M309" i="1" s="1"/>
  <c r="N309" i="1" s="1"/>
  <c r="K302" i="1"/>
  <c r="M302" i="1" s="1"/>
  <c r="N302" i="1" s="1"/>
  <c r="K308" i="1"/>
  <c r="M308" i="1" s="1"/>
  <c r="N308" i="1" s="1"/>
  <c r="K294" i="1"/>
  <c r="M294" i="1" s="1"/>
  <c r="N294" i="1" s="1"/>
  <c r="K312" i="1"/>
  <c r="M312" i="1" s="1"/>
  <c r="N312" i="1" s="1"/>
  <c r="K305" i="1"/>
  <c r="M305" i="1" s="1"/>
  <c r="N305" i="1" s="1"/>
  <c r="K300" i="1"/>
  <c r="M300" i="1" s="1"/>
  <c r="N300" i="1" s="1"/>
  <c r="K303" i="1"/>
  <c r="M303" i="1" s="1"/>
  <c r="N303" i="1" s="1"/>
  <c r="K315" i="1"/>
  <c r="M315" i="1" s="1"/>
  <c r="N315" i="1" s="1"/>
  <c r="K317" i="1"/>
  <c r="M317" i="1" s="1"/>
  <c r="N317" i="1" s="1"/>
  <c r="K313" i="1"/>
  <c r="M313" i="1" s="1"/>
  <c r="N313" i="1" s="1"/>
  <c r="K306" i="1"/>
  <c r="M306" i="1" s="1"/>
  <c r="N306" i="1" s="1"/>
  <c r="K295" i="1"/>
  <c r="M295" i="1" s="1"/>
  <c r="N295" i="1" s="1"/>
  <c r="K298" i="1"/>
  <c r="M298" i="1" s="1"/>
  <c r="N298" i="1" s="1"/>
  <c r="K316" i="1"/>
  <c r="M316" i="1" s="1"/>
  <c r="N316" i="1" s="1"/>
  <c r="K299" i="1"/>
  <c r="M299" i="1" s="1"/>
  <c r="N299" i="1" s="1"/>
  <c r="K307" i="1"/>
  <c r="M307" i="1" s="1"/>
  <c r="N307" i="1" s="1"/>
  <c r="K296" i="1"/>
  <c r="M296" i="1" s="1"/>
  <c r="N296" i="1" s="1"/>
  <c r="K304" i="1"/>
  <c r="M304" i="1" s="1"/>
  <c r="N304" i="1" s="1"/>
  <c r="K301" i="1"/>
  <c r="M301" i="1" s="1"/>
  <c r="N301" i="1" s="1"/>
  <c r="K10" i="1"/>
  <c r="M10" i="1" s="1"/>
  <c r="N10" i="1" s="1"/>
  <c r="K19" i="1"/>
  <c r="M19" i="1" s="1"/>
  <c r="N19" i="1" s="1"/>
  <c r="K27" i="1"/>
  <c r="M27" i="1" s="1"/>
  <c r="N27" i="1" s="1"/>
  <c r="K35" i="1"/>
  <c r="M35" i="1" s="1"/>
  <c r="N35" i="1" s="1"/>
  <c r="K43" i="1"/>
  <c r="M43" i="1" s="1"/>
  <c r="N43" i="1" s="1"/>
  <c r="K51" i="1"/>
  <c r="M51" i="1" s="1"/>
  <c r="N51" i="1" s="1"/>
  <c r="K59" i="1"/>
  <c r="M59" i="1" s="1"/>
  <c r="N59" i="1" s="1"/>
  <c r="K67" i="1"/>
  <c r="M67" i="1" s="1"/>
  <c r="N67" i="1" s="1"/>
  <c r="K75" i="1"/>
  <c r="M75" i="1" s="1"/>
  <c r="N75" i="1" s="1"/>
  <c r="K83" i="1"/>
  <c r="M83" i="1" s="1"/>
  <c r="N83" i="1" s="1"/>
  <c r="K91" i="1"/>
  <c r="M91" i="1" s="1"/>
  <c r="N91" i="1" s="1"/>
  <c r="K99" i="1"/>
  <c r="M99" i="1" s="1"/>
  <c r="N99" i="1" s="1"/>
  <c r="K107" i="1"/>
  <c r="M107" i="1" s="1"/>
  <c r="N107" i="1" s="1"/>
  <c r="K115" i="1"/>
  <c r="M115" i="1" s="1"/>
  <c r="N115" i="1" s="1"/>
  <c r="K123" i="1"/>
  <c r="M123" i="1" s="1"/>
  <c r="N123" i="1" s="1"/>
  <c r="K131" i="1"/>
  <c r="M131" i="1" s="1"/>
  <c r="N131" i="1" s="1"/>
  <c r="K139" i="1"/>
  <c r="M139" i="1" s="1"/>
  <c r="N139" i="1" s="1"/>
  <c r="K147" i="1"/>
  <c r="M147" i="1" s="1"/>
  <c r="N147" i="1" s="1"/>
  <c r="K155" i="1"/>
  <c r="M155" i="1" s="1"/>
  <c r="N155" i="1" s="1"/>
  <c r="K163" i="1"/>
  <c r="M163" i="1" s="1"/>
  <c r="N163" i="1" s="1"/>
  <c r="K171" i="1"/>
  <c r="M171" i="1" s="1"/>
  <c r="N171" i="1" s="1"/>
  <c r="K179" i="1"/>
  <c r="M179" i="1" s="1"/>
  <c r="N179" i="1" s="1"/>
  <c r="K187" i="1"/>
  <c r="M187" i="1" s="1"/>
  <c r="N187" i="1" s="1"/>
  <c r="K195" i="1"/>
  <c r="M195" i="1" s="1"/>
  <c r="N195" i="1" s="1"/>
  <c r="K204" i="1"/>
  <c r="M204" i="1" s="1"/>
  <c r="N204" i="1" s="1"/>
  <c r="K212" i="1"/>
  <c r="M212" i="1" s="1"/>
  <c r="N212" i="1" s="1"/>
  <c r="K221" i="1"/>
  <c r="M221" i="1" s="1"/>
  <c r="N221" i="1" s="1"/>
  <c r="K229" i="1"/>
  <c r="M229" i="1" s="1"/>
  <c r="N229" i="1" s="1"/>
  <c r="K237" i="1"/>
  <c r="M237" i="1" s="1"/>
  <c r="N237" i="1" s="1"/>
  <c r="K245" i="1"/>
  <c r="M245" i="1" s="1"/>
  <c r="N245" i="1" s="1"/>
  <c r="K253" i="1"/>
  <c r="M253" i="1" s="1"/>
  <c r="N253" i="1" s="1"/>
  <c r="K261" i="1"/>
  <c r="M261" i="1" s="1"/>
  <c r="N261" i="1" s="1"/>
  <c r="K269" i="1"/>
  <c r="M269" i="1" s="1"/>
  <c r="N269" i="1" s="1"/>
  <c r="K7" i="1"/>
  <c r="M7" i="1" s="1"/>
  <c r="N7" i="1" s="1"/>
  <c r="K15" i="1"/>
  <c r="M15" i="1" s="1"/>
  <c r="N15" i="1" s="1"/>
  <c r="K24" i="1"/>
  <c r="M24" i="1" s="1"/>
  <c r="N24" i="1" s="1"/>
  <c r="K32" i="1"/>
  <c r="M32" i="1" s="1"/>
  <c r="N32" i="1" s="1"/>
  <c r="K40" i="1"/>
  <c r="M40" i="1" s="1"/>
  <c r="N40" i="1" s="1"/>
  <c r="K48" i="1"/>
  <c r="M48" i="1" s="1"/>
  <c r="N48" i="1" s="1"/>
  <c r="K56" i="1"/>
  <c r="M56" i="1" s="1"/>
  <c r="N56" i="1" s="1"/>
  <c r="K64" i="1"/>
  <c r="M64" i="1" s="1"/>
  <c r="N64" i="1" s="1"/>
  <c r="K72" i="1"/>
  <c r="M72" i="1" s="1"/>
  <c r="N72" i="1" s="1"/>
  <c r="K80" i="1"/>
  <c r="M80" i="1" s="1"/>
  <c r="N80" i="1" s="1"/>
  <c r="K88" i="1"/>
  <c r="M88" i="1" s="1"/>
  <c r="N88" i="1" s="1"/>
  <c r="K96" i="1"/>
  <c r="M96" i="1" s="1"/>
  <c r="N96" i="1" s="1"/>
  <c r="K104" i="1"/>
  <c r="M104" i="1" s="1"/>
  <c r="N104" i="1" s="1"/>
  <c r="K112" i="1"/>
  <c r="M112" i="1" s="1"/>
  <c r="N112" i="1" s="1"/>
  <c r="K120" i="1"/>
  <c r="M120" i="1" s="1"/>
  <c r="N120" i="1" s="1"/>
  <c r="K128" i="1"/>
  <c r="M128" i="1" s="1"/>
  <c r="N128" i="1" s="1"/>
  <c r="K136" i="1"/>
  <c r="M136" i="1" s="1"/>
  <c r="N136" i="1" s="1"/>
  <c r="K144" i="1"/>
  <c r="M144" i="1" s="1"/>
  <c r="N144" i="1" s="1"/>
  <c r="K152" i="1"/>
  <c r="M152" i="1" s="1"/>
  <c r="N152" i="1" s="1"/>
  <c r="K160" i="1"/>
  <c r="M160" i="1" s="1"/>
  <c r="N160" i="1" s="1"/>
  <c r="K168" i="1"/>
  <c r="M168" i="1" s="1"/>
  <c r="N168" i="1" s="1"/>
  <c r="K176" i="1"/>
  <c r="M176" i="1" s="1"/>
  <c r="N176" i="1" s="1"/>
  <c r="K184" i="1"/>
  <c r="M184" i="1" s="1"/>
  <c r="N184" i="1" s="1"/>
  <c r="K192" i="1"/>
  <c r="M192" i="1" s="1"/>
  <c r="N192" i="1" s="1"/>
  <c r="K201" i="1"/>
  <c r="M201" i="1" s="1"/>
  <c r="N201" i="1" s="1"/>
  <c r="K209" i="1"/>
  <c r="M209" i="1" s="1"/>
  <c r="N209" i="1" s="1"/>
  <c r="K218" i="1"/>
  <c r="M218" i="1" s="1"/>
  <c r="N218" i="1" s="1"/>
  <c r="K226" i="1"/>
  <c r="M226" i="1" s="1"/>
  <c r="N226" i="1" s="1"/>
  <c r="K234" i="1"/>
  <c r="M234" i="1" s="1"/>
  <c r="N234" i="1" s="1"/>
  <c r="K242" i="1"/>
  <c r="M242" i="1" s="1"/>
  <c r="N242" i="1" s="1"/>
  <c r="K250" i="1"/>
  <c r="M250" i="1" s="1"/>
  <c r="N250" i="1" s="1"/>
  <c r="K258" i="1"/>
  <c r="M258" i="1" s="1"/>
  <c r="N258" i="1" s="1"/>
  <c r="K266" i="1"/>
  <c r="M266" i="1" s="1"/>
  <c r="N266" i="1" s="1"/>
  <c r="K291" i="1"/>
  <c r="M291" i="1" s="1"/>
  <c r="N291" i="1" s="1"/>
  <c r="K286" i="1"/>
  <c r="M286" i="1" s="1"/>
  <c r="N286" i="1" s="1"/>
  <c r="K272" i="1"/>
  <c r="M272" i="1" s="1"/>
  <c r="N272" i="1" s="1"/>
  <c r="K281" i="1"/>
  <c r="M281" i="1" s="1"/>
  <c r="N281" i="1" s="1"/>
  <c r="K290" i="1"/>
  <c r="M290" i="1" s="1"/>
  <c r="N290" i="1" s="1"/>
  <c r="K285" i="1"/>
  <c r="M285" i="1" s="1"/>
  <c r="N285" i="1" s="1"/>
  <c r="K50" i="1"/>
  <c r="M50" i="1" s="1"/>
  <c r="N50" i="1" s="1"/>
  <c r="K282" i="1"/>
  <c r="M282" i="1" s="1"/>
  <c r="N282" i="1" s="1"/>
  <c r="K4" i="1"/>
  <c r="M4" i="1" s="1"/>
  <c r="N4" i="1" s="1"/>
  <c r="K21" i="1"/>
  <c r="M21" i="1" s="1"/>
  <c r="N21" i="1" s="1"/>
  <c r="K37" i="1"/>
  <c r="M37" i="1" s="1"/>
  <c r="N37" i="1" s="1"/>
  <c r="K53" i="1"/>
  <c r="M53" i="1" s="1"/>
  <c r="N53" i="1" s="1"/>
  <c r="K69" i="1"/>
  <c r="M69" i="1" s="1"/>
  <c r="N69" i="1" s="1"/>
  <c r="K181" i="1"/>
  <c r="M181" i="1" s="1"/>
  <c r="N181" i="1" s="1"/>
  <c r="K197" i="1"/>
  <c r="M197" i="1" s="1"/>
  <c r="N197" i="1" s="1"/>
  <c r="K214" i="1"/>
  <c r="M214" i="1" s="1"/>
  <c r="N214" i="1" s="1"/>
  <c r="K231" i="1"/>
  <c r="M231" i="1" s="1"/>
  <c r="N231" i="1" s="1"/>
  <c r="K247" i="1"/>
  <c r="M247" i="1" s="1"/>
  <c r="N247" i="1" s="1"/>
  <c r="K263" i="1"/>
  <c r="M263" i="1" s="1"/>
  <c r="N263" i="1" s="1"/>
  <c r="K22" i="1"/>
  <c r="M22" i="1" s="1"/>
  <c r="N22" i="1" s="1"/>
  <c r="K190" i="1"/>
  <c r="M190" i="1" s="1"/>
  <c r="N190" i="1" s="1"/>
  <c r="K13" i="1"/>
  <c r="M13" i="1" s="1"/>
  <c r="N13" i="1" s="1"/>
  <c r="K30" i="1"/>
  <c r="M30" i="1" s="1"/>
  <c r="N30" i="1" s="1"/>
  <c r="K46" i="1"/>
  <c r="M46" i="1" s="1"/>
  <c r="N46" i="1" s="1"/>
  <c r="K62" i="1"/>
  <c r="M62" i="1" s="1"/>
  <c r="N62" i="1" s="1"/>
  <c r="K78" i="1"/>
  <c r="M78" i="1" s="1"/>
  <c r="N78" i="1" s="1"/>
  <c r="K284" i="1"/>
  <c r="M284" i="1" s="1"/>
  <c r="N284" i="1" s="1"/>
  <c r="K271" i="1"/>
  <c r="M271" i="1" s="1"/>
  <c r="N271" i="1" s="1"/>
  <c r="K280" i="1"/>
  <c r="M280" i="1" s="1"/>
  <c r="N280" i="1" s="1"/>
  <c r="K289" i="1"/>
  <c r="M289" i="1" s="1"/>
  <c r="N289" i="1" s="1"/>
  <c r="K283" i="1"/>
  <c r="M283" i="1" s="1"/>
  <c r="N283" i="1" s="1"/>
  <c r="K278" i="1"/>
  <c r="M278" i="1" s="1"/>
  <c r="N278" i="1" s="1"/>
  <c r="K82" i="1"/>
  <c r="M82" i="1" s="1"/>
  <c r="N82" i="1" s="1"/>
  <c r="K194" i="1"/>
  <c r="M194" i="1" s="1"/>
  <c r="N194" i="1" s="1"/>
  <c r="K8" i="1"/>
  <c r="M8" i="1" s="1"/>
  <c r="N8" i="1" s="1"/>
  <c r="K16" i="1"/>
  <c r="M16" i="1" s="1"/>
  <c r="N16" i="1" s="1"/>
  <c r="K25" i="1"/>
  <c r="M25" i="1" s="1"/>
  <c r="N25" i="1" s="1"/>
  <c r="K33" i="1"/>
  <c r="M33" i="1" s="1"/>
  <c r="N33" i="1" s="1"/>
  <c r="K41" i="1"/>
  <c r="M41" i="1" s="1"/>
  <c r="N41" i="1" s="1"/>
  <c r="K49" i="1"/>
  <c r="M49" i="1" s="1"/>
  <c r="N49" i="1" s="1"/>
  <c r="K57" i="1"/>
  <c r="M57" i="1" s="1"/>
  <c r="N57" i="1" s="1"/>
  <c r="K65" i="1"/>
  <c r="M65" i="1" s="1"/>
  <c r="N65" i="1" s="1"/>
  <c r="K73" i="1"/>
  <c r="M73" i="1" s="1"/>
  <c r="N73" i="1" s="1"/>
  <c r="K81" i="1"/>
  <c r="M81" i="1" s="1"/>
  <c r="N81" i="1" s="1"/>
  <c r="K89" i="1"/>
  <c r="M89" i="1" s="1"/>
  <c r="N89" i="1" s="1"/>
  <c r="K97" i="1"/>
  <c r="M97" i="1" s="1"/>
  <c r="N97" i="1" s="1"/>
  <c r="K105" i="1"/>
  <c r="M105" i="1" s="1"/>
  <c r="N105" i="1" s="1"/>
  <c r="K113" i="1"/>
  <c r="M113" i="1" s="1"/>
  <c r="N113" i="1" s="1"/>
  <c r="K121" i="1"/>
  <c r="M121" i="1" s="1"/>
  <c r="N121" i="1" s="1"/>
  <c r="K129" i="1"/>
  <c r="M129" i="1" s="1"/>
  <c r="N129" i="1" s="1"/>
  <c r="K137" i="1"/>
  <c r="M137" i="1" s="1"/>
  <c r="N137" i="1" s="1"/>
  <c r="K145" i="1"/>
  <c r="M145" i="1" s="1"/>
  <c r="N145" i="1" s="1"/>
  <c r="K153" i="1"/>
  <c r="M153" i="1" s="1"/>
  <c r="N153" i="1" s="1"/>
  <c r="K161" i="1"/>
  <c r="M161" i="1" s="1"/>
  <c r="N161" i="1" s="1"/>
  <c r="K169" i="1"/>
  <c r="M169" i="1" s="1"/>
  <c r="N169" i="1" s="1"/>
  <c r="K177" i="1"/>
  <c r="M177" i="1" s="1"/>
  <c r="N177" i="1" s="1"/>
  <c r="K185" i="1"/>
  <c r="M185" i="1" s="1"/>
  <c r="N185" i="1" s="1"/>
  <c r="K193" i="1"/>
  <c r="M193" i="1" s="1"/>
  <c r="N193" i="1" s="1"/>
  <c r="K202" i="1"/>
  <c r="M202" i="1" s="1"/>
  <c r="N202" i="1" s="1"/>
  <c r="K210" i="1"/>
  <c r="M210" i="1" s="1"/>
  <c r="N210" i="1" s="1"/>
  <c r="K219" i="1"/>
  <c r="M219" i="1" s="1"/>
  <c r="N219" i="1" s="1"/>
  <c r="K227" i="1"/>
  <c r="M227" i="1" s="1"/>
  <c r="N227" i="1" s="1"/>
  <c r="K235" i="1"/>
  <c r="M235" i="1" s="1"/>
  <c r="N235" i="1" s="1"/>
  <c r="K243" i="1"/>
  <c r="M243" i="1" s="1"/>
  <c r="N243" i="1" s="1"/>
  <c r="K251" i="1"/>
  <c r="M251" i="1" s="1"/>
  <c r="N251" i="1" s="1"/>
  <c r="K259" i="1"/>
  <c r="M259" i="1" s="1"/>
  <c r="N259" i="1" s="1"/>
  <c r="K267" i="1"/>
  <c r="M267" i="1" s="1"/>
  <c r="N267" i="1" s="1"/>
  <c r="K9" i="1"/>
  <c r="M9" i="1" s="1"/>
  <c r="N9" i="1" s="1"/>
  <c r="K26" i="1"/>
  <c r="M26" i="1" s="1"/>
  <c r="N26" i="1" s="1"/>
  <c r="K42" i="1"/>
  <c r="M42" i="1" s="1"/>
  <c r="N42" i="1" s="1"/>
  <c r="K58" i="1"/>
  <c r="M58" i="1" s="1"/>
  <c r="N58" i="1" s="1"/>
  <c r="K74" i="1"/>
  <c r="M74" i="1" s="1"/>
  <c r="N74" i="1" s="1"/>
  <c r="K90" i="1"/>
  <c r="M90" i="1" s="1"/>
  <c r="N90" i="1" s="1"/>
  <c r="K98" i="1"/>
  <c r="M98" i="1" s="1"/>
  <c r="N98" i="1" s="1"/>
  <c r="K106" i="1"/>
  <c r="M106" i="1" s="1"/>
  <c r="N106" i="1" s="1"/>
  <c r="K114" i="1"/>
  <c r="M114" i="1" s="1"/>
  <c r="N114" i="1" s="1"/>
  <c r="K122" i="1"/>
  <c r="M122" i="1" s="1"/>
  <c r="N122" i="1" s="1"/>
  <c r="K130" i="1"/>
  <c r="M130" i="1" s="1"/>
  <c r="N130" i="1" s="1"/>
  <c r="K138" i="1"/>
  <c r="M138" i="1" s="1"/>
  <c r="N138" i="1" s="1"/>
  <c r="K146" i="1"/>
  <c r="M146" i="1" s="1"/>
  <c r="N146" i="1" s="1"/>
  <c r="K154" i="1"/>
  <c r="M154" i="1" s="1"/>
  <c r="N154" i="1" s="1"/>
  <c r="K162" i="1"/>
  <c r="M162" i="1" s="1"/>
  <c r="N162" i="1" s="1"/>
  <c r="K170" i="1"/>
  <c r="M170" i="1" s="1"/>
  <c r="N170" i="1" s="1"/>
  <c r="K178" i="1"/>
  <c r="M178" i="1" s="1"/>
  <c r="N178" i="1" s="1"/>
  <c r="K186" i="1"/>
  <c r="M186" i="1" s="1"/>
  <c r="N186" i="1" s="1"/>
  <c r="K203" i="1"/>
  <c r="M203" i="1" s="1"/>
  <c r="N203" i="1" s="1"/>
  <c r="K211" i="1"/>
  <c r="M211" i="1" s="1"/>
  <c r="N211" i="1" s="1"/>
  <c r="K220" i="1"/>
  <c r="M220" i="1" s="1"/>
  <c r="N220" i="1" s="1"/>
  <c r="K228" i="1"/>
  <c r="M228" i="1" s="1"/>
  <c r="N228" i="1" s="1"/>
  <c r="K236" i="1"/>
  <c r="M236" i="1" s="1"/>
  <c r="N236" i="1" s="1"/>
  <c r="K244" i="1"/>
  <c r="M244" i="1" s="1"/>
  <c r="N244" i="1" s="1"/>
  <c r="K252" i="1"/>
  <c r="M252" i="1" s="1"/>
  <c r="N252" i="1" s="1"/>
  <c r="K268" i="1"/>
  <c r="M268" i="1" s="1"/>
  <c r="N268" i="1" s="1"/>
  <c r="K6" i="1"/>
  <c r="M6" i="1" s="1"/>
  <c r="N6" i="1" s="1"/>
  <c r="K14" i="1"/>
  <c r="M14" i="1" s="1"/>
  <c r="N14" i="1" s="1"/>
  <c r="K23" i="1"/>
  <c r="M23" i="1" s="1"/>
  <c r="N23" i="1" s="1"/>
  <c r="K31" i="1"/>
  <c r="M31" i="1" s="1"/>
  <c r="N31" i="1" s="1"/>
  <c r="K39" i="1"/>
  <c r="M39" i="1" s="1"/>
  <c r="N39" i="1" s="1"/>
  <c r="K47" i="1"/>
  <c r="M47" i="1" s="1"/>
  <c r="N47" i="1" s="1"/>
  <c r="K55" i="1"/>
  <c r="M55" i="1" s="1"/>
  <c r="N55" i="1" s="1"/>
  <c r="K63" i="1"/>
  <c r="M63" i="1" s="1"/>
  <c r="N63" i="1" s="1"/>
  <c r="K71" i="1"/>
  <c r="M71" i="1" s="1"/>
  <c r="N71" i="1" s="1"/>
  <c r="K79" i="1"/>
  <c r="M79" i="1" s="1"/>
  <c r="N79" i="1" s="1"/>
  <c r="K87" i="1"/>
  <c r="M87" i="1" s="1"/>
  <c r="N87" i="1" s="1"/>
  <c r="K95" i="1"/>
  <c r="M95" i="1" s="1"/>
  <c r="N95" i="1" s="1"/>
  <c r="K103" i="1"/>
  <c r="M103" i="1" s="1"/>
  <c r="N103" i="1" s="1"/>
  <c r="K111" i="1"/>
  <c r="M111" i="1" s="1"/>
  <c r="N111" i="1" s="1"/>
  <c r="K119" i="1"/>
  <c r="M119" i="1" s="1"/>
  <c r="N119" i="1" s="1"/>
  <c r="K127" i="1"/>
  <c r="M127" i="1" s="1"/>
  <c r="N127" i="1" s="1"/>
  <c r="K135" i="1"/>
  <c r="M135" i="1" s="1"/>
  <c r="N135" i="1" s="1"/>
  <c r="K143" i="1"/>
  <c r="M143" i="1" s="1"/>
  <c r="N143" i="1" s="1"/>
  <c r="K151" i="1"/>
  <c r="M151" i="1" s="1"/>
  <c r="N151" i="1" s="1"/>
  <c r="K159" i="1"/>
  <c r="M159" i="1" s="1"/>
  <c r="N159" i="1" s="1"/>
  <c r="K167" i="1"/>
  <c r="M167" i="1" s="1"/>
  <c r="N167" i="1" s="1"/>
  <c r="K175" i="1"/>
  <c r="M175" i="1" s="1"/>
  <c r="N175" i="1" s="1"/>
  <c r="K183" i="1"/>
  <c r="M183" i="1" s="1"/>
  <c r="N183" i="1" s="1"/>
  <c r="K191" i="1"/>
  <c r="M191" i="1" s="1"/>
  <c r="N191" i="1" s="1"/>
  <c r="K199" i="1"/>
  <c r="M199" i="1" s="1"/>
  <c r="N199" i="1" s="1"/>
  <c r="K208" i="1"/>
  <c r="M208" i="1" s="1"/>
  <c r="N208" i="1" s="1"/>
  <c r="K216" i="1"/>
  <c r="M216" i="1" s="1"/>
  <c r="N216" i="1" s="1"/>
  <c r="K225" i="1"/>
  <c r="M225" i="1" s="1"/>
  <c r="N225" i="1" s="1"/>
  <c r="K233" i="1"/>
  <c r="M233" i="1" s="1"/>
  <c r="N233" i="1" s="1"/>
  <c r="K241" i="1"/>
  <c r="M241" i="1" s="1"/>
  <c r="N241" i="1" s="1"/>
  <c r="K249" i="1"/>
  <c r="M249" i="1" s="1"/>
  <c r="N249" i="1" s="1"/>
  <c r="K257" i="1"/>
  <c r="M257" i="1" s="1"/>
  <c r="N257" i="1" s="1"/>
  <c r="K265" i="1"/>
  <c r="M265" i="1" s="1"/>
  <c r="N265" i="1" s="1"/>
  <c r="K3" i="1"/>
  <c r="M3" i="1" s="1"/>
  <c r="N3" i="1" s="1"/>
  <c r="K11" i="1"/>
  <c r="M11" i="1" s="1"/>
  <c r="N11" i="1" s="1"/>
  <c r="K20" i="1"/>
  <c r="M20" i="1" s="1"/>
  <c r="N20" i="1" s="1"/>
  <c r="K28" i="1"/>
  <c r="M28" i="1" s="1"/>
  <c r="N28" i="1" s="1"/>
  <c r="K36" i="1"/>
  <c r="M36" i="1" s="1"/>
  <c r="N36" i="1" s="1"/>
  <c r="K44" i="1"/>
  <c r="M44" i="1" s="1"/>
  <c r="N44" i="1" s="1"/>
  <c r="K52" i="1"/>
  <c r="M52" i="1" s="1"/>
  <c r="N52" i="1" s="1"/>
  <c r="K60" i="1"/>
  <c r="M60" i="1" s="1"/>
  <c r="N60" i="1" s="1"/>
  <c r="K68" i="1"/>
  <c r="M68" i="1" s="1"/>
  <c r="N68" i="1" s="1"/>
  <c r="K76" i="1"/>
  <c r="M76" i="1" s="1"/>
  <c r="N76" i="1" s="1"/>
  <c r="K84" i="1"/>
  <c r="M84" i="1" s="1"/>
  <c r="N84" i="1" s="1"/>
  <c r="K92" i="1"/>
  <c r="M92" i="1" s="1"/>
  <c r="N92" i="1" s="1"/>
  <c r="K100" i="1"/>
  <c r="M100" i="1" s="1"/>
  <c r="N100" i="1" s="1"/>
  <c r="K108" i="1"/>
  <c r="M108" i="1" s="1"/>
  <c r="N108" i="1" s="1"/>
  <c r="K116" i="1"/>
  <c r="M116" i="1" s="1"/>
  <c r="N116" i="1" s="1"/>
  <c r="K124" i="1"/>
  <c r="M124" i="1" s="1"/>
  <c r="N124" i="1" s="1"/>
  <c r="K132" i="1"/>
  <c r="M132" i="1" s="1"/>
  <c r="N132" i="1" s="1"/>
  <c r="K140" i="1"/>
  <c r="M140" i="1" s="1"/>
  <c r="N140" i="1" s="1"/>
  <c r="K148" i="1"/>
  <c r="M148" i="1" s="1"/>
  <c r="N148" i="1" s="1"/>
  <c r="K156" i="1"/>
  <c r="M156" i="1" s="1"/>
  <c r="N156" i="1" s="1"/>
  <c r="K164" i="1"/>
  <c r="M164" i="1" s="1"/>
  <c r="N164" i="1" s="1"/>
  <c r="K172" i="1"/>
  <c r="M172" i="1" s="1"/>
  <c r="N172" i="1" s="1"/>
  <c r="K180" i="1"/>
  <c r="M180" i="1" s="1"/>
  <c r="N180" i="1" s="1"/>
  <c r="K188" i="1"/>
  <c r="M188" i="1" s="1"/>
  <c r="N188" i="1" s="1"/>
  <c r="K196" i="1"/>
  <c r="M196" i="1" s="1"/>
  <c r="N196" i="1" s="1"/>
  <c r="K205" i="1"/>
  <c r="M205" i="1" s="1"/>
  <c r="N205" i="1" s="1"/>
  <c r="K213" i="1"/>
  <c r="M213" i="1" s="1"/>
  <c r="N213" i="1" s="1"/>
  <c r="K222" i="1"/>
  <c r="M222" i="1" s="1"/>
  <c r="N222" i="1" s="1"/>
  <c r="K230" i="1"/>
  <c r="M230" i="1" s="1"/>
  <c r="N230" i="1" s="1"/>
  <c r="K238" i="1"/>
  <c r="M238" i="1" s="1"/>
  <c r="N238" i="1" s="1"/>
  <c r="K246" i="1"/>
  <c r="M246" i="1" s="1"/>
  <c r="N246" i="1" s="1"/>
  <c r="K254" i="1"/>
  <c r="M254" i="1" s="1"/>
  <c r="N254" i="1" s="1"/>
  <c r="K262" i="1"/>
  <c r="M262" i="1" s="1"/>
  <c r="N262" i="1" s="1"/>
  <c r="K270" i="1"/>
  <c r="M270" i="1" s="1"/>
  <c r="N270" i="1" s="1"/>
  <c r="K277" i="1"/>
  <c r="M277" i="1" s="1"/>
  <c r="N277" i="1" s="1"/>
  <c r="K279" i="1"/>
  <c r="M279" i="1" s="1"/>
  <c r="N279" i="1" s="1"/>
  <c r="K288" i="1"/>
  <c r="M288" i="1" s="1"/>
  <c r="N288" i="1" s="1"/>
  <c r="K274" i="1"/>
  <c r="M274" i="1" s="1"/>
  <c r="N274" i="1" s="1"/>
  <c r="K276" i="1"/>
  <c r="M276" i="1" s="1"/>
  <c r="N276" i="1" s="1"/>
  <c r="K275" i="1"/>
  <c r="M275" i="1" s="1"/>
  <c r="N275" i="1" s="1"/>
  <c r="J2" i="11" l="1"/>
  <c r="D19" i="11"/>
  <c r="I2" i="11"/>
  <c r="C19" i="11"/>
  <c r="F19" i="11"/>
  <c r="B19" i="11"/>
  <c r="E19" i="11"/>
  <c r="H19" i="11"/>
  <c r="B1" i="11" l="1"/>
</calcChain>
</file>

<file path=xl/comments1.xml><?xml version="1.0" encoding="utf-8"?>
<comments xmlns="http://schemas.openxmlformats.org/spreadsheetml/2006/main">
  <authors>
    <author>Author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MATERIALS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OSB AMOUNT DEDUCTED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IAUDITOR NOT SUBMITED</t>
        </r>
      </text>
    </comment>
    <comment ref="D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  <comment ref="D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APARTMENT JOB. MDU WORK ALREADY DONE, NOW ONLY CONNECT DONE. SO DEDUCT 400.58
 AND PAY 307</t>
        </r>
      </text>
    </comment>
    <comment ref="D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414 TO DJ, NOW DEDUCT 150$</t>
        </r>
      </text>
    </comment>
    <comment ref="D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IAUDITOR NOT SUBMITTED. BUT PAID 626 TO ANAK. </t>
        </r>
      </text>
    </comment>
    <comment ref="D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APARTMENT JOB. MDU WORK ALREADY DONE, NOW ONLY CONNECT DONE. SO DEDUCT 433 AND PAY 307</t>
        </r>
      </text>
    </comment>
    <comment ref="D5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881. BUT JUST NEED TO PAY 498</t>
        </r>
      </text>
    </comment>
    <comment ref="D5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626 INSTEAD OF 205</t>
        </r>
      </text>
    </comment>
    <comment ref="D8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 DIDN'T WE PAY WHOLE 881</t>
        </r>
      </text>
    </comment>
    <comment ref="D9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 DIDN’T WE PAY FOR OTHER CODES</t>
        </r>
      </text>
    </comment>
    <comment ref="D9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CANT FIND IN MANISH EXCEL</t>
        </r>
      </text>
    </comment>
    <comment ref="D1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 do SM turns to haul</t>
        </r>
      </text>
    </comment>
    <comment ref="D1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build done but amt deducted </t>
        </r>
      </text>
    </comment>
    <comment ref="D1317" authorId="0" shapeId="0">
      <text>
        <r>
          <rPr>
            <b/>
            <sz val="9"/>
            <color indexed="81"/>
            <rFont val="Tahoma"/>
            <family val="2"/>
          </rPr>
          <t>Author:
just done connect, but we paid for both bc. Deduct for build</t>
        </r>
      </text>
    </comment>
    <comment ref="D1323" authorId="0" shapeId="0">
      <text>
        <r>
          <rPr>
            <b/>
            <sz val="9"/>
            <color indexed="81"/>
            <rFont val="Tahoma"/>
            <family val="2"/>
          </rPr>
          <t>jay:
paid for Surface mount in place of drill BC. Iauditor submitted on time</t>
        </r>
      </text>
    </comment>
    <comment ref="D1324" authorId="0" shapeId="0">
      <text>
        <r>
          <rPr>
            <b/>
            <sz val="9"/>
            <color indexed="81"/>
            <rFont val="Tahoma"/>
            <family val="2"/>
          </rPr>
          <t xml:space="preserve">Author:
HAUL BC DONE, BUT DEDUCTED FOR BUILD
</t>
        </r>
      </text>
    </comment>
    <comment ref="D1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GRASS TRENCH PAYED, NOW DEDUCTED AND PAYED FOR SURFACE MOUNT BC</t>
        </r>
      </text>
    </comment>
    <comment ref="D1434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NO REASON FOR DEDUCTION</t>
        </r>
      </text>
    </comment>
    <comment ref="D1437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443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NO REASON FOR DEDUCTION</t>
        </r>
      </text>
    </comment>
    <comment ref="D1458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PAID 168 TO GANGA FOR PV ORDER. BUT DEDUCT 146 IN NEXT PAY</t>
        </r>
      </text>
    </comment>
    <comment ref="D1465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480" authorId="0" shapeId="0">
      <text>
        <r>
          <rPr>
            <b/>
            <sz val="9"/>
            <color indexed="8"/>
            <rFont val="Tahoma"/>
            <family val="2"/>
          </rPr>
          <t>Author:
JUST DONE BLOWING. SO DEDUCT 433 AND JUST PAY 307</t>
        </r>
      </text>
    </comment>
    <comment ref="D1506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wiring integration</t>
        </r>
      </text>
    </comment>
    <comment ref="D1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626. now deducted and paid 498</t>
        </r>
      </text>
    </comment>
    <comment ref="D1809" authorId="0" shapeId="0">
      <text>
        <r>
          <rPr>
            <b/>
            <sz val="9"/>
            <color indexed="81"/>
            <rFont val="Tahoma"/>
            <family val="2"/>
          </rPr>
          <t>Author:
CONNECT GIVEN AFTER A MONTH.</t>
        </r>
        <r>
          <rPr>
            <sz val="9"/>
            <color indexed="81"/>
            <rFont val="Tahoma"/>
            <family val="2"/>
          </rPr>
          <t xml:space="preserve">
IAUDITOR NOT SUBMITTED.</t>
        </r>
      </text>
    </comment>
    <comment ref="D1830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MATERIALS</t>
        </r>
      </text>
    </comment>
    <comment ref="D19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OSB AMOUNT DEDUCTED</t>
        </r>
      </text>
    </comment>
    <comment ref="D19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IAUDITOR NOT SUBMITED</t>
        </r>
      </text>
    </comment>
    <comment ref="D20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  <comment ref="D20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pay NGA Grass trench build and connect.This code is not showing up in the Payment code</t>
        </r>
      </text>
    </comment>
    <comment ref="I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DONE ON 25/03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CHORUS ID
1969199-VISCORE ID
2715481-TASK ID</t>
        </r>
      </text>
    </comment>
    <comment ref="I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19/04/2018(10PM)</t>
        </r>
      </text>
    </comment>
    <comment ref="I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22/04/2018(7:24PM)</t>
        </r>
      </text>
    </comment>
    <comment ref="I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19/04/2018(11AM)</t>
        </r>
      </text>
    </comment>
    <comment ref="I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22/04/2018(1:57PM)</t>
        </r>
      </text>
    </comment>
    <comment ref="I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25/04/2018</t>
        </r>
      </text>
    </comment>
    <comment ref="I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25/04/2018</t>
        </r>
      </text>
    </comment>
    <comment ref="I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26/04/2018</t>
        </r>
      </text>
    </comment>
    <comment ref="I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FOUND</t>
        </r>
      </text>
    </comment>
    <comment ref="I5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SUBMITTED ON 30/04/2018. 29-APR IS SUNDAY</t>
        </r>
      </text>
    </comment>
    <comment ref="E5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AVI+BABU+SANTHAN
</t>
        </r>
      </text>
    </comment>
    <comment ref="I80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AN OSB.BUT DANIEL CREATED IT AS AN OSB
</t>
        </r>
      </text>
    </comment>
  </commentList>
</comments>
</file>

<file path=xl/sharedStrings.xml><?xml version="1.0" encoding="utf-8"?>
<sst xmlns="http://schemas.openxmlformats.org/spreadsheetml/2006/main" count="13128" uniqueCount="1123">
  <si>
    <t>WORK ID</t>
  </si>
  <si>
    <t>ADDRESS</t>
  </si>
  <si>
    <t>JOB TYPE</t>
  </si>
  <si>
    <t>TECH</t>
  </si>
  <si>
    <t>DATE</t>
  </si>
  <si>
    <t>175 COOK ST WEST END PALMERSTON NORTH 2</t>
  </si>
  <si>
    <t>NGA-563B NGA Grass Trench SDU Build</t>
  </si>
  <si>
    <t>GURI</t>
  </si>
  <si>
    <t>39 BOSTON PDE KELVIN GROVE PALMERSTON NORTH</t>
  </si>
  <si>
    <t>NGA-561B NGA Haul SDU Build</t>
  </si>
  <si>
    <t>365 FEATHERSTON ST PALMERSTON NORTH</t>
  </si>
  <si>
    <t>NGA-750 Premise Networking – Site Visit</t>
  </si>
  <si>
    <t>19 SHAMROCK ST TAKARO PALMERSTON NORTH</t>
  </si>
  <si>
    <t>NGA Outside Boundary Remedial/Build</t>
  </si>
  <si>
    <t>OSB</t>
  </si>
  <si>
    <t>NGA Haul - Build &amp; Connect</t>
  </si>
  <si>
    <t>7 RUAWAI RD FEILDING MANAWATU</t>
  </si>
  <si>
    <t>S/O TYPE</t>
  </si>
  <si>
    <t>LL</t>
  </si>
  <si>
    <t>LX</t>
  </si>
  <si>
    <t>NGA-564B NGA Drill SDU Build</t>
  </si>
  <si>
    <t>392 BOTANICAL RD WEST END PALMERSTON NORTH</t>
  </si>
  <si>
    <t>1 ARLI CT HOKOWHITU PALMERSTON NORTH</t>
  </si>
  <si>
    <t>MANISH</t>
  </si>
  <si>
    <t>53 HIGHBURY AVE HIGHBURY PALMERSTON NORTH</t>
  </si>
  <si>
    <t>36C FITZROY ST TERRACE END PALMERSTON NORTH</t>
  </si>
  <si>
    <t>NGA Grass Trench - Build &amp; Connect</t>
  </si>
  <si>
    <t>9 JAMES FOLEY AVE PIRIMAI NAPIER</t>
  </si>
  <si>
    <t>14 DARWIN CRE MARAENUI NAPIER</t>
  </si>
  <si>
    <t>NGA-560B NGA Aerial SDU Build</t>
  </si>
  <si>
    <t>GANGA</t>
  </si>
  <si>
    <t>43 WOOD ST TAKARO PALMERSTON NORTH</t>
  </si>
  <si>
    <t>NGA Surface Mount - Build &amp; Connect</t>
  </si>
  <si>
    <t>32A MANSON ST TERRACE END PALMERSTON NORTH</t>
  </si>
  <si>
    <t>83 JAMES LIN KELVIN GROVE PALMERSTON NORTH</t>
  </si>
  <si>
    <t>NGA-561C NGA SDU Installation</t>
  </si>
  <si>
    <t>18 OLDHAM AVE ONEKAWA NAPIER</t>
  </si>
  <si>
    <t>NGA Aerial - Build &amp; Connect</t>
  </si>
  <si>
    <t>73 SEDDON CRE MAREWA NAPIER</t>
  </si>
  <si>
    <t>72 RUTHERFORD RD MAREWA NAPIER</t>
  </si>
  <si>
    <t>19 JACKSON ST WEST END TIMARU</t>
  </si>
  <si>
    <t>372 CHURCH ST WEST END TIMARU</t>
  </si>
  <si>
    <t>KARM</t>
  </si>
  <si>
    <t>200 DOUGLAS ST HIGHFIELD TIMARU</t>
  </si>
  <si>
    <t>O1</t>
  </si>
  <si>
    <t>46 HOLDEN ST ONEKAWA NAPIER UNT 5</t>
  </si>
  <si>
    <t>401 CORNWALL RD MAHORA HASTINGS 1</t>
  </si>
  <si>
    <t>2A TANNER ST HAVELOCK NORTH HASTINGS</t>
  </si>
  <si>
    <t>836 HUIA ST CAMBERLEY HASTINGS</t>
  </si>
  <si>
    <t>26 HIKANUI DVE HAVELOCK NORTH HASTINGS</t>
  </si>
  <si>
    <t>103 MURDOCH RD RAUREKA HASTINGS 2</t>
  </si>
  <si>
    <t>BAYRI</t>
  </si>
  <si>
    <t>NGA Drill - Build &amp; Connect</t>
  </si>
  <si>
    <t>139 HAROLD HOLT AVE PIRIMAI NAPIER</t>
  </si>
  <si>
    <t>412 WHITEHEAD RD HASTINGS 3</t>
  </si>
  <si>
    <t>5 TRIPOLI ST ONEKAWA NAPIER</t>
  </si>
  <si>
    <t>8 DANIEL PL PALMERSTON NORTH</t>
  </si>
  <si>
    <t>40 MANSON ST TERRACE END PALMERSTON NORTH</t>
  </si>
  <si>
    <t>PRABJOT</t>
  </si>
  <si>
    <t>6 COVENTRY ST HIGHBURY PALMERSTON NORTH</t>
  </si>
  <si>
    <t>15 TUDOR GRO FEILDING</t>
  </si>
  <si>
    <t>4 MONTGOMERY ST FEILDING</t>
  </si>
  <si>
    <t>117 HILLSIDE RD PAPATOETOE AUCKLAND</t>
  </si>
  <si>
    <t>12 MAUNU RD PAPATOETOE AUCKLAND</t>
  </si>
  <si>
    <t>12 BLACKGATE PL WEYMOUTH AUCKLAND</t>
  </si>
  <si>
    <t>185 KERI VISTA RSE PAPAKURA AUCKLAND</t>
  </si>
  <si>
    <t>3 JANESE PL WEYMOUTH AUCKLAND</t>
  </si>
  <si>
    <t>22 HEALY RD MANUREWA AUCKLAND</t>
  </si>
  <si>
    <t>31 PIAKO ST OTARA AUCKLAND</t>
  </si>
  <si>
    <t>13 HARROW PL MANUREWA AUCKLAND</t>
  </si>
  <si>
    <t>NGA-565B NGA Concrete Trench SDU Build</t>
  </si>
  <si>
    <t>43 SOLVEIG PL RANDWICK PARK AUCKLAND 1</t>
  </si>
  <si>
    <t>NGA Concrete Trench - Build &amp; Connect</t>
  </si>
  <si>
    <t>NITIN</t>
  </si>
  <si>
    <t>42 FERGUSON ST MANUREWA EAST AUCKLAND</t>
  </si>
  <si>
    <t>11 FINLAYSON AVE CLENDON PARK AUCKLAND</t>
  </si>
  <si>
    <t>PV</t>
  </si>
  <si>
    <t>7 MATILDA PL WEYMOUTH AUCKLAND</t>
  </si>
  <si>
    <t>74 ETHERTON DVE WEYMOUTH AUCKLAND</t>
  </si>
  <si>
    <t>11 CASTLEHILL CT WATTLE DOWNS AUCKLAND</t>
  </si>
  <si>
    <t>14A NORTH ST FEILDING MANAWATU</t>
  </si>
  <si>
    <t>32 ROYAL OAK DVE KELVIN GROVE PALMERSTON NORTH</t>
  </si>
  <si>
    <t>190 FERGUSON ST WEST END PALMERSTON NORTH</t>
  </si>
  <si>
    <t>145 COLLEGE ST AWAPUNI PALMERSTON NORTH 1</t>
  </si>
  <si>
    <t>39 CREWE CRE HOKOWHITU PALMERSTON NORTH</t>
  </si>
  <si>
    <t>9 WILLOW PL GLENITI TIMARU</t>
  </si>
  <si>
    <t>DJ</t>
  </si>
  <si>
    <t>9 GRANDI AVE HIGHFIELD TIMARU</t>
  </si>
  <si>
    <t>108 MELCOMBE ST TINWALD ASHBURTON</t>
  </si>
  <si>
    <t>350 HAVELOCK ST ASHBURTON</t>
  </si>
  <si>
    <t>218 WALNUT AVE ASHBURTON</t>
  </si>
  <si>
    <t>NGA-562B NGA Surface Mount SDU Build</t>
  </si>
  <si>
    <t>8 HILLIER PL ALLENTON ASHBURTON</t>
  </si>
  <si>
    <t>15 DAVIDSON ST ALLENTON ASHBURTON</t>
  </si>
  <si>
    <t>45 DUART RD HAVELOCK NORTH HASTINGS</t>
  </si>
  <si>
    <t>74 MORRIS SPENCE AVE ONEKAWA NAPIER</t>
  </si>
  <si>
    <t>44 COVERDALE ST ONEKAWA NAPIER</t>
  </si>
  <si>
    <t>623 FREDERICK ST MAHORA HASTINGS 2</t>
  </si>
  <si>
    <t>PRASANNA</t>
  </si>
  <si>
    <t>5 BROOKVALE RD HAVELOCK NORTH</t>
  </si>
  <si>
    <t>24B HAYDON ST ROSLYN PALMERSTON NORTH</t>
  </si>
  <si>
    <t>73 CHURCH ST AWAPUNI PALMERSTON NORTH</t>
  </si>
  <si>
    <t>35 NYSSA PL TOTARA HEIGHTS AUCKLAND</t>
  </si>
  <si>
    <t>27 SOLVEIG PL RANDWICK PARK AUCKLAND 2</t>
  </si>
  <si>
    <t>5 FLORENCE AVE PALMERSTON NORTH</t>
  </si>
  <si>
    <t>2B BRISTOL CRE ROSLYN PALMERSTON NORTH</t>
  </si>
  <si>
    <t>5 ROTHESAY PL PALMERSTON NORTH</t>
  </si>
  <si>
    <t>7 BEACH RD HAMPSTEAD ASHBURTON</t>
  </si>
  <si>
    <t>16 HILLIER PL ALLENTON ASHBURTON</t>
  </si>
  <si>
    <t>40A ALLENS RD ALLENTON ASHBURTON</t>
  </si>
  <si>
    <t>160 WAGHORNE ST AHURIRI NAPIER</t>
  </si>
  <si>
    <t>36 CAMBRIDGE ST HAMPSTEAD ASHBURTON</t>
  </si>
  <si>
    <t>13A WILKIN ST TINWALD ASHBURTON</t>
  </si>
  <si>
    <t>1000 LANE ST MAHORA HASTINGS</t>
  </si>
  <si>
    <t>25 MORRIS SPENCE AVE ONEKAWA NAPIER</t>
  </si>
  <si>
    <t>17 MCGRATH ST NAPIER SOUTH NAPIER</t>
  </si>
  <si>
    <t>15 ANAKIWA ST KELVIN GROVE PALMERSTON NORTH</t>
  </si>
  <si>
    <t>29 BALMORAL DVE PALMERSTON NORTH</t>
  </si>
  <si>
    <t>62 BATT ST WEST END PALMERSTON NORTH</t>
  </si>
  <si>
    <t>39 CHIPPENDALE CRE HIGHBURY PALMERSTON NORTH</t>
  </si>
  <si>
    <t>9 REGENT ST PALMERSTON NORTH PALMERSTON NORTH</t>
  </si>
  <si>
    <t>N-563RSP Basic Connection - Trenching</t>
  </si>
  <si>
    <t>24 GLENCALDER PL WATTLE DOWNS AUCKLAND</t>
  </si>
  <si>
    <t>24 CHADWICK PL HIGHBURY PALMERSTON NORTH</t>
  </si>
  <si>
    <t>98 VOGEL ST ROSLYN PALMERSTON NORTH</t>
  </si>
  <si>
    <t>17 ANDREW AVE ROSLYN PALMERSTON NORTH</t>
  </si>
  <si>
    <t>359 COLLEGE ST WEST END PALMERSTON NORTH UNT36</t>
  </si>
  <si>
    <t>1 LANCEWOOD LA ROSLYN PALMERSTON NORTH</t>
  </si>
  <si>
    <t>359 COLLEGE ST WEST END PALMERSTON NORTH UNT 2</t>
  </si>
  <si>
    <t>37 KARAMEA CRE KELVIN GROVE PALMERSTON NORTH</t>
  </si>
  <si>
    <t>113 AMBERLEY AVE HIGHBURY PALMERSTON NORTH</t>
  </si>
  <si>
    <t>140A WAI-ITI RD HIGHFIELD TIMARU</t>
  </si>
  <si>
    <t>66 RUTHERFORD RD MAREWA NAPIER</t>
  </si>
  <si>
    <t>31A MURPHY RD TARADALE NAPIER</t>
  </si>
  <si>
    <t>26B ASHRIDGE RD NAPIER SOUTH NAPIER</t>
  </si>
  <si>
    <t>338 COLLEGE ST WEST END PALMERSTON NORTH</t>
  </si>
  <si>
    <t>17 BURFIELD PL AWAPUNI PALMERSTON NORTH</t>
  </si>
  <si>
    <t>97 CHURCHILL AVE HOKOWHITU PALMERSTON NORTH</t>
  </si>
  <si>
    <t>12 MYERS RD MANUREWA EAST AUCKLAND 2</t>
  </si>
  <si>
    <t>1 MULL PL WATTLE DOWNS AUCKLAND</t>
  </si>
  <si>
    <t>15 HOLLINBRIGG PL MANUREWA AUCKLAND</t>
  </si>
  <si>
    <t>17 PERIDOT PL CONIFER GROVE AUCKLAND</t>
  </si>
  <si>
    <t>186 KELVIN GROVE RD KELVIN GROVE PALMERSTON NORTH</t>
  </si>
  <si>
    <t>115 HERETAUNGA ST PALMERSTON NORTH</t>
  </si>
  <si>
    <t>9 KERR ST NETHERBY ASHBURTON</t>
  </si>
  <si>
    <t>11 GILMOUR PL TARADALE NAPIER</t>
  </si>
  <si>
    <t>14 WEST QY AHURIRI NAPIER B401</t>
  </si>
  <si>
    <t>133 RANGIORA AVE ROSLYN PALMERSTON NORTH</t>
  </si>
  <si>
    <t>4 KOPU PL CLENDON PARK AUCKLAND</t>
  </si>
  <si>
    <t>20 GALBRAITH ST ALLENTON ASHBURTON</t>
  </si>
  <si>
    <t>219A COLLEGE ST WEST END PALMERSTON NORTH</t>
  </si>
  <si>
    <t>302 KENNEDY RD ONEKAWA NAPIER</t>
  </si>
  <si>
    <t>10 ARENA CT PALMERSTON NORTH</t>
  </si>
  <si>
    <t>S9</t>
  </si>
  <si>
    <t>38 UPHAM ST HAVELOCK NORTH</t>
  </si>
  <si>
    <t>JASMEET</t>
  </si>
  <si>
    <t>15 GRANT ST HAVELOCK NORTH</t>
  </si>
  <si>
    <t>50 ALEXANDER AVE ONEKAWA NAPIER</t>
  </si>
  <si>
    <t>14 BLEDISLOE RD MARAENUI NAPIER</t>
  </si>
  <si>
    <t>9 GLASGOW ST TAKARO PALMERSTON NORTH</t>
  </si>
  <si>
    <t>69 TEMPLETON PL CLENDON PARK AUCKLAND 2</t>
  </si>
  <si>
    <t>IAUDITOR</t>
  </si>
  <si>
    <t>REQ</t>
  </si>
  <si>
    <t>IAUDITOR STATUS</t>
  </si>
  <si>
    <t>Y</t>
  </si>
  <si>
    <t>N</t>
  </si>
  <si>
    <t>CODES</t>
  </si>
  <si>
    <t>TYPE</t>
  </si>
  <si>
    <t>Provision</t>
  </si>
  <si>
    <t>Description</t>
  </si>
  <si>
    <t>Rate</t>
  </si>
  <si>
    <t>Fibre Provisioning Codes</t>
  </si>
  <si>
    <t>NGA-701</t>
  </si>
  <si>
    <t>Single</t>
  </si>
  <si>
    <t>Code NGA-701 Scope NGA Install – Full Scope</t>
  </si>
  <si>
    <t>NGA-702</t>
  </si>
  <si>
    <t>Code NGA-702 Scope NGA Install – Half Scope</t>
  </si>
  <si>
    <t>NGA-711</t>
  </si>
  <si>
    <t>Code NGA-711 Provision NGA at Greenfield’s Premise</t>
  </si>
  <si>
    <t>NGA-713</t>
  </si>
  <si>
    <t>Code NGA-713 Provision NGA School Connection</t>
  </si>
  <si>
    <t>NGA-714</t>
  </si>
  <si>
    <t>Code NGA-714 NGA Cancellation on Arrival</t>
  </si>
  <si>
    <t>NGA-790</t>
  </si>
  <si>
    <t>Code NGA-790 Installation of ONT &amp; Network Connection</t>
  </si>
  <si>
    <t>NGA-791</t>
  </si>
  <si>
    <t>Code NGA-791 Install Composite Cable</t>
  </si>
  <si>
    <t>NGA-750</t>
  </si>
  <si>
    <t>Code NGA-750 Premise Networking – Site Visit</t>
  </si>
  <si>
    <t>NGA-751</t>
  </si>
  <si>
    <t>Code NGA-751 – Install an additional or Relocate ONT</t>
  </si>
  <si>
    <t>NGA-752</t>
  </si>
  <si>
    <t>Code NGA-752 - Install Ethernet Jack Point</t>
  </si>
  <si>
    <t>NGA-753</t>
  </si>
  <si>
    <t>Code NGA-753 - Install simple CPE standard</t>
  </si>
  <si>
    <t>NGA-754</t>
  </si>
  <si>
    <t>Code NGA-754 - Install complex CPE standard (Business)</t>
  </si>
  <si>
    <t>NGA-755</t>
  </si>
  <si>
    <t>Code NGA-755 - Small Enclosure</t>
  </si>
  <si>
    <t>NGA-756</t>
  </si>
  <si>
    <t>Code NGA-756 - Medium Enclosure</t>
  </si>
  <si>
    <t>NGA-762</t>
  </si>
  <si>
    <t>Code NGA-762 - Migrate POTS to VOIP for existing NGA Connections</t>
  </si>
  <si>
    <t>Fibre Build Codes</t>
  </si>
  <si>
    <t>NGA-a03</t>
  </si>
  <si>
    <t>ISP Build</t>
  </si>
  <si>
    <t>Code NGA-a03 - Install equipment rack</t>
  </si>
  <si>
    <t>NGA-a04</t>
  </si>
  <si>
    <t>Code NGA-a04 - install small router or switch into any roadside cabinet, exchange equipment rack or enclosed cabinet</t>
  </si>
  <si>
    <t>NGA-a11</t>
  </si>
  <si>
    <t>Fibre</t>
  </si>
  <si>
    <t>Code NGA-a11 - install optical in line attenuator drawer</t>
  </si>
  <si>
    <t>NGA-a12</t>
  </si>
  <si>
    <t>Code NGA-a12 - install mint shelf</t>
  </si>
  <si>
    <t>NGA-a14</t>
  </si>
  <si>
    <t>Code NGA-a14 - install ofdf tie cables up to 24 fibres (single mode)</t>
  </si>
  <si>
    <t>NGA-A16</t>
  </si>
  <si>
    <t>Code NGA-A16 – Fibre Transmission Connection Per Site – (Connectorised)</t>
  </si>
  <si>
    <t>NGA-A16A</t>
  </si>
  <si>
    <t>Code NGA-A16A – Install PON Splitter</t>
  </si>
  <si>
    <t>NGA-a17</t>
  </si>
  <si>
    <t>Code NGA-a17 - fibre transmission connection (pdh, sdh, dwdm, ethernet) per site</t>
  </si>
  <si>
    <t>NGA-a17a</t>
  </si>
  <si>
    <t>Code NGA-a17a - installation of optical in line attenuator</t>
  </si>
  <si>
    <t>NGA-a17c</t>
  </si>
  <si>
    <t>Code NGA-a17c - fibre transmission (rq) relinquishment (pdh, sdh, dwdm, ethernet) per site</t>
  </si>
  <si>
    <t>NGA-a19</t>
  </si>
  <si>
    <t>Code NGA-a19 - fibre reservation</t>
  </si>
  <si>
    <t>NGA-b04</t>
  </si>
  <si>
    <t>Copper Build</t>
  </si>
  <si>
    <t>Code NGA-b04 - install, replace or expand a cable terminal on an existing pole</t>
  </si>
  <si>
    <t>NGA-b05</t>
  </si>
  <si>
    <t>Code NGA-b05 - regroup a cable terminal, building terminal, rlg or distribution point</t>
  </si>
  <si>
    <t>NGA-b06</t>
  </si>
  <si>
    <t>Civil berm</t>
  </si>
  <si>
    <t>Code NGA-b06 - install road crossing from an RBI or UFB Network</t>
  </si>
  <si>
    <t>NGA-b07</t>
  </si>
  <si>
    <t>Code NGA-b07 - supply and supervise installation of new ducts and bdd pits from one or more units within an industrial/commercial building to the property boundary</t>
  </si>
  <si>
    <t>NGA-b08</t>
  </si>
  <si>
    <t>Code NGA-b08 - install new manhole and lids in roadway</t>
  </si>
  <si>
    <t>NGA-b09</t>
  </si>
  <si>
    <t>Code NGA-b09 - install new manhole and lids in footway or berm</t>
  </si>
  <si>
    <t>NGA-b10</t>
  </si>
  <si>
    <t>Code NGA-b10 - install small pit and lid less than dimensions of 1200mm</t>
  </si>
  <si>
    <t>NGA-b16</t>
  </si>
  <si>
    <t>Code NGA-b16 - install new poles and changeover plant</t>
  </si>
  <si>
    <t>NGA-b17</t>
  </si>
  <si>
    <t>Code NGA-b17 - dismantle terminal or building frame from network</t>
  </si>
  <si>
    <t>NGA-b18</t>
  </si>
  <si>
    <t>Code NGA-b18 – school leadin documentation</t>
  </si>
  <si>
    <t>NGA-B19</t>
  </si>
  <si>
    <t>Code NGA-B19 -  Install Hand Hole</t>
  </si>
  <si>
    <t>NGA-b22</t>
  </si>
  <si>
    <t>Code NGA-b22 - l2 traffic management (berm)</t>
  </si>
  <si>
    <t>NGA-b23</t>
  </si>
  <si>
    <t>Code NGA-b23 - l2 traffic management (road)</t>
  </si>
  <si>
    <t>NGA-c03</t>
  </si>
  <si>
    <t>Code NGA-c03 - install roadside equipment cabinet – passive/cross connect (any cabinet type)</t>
  </si>
  <si>
    <t>NGA-c04</t>
  </si>
  <si>
    <t>Per meter</t>
  </si>
  <si>
    <t>Code NGA-c04 - duct in grass</t>
  </si>
  <si>
    <t>NGA-c04a</t>
  </si>
  <si>
    <t>Code NGA-c04a - duct in footpath (seal)</t>
  </si>
  <si>
    <t>NGA-c04b</t>
  </si>
  <si>
    <t>Code NGA-c04b - duct in roadway</t>
  </si>
  <si>
    <t>NGA-c04c</t>
  </si>
  <si>
    <t>Code NGA-c04c - duct - thrusting</t>
  </si>
  <si>
    <t>NGA-733</t>
  </si>
  <si>
    <t>Code NGA-733 Install Surface Mounted Service Conduit</t>
  </si>
  <si>
    <t>NGA-734</t>
  </si>
  <si>
    <t>Code NGA-734 Connect Microduct and install Fibre ETP</t>
  </si>
  <si>
    <t>NGA-735</t>
  </si>
  <si>
    <t>Aerial</t>
  </si>
  <si>
    <t>Code NGA-735 Extend Communal Pole Infrastructure (ABF)</t>
  </si>
  <si>
    <t>NGA-736</t>
  </si>
  <si>
    <t>Code NGA-736 Extend Communal Pole Infrastructure (Aerial Fixed Fibre)</t>
  </si>
  <si>
    <t>NGA-703</t>
  </si>
  <si>
    <t>Code NGA-703 Install Aerial Lead In (1 Span)</t>
  </si>
  <si>
    <t>NGA-705</t>
  </si>
  <si>
    <t>Code NGA-705 Span Rate For Aerial Provisioning (&gt;1 Span)</t>
  </si>
  <si>
    <t>NGA-707</t>
  </si>
  <si>
    <t>Haul</t>
  </si>
  <si>
    <t>Code NGA-707 Haul Fixed Fibre or Ruggedised Through Communal Network To Boundary</t>
  </si>
  <si>
    <t>NGA-741</t>
  </si>
  <si>
    <t>Code NGA-741 Haul Service Lead From End of Communal Network to Fibre ETP Location</t>
  </si>
  <si>
    <t>NGA-745</t>
  </si>
  <si>
    <t>Code NGA-745 Extra Rate for Hauling From End of Communal Network to Fibre ETP Location in Excess of 30 metres</t>
  </si>
  <si>
    <t>NGA-c12</t>
  </si>
  <si>
    <t>Code NGA-c12 - Haul through existing empty ducts</t>
  </si>
  <si>
    <t>NGA-c12a</t>
  </si>
  <si>
    <t>Code NGA-c12a - Overhaul through ducts containing existing network</t>
  </si>
  <si>
    <t>NGA-c12b</t>
  </si>
  <si>
    <t>Code NGA-c12b - haul subduct through existing ducts</t>
  </si>
  <si>
    <t>NGA-c12c</t>
  </si>
  <si>
    <t>Code NGA-c12c - haul extra subduct through existing ducts</t>
  </si>
  <si>
    <t>NGA-c12d</t>
  </si>
  <si>
    <t>Code NGA-c12d – fibre loops in manholes</t>
  </si>
  <si>
    <t>NGA-706</t>
  </si>
  <si>
    <t>Blow</t>
  </si>
  <si>
    <t>Code NGA-706 Blow fibre through 5mm tube From FFP or ABFAT to Fibre ETP</t>
  </si>
  <si>
    <t>NGA-c12g</t>
  </si>
  <si>
    <t>Code NGA-c12g – blow air blown fibre cable through Microducts</t>
  </si>
  <si>
    <t>NGA-c12ga</t>
  </si>
  <si>
    <t>Code NGA-c12ga – blow air blown fibre cable through Microducts</t>
  </si>
  <si>
    <t>NGA-c12h</t>
  </si>
  <si>
    <t>Code NGA-c12h – air blown fibre loops in manholes</t>
  </si>
  <si>
    <t>NGA-C12M</t>
  </si>
  <si>
    <t>Code NGA-C12M – Joint single-Way Microduct</t>
  </si>
  <si>
    <t>NGA-c12i</t>
  </si>
  <si>
    <t>Code NGA-c12i – joint 2-4 way Microduct</t>
  </si>
  <si>
    <t>NGA-c12j</t>
  </si>
  <si>
    <t>Code NGA-c12j – joint 5-7 way Microduct</t>
  </si>
  <si>
    <t>NGA-C12L</t>
  </si>
  <si>
    <t>Code NGA-C12L – Joint 8-12 Way Microduct</t>
  </si>
  <si>
    <t>NGA-c12k</t>
  </si>
  <si>
    <t>Code NGA-c12k – joint 13-26 way Microduct</t>
  </si>
  <si>
    <t>NGA-c14</t>
  </si>
  <si>
    <t>Code NGA-c14 - joint fibre cables (1-12 splices)</t>
  </si>
  <si>
    <t>NGA-c14.1</t>
  </si>
  <si>
    <t>Code NGA-c14.1 - joint fibre cables (13-24 splices)</t>
  </si>
  <si>
    <t>NGA-c14.2</t>
  </si>
  <si>
    <t>Code NGA-c14.2 - joint fibre cables (25-48 splices)</t>
  </si>
  <si>
    <t>NGA-c14.3</t>
  </si>
  <si>
    <t>Code NGA-c14.3 - joint fibre cables (49-96 splices)</t>
  </si>
  <si>
    <t>NGA-c14.4</t>
  </si>
  <si>
    <t>Code NGA-c14.4 - joint fibre cables (97-144 splices)</t>
  </si>
  <si>
    <t>NGA-c14.5</t>
  </si>
  <si>
    <t>Code NGA-c14.5 - joint fibre cables (145-216 splices)</t>
  </si>
  <si>
    <t>NGA-c14.6</t>
  </si>
  <si>
    <t>Code NGA-c14.6 - joint fibre cables (217-312 splices)</t>
  </si>
  <si>
    <t>NGA-c14a</t>
  </si>
  <si>
    <t>Code NGA-c14a - install a fibre closure</t>
  </si>
  <si>
    <t>NGA-RO1</t>
  </si>
  <si>
    <t>Civil Inside</t>
  </si>
  <si>
    <t>Code NGA-RO1 – Inside Boundary Mobilisation (Civils)</t>
  </si>
  <si>
    <t>NGA-D01</t>
  </si>
  <si>
    <t>Code NGA-D01 - Inside Boundary Trenching - Base Rate</t>
  </si>
  <si>
    <t>NGA-D02</t>
  </si>
  <si>
    <t>Code NGA-D02 - Inside Boundary Trenching - Slot Trenching – Soft Surface</t>
  </si>
  <si>
    <t>NGA-D03</t>
  </si>
  <si>
    <t>Code NGA-D03 - Inside Boundary Trenching - Slot Trenching – Hard Surface</t>
  </si>
  <si>
    <t>NGA-E01</t>
  </si>
  <si>
    <t>Code NGA-E01 – Inside Boundary Drilling &amp; Thrusting – Base Rate</t>
  </si>
  <si>
    <t>NGA-G01</t>
  </si>
  <si>
    <t>Per Sq meter</t>
  </si>
  <si>
    <t>Code NGA-G01 – Inside Boundary Reinstatement - Seal &amp; Chip Seal</t>
  </si>
  <si>
    <t>NGA-G02</t>
  </si>
  <si>
    <t>Code NGA-G02 – Inside Boundary Reinstatement - Concrete</t>
  </si>
  <si>
    <t>NGA-G03</t>
  </si>
  <si>
    <t>Code NGA-G03 – Inside Boundary Reinstatement - Concrete Aggregate</t>
  </si>
  <si>
    <t>NGA-G04</t>
  </si>
  <si>
    <t>Code NGA-G04 – Inside Boundary Reinstatement - Gravel</t>
  </si>
  <si>
    <t>NGA-G05</t>
  </si>
  <si>
    <t>Code NGA-G05 – Inside Boundary Reinstatement - Rock</t>
  </si>
  <si>
    <t>NGA-G06</t>
  </si>
  <si>
    <t>Code NGA-G06 – Inside Boundary Reinstatement Gardens &amp; Decorative Areas</t>
  </si>
  <si>
    <t>NGA-MC21</t>
  </si>
  <si>
    <t>Code NGA-MC21 Inside Boundary Locate, Dig &amp; Repair Blocked or Damaged Duct</t>
  </si>
  <si>
    <t>NGA-757</t>
  </si>
  <si>
    <t>Design</t>
  </si>
  <si>
    <t>Code NGA-757 Network/Cable route plan - Non MDU</t>
  </si>
  <si>
    <t>NGA-757a</t>
  </si>
  <si>
    <t>Code NGA-757a Network/Cable route plan - Class 1 MDU/ROW 2-5</t>
  </si>
  <si>
    <t>NGA-757b</t>
  </si>
  <si>
    <t>Code NGA-757b Network/Cable route plan - Class 2 MDU/ROW 6-12</t>
  </si>
  <si>
    <t>NGA-757c</t>
  </si>
  <si>
    <t>Code NGA-757d Network/Cable route plan - Class 3 MDU/ROW 13-48</t>
  </si>
  <si>
    <t>NGA-757d</t>
  </si>
  <si>
    <t>Code NGA-757e Network/Cable route plan - Class 4 MDU/ROW 49+</t>
  </si>
  <si>
    <t>NGA-758</t>
  </si>
  <si>
    <t>MDU</t>
  </si>
  <si>
    <t>Code NGA-758 Mobilisation - Non MDU</t>
  </si>
  <si>
    <t>NGA-758a</t>
  </si>
  <si>
    <t>Code NGA-758a Mobilisation - Class 1 MDU/ROW 2-5</t>
  </si>
  <si>
    <t>NGA-758b</t>
  </si>
  <si>
    <t>Code NGA-758b Mobilisation - Class 2 MDU/ROW 6-12</t>
  </si>
  <si>
    <t>NGA-758c</t>
  </si>
  <si>
    <t>Code NGA-758c Mobilisation - Class 3 MDU/ROW 13-48</t>
  </si>
  <si>
    <t>NGA-758d</t>
  </si>
  <si>
    <t>Code NGA-758d Mobilisation - Class 4 MDU/ROW 49+</t>
  </si>
  <si>
    <t>NGA-759</t>
  </si>
  <si>
    <t>Code NGA-759 Records &amp; Completion - Non MDU</t>
  </si>
  <si>
    <t>NGA-759a</t>
  </si>
  <si>
    <t>Code NGA-759a Records &amp; Completion - Class 1 MDU/ROW 2-5</t>
  </si>
  <si>
    <t>NGA-759b</t>
  </si>
  <si>
    <t>Code NGA-759b Records &amp; Completion - Class 2 MDU/ROW 6-12</t>
  </si>
  <si>
    <t>NGA-759c</t>
  </si>
  <si>
    <t>Code NGA-759c Records &amp; Completion - Class 3 MDU/ROW 13-48</t>
  </si>
  <si>
    <t>NGA-759d</t>
  </si>
  <si>
    <t>Code NGA-759d Records &amp; Completion- Class 4 MDU/ROW 49+</t>
  </si>
  <si>
    <t>NGA-Ia14a</t>
  </si>
  <si>
    <t>Code NGA-Ia14a – Install Building Cabling and/or Microduct</t>
  </si>
  <si>
    <t>NGA-Ia14b.1</t>
  </si>
  <si>
    <t>Code NGA-Ia14b.1 – Install Support System for Cable And/Or Microduct  Standard Capping</t>
  </si>
  <si>
    <t>NGA-Ia14b.2</t>
  </si>
  <si>
    <t>Code NGA-Ia14b.2 – Install Support System for Cable And/Or Microduct Architrave Capping</t>
  </si>
  <si>
    <t>NGA-Ia14b.3</t>
  </si>
  <si>
    <t>Code NGA-Ia14b.3 – Install Support System for Cable And/Or Microduct Catenary wire</t>
  </si>
  <si>
    <t>NGA-Ia14b.4</t>
  </si>
  <si>
    <t>Code NGA-Ia14b.4 – Install Support System for Cable And/Or Microduct Cable Tray</t>
  </si>
  <si>
    <t>NGA-Ia14b.5</t>
  </si>
  <si>
    <t>Code NGA-Ia14b.5 – Install Support System for Cable And/Or Microduct uPVC conduit</t>
  </si>
  <si>
    <t>NGA-Ic14a.1</t>
  </si>
  <si>
    <t>Code NGA-Ic14a.1 – Install Fibre Access Terminal Budi</t>
  </si>
  <si>
    <t>NGA-Ic14a.2</t>
  </si>
  <si>
    <t>Code NGA-Ic14a.2 – Install Fibre Access Terminal GPX</t>
  </si>
  <si>
    <t>NGA-760</t>
  </si>
  <si>
    <t>Code NGA-760 – Standard Lateral</t>
  </si>
  <si>
    <t>NGA-761</t>
  </si>
  <si>
    <t>Code NGA-761 – Standard Lateral Extra Rate for additional tubes</t>
  </si>
  <si>
    <t>Consumables by Set Variation</t>
  </si>
  <si>
    <t>NGA-MA03</t>
  </si>
  <si>
    <t>Material</t>
  </si>
  <si>
    <t>Code NGA-MA03 - DC power supply for A03 MAR inclusive of a minimum ten MCB’s. “ Provide FUSE PANEL 20 circuit 19” where required</t>
  </si>
  <si>
    <t>NGA-MA14</t>
  </si>
  <si>
    <t>Code NGA-MA14 - 24 fibre cable tie</t>
  </si>
  <si>
    <t>NGA-MB07</t>
  </si>
  <si>
    <t>Code NGA-MB07 - 6 metre duct length</t>
  </si>
  <si>
    <t>NGA-MB08.1</t>
  </si>
  <si>
    <t>Code NGA-MB08.1 - Aluminium Manhole and lid 1.2x0.6x0.7</t>
  </si>
  <si>
    <t>NGA-MB08.2</t>
  </si>
  <si>
    <t>Code NGA-MB08.2 - Aluminium Manhole and lid 1.2x1.2x0.7</t>
  </si>
  <si>
    <t>NGA-MB08.3</t>
  </si>
  <si>
    <t>Code NGA-MB08.3 - Aluminium Manhole and lid 2.1x1.2x0.7</t>
  </si>
  <si>
    <t>NGA-MB08.4</t>
  </si>
  <si>
    <t>Code NGA-MB08.4 - Aluminium Manhole and lid 2.1x1.2x1.2</t>
  </si>
  <si>
    <t>NGA-MB08.5</t>
  </si>
  <si>
    <t>Code NGA-MB08.5 - Concrete Manhole with lids 1.2x0.6x0.6</t>
  </si>
  <si>
    <t>NGA-MB08.6</t>
  </si>
  <si>
    <t>Code NGA-MB08.6 - Concrete Manhole with lids 1.2x0.6x0.9</t>
  </si>
  <si>
    <t>NGA-MB08.7</t>
  </si>
  <si>
    <t>Code NGA-MB08.7 - Concrete Manhole with lids 1.2x1.2x0.9</t>
  </si>
  <si>
    <t>NGA-MB08.8</t>
  </si>
  <si>
    <t>Code NGA-MB08.8 - Concrete Manhole with lids 2.1x1.2x1.2</t>
  </si>
  <si>
    <t>NGA-MB08.9</t>
  </si>
  <si>
    <t>Code NGA-MB08.9 - Additional rate for rock(for manholes only)</t>
  </si>
  <si>
    <t>NGA-MB09.1</t>
  </si>
  <si>
    <t>Code NGA-MB09.1 - Aluminium Manhole and lid 1.2x0.6x0.7</t>
  </si>
  <si>
    <t>NGA-MB09.2</t>
  </si>
  <si>
    <t>Code NGA-MB09.2 - Aluminium Manhole and lid 1.2x1.2x0.7</t>
  </si>
  <si>
    <t>NGA-MB09.3</t>
  </si>
  <si>
    <t>Code NGA-MB09.3 - Aluminium Manhole and lid 2.1x1.2x0.7</t>
  </si>
  <si>
    <t>NGA-MB09.4</t>
  </si>
  <si>
    <t>Code NGA-MB09.4 - Aluminium Manhole and lid 2.1x0.6x0.7</t>
  </si>
  <si>
    <t>NGA-MB09.5</t>
  </si>
  <si>
    <t>Code NGA-MB09.5 - Concrete Manhole with lids 1.2x0.6x0.6</t>
  </si>
  <si>
    <t>NGA-MB09.6</t>
  </si>
  <si>
    <t>Code NGA-MB09.6 - Concrete Manhole with lids 1.2x1.2x0.9</t>
  </si>
  <si>
    <t>NGA-MB09.7</t>
  </si>
  <si>
    <t>Code NGA-MB09.7 - Concrete Manhole with lids 2.1x1.2x0.8</t>
  </si>
  <si>
    <t>NGA-MB09.8</t>
  </si>
  <si>
    <t>Code NGA-MB09.8 - Concrete Manhole with lids 2.1x1.2x1.2</t>
  </si>
  <si>
    <t>NGA-MB09.9</t>
  </si>
  <si>
    <t>Code NGA-MB09.9 - Plastic pit and lid</t>
  </si>
  <si>
    <t>NGA-MB10.1</t>
  </si>
  <si>
    <t>Code NGA-MB10.1 - Concrete pit and lid 0.6 x 0.6 x 0.6</t>
  </si>
  <si>
    <t>NGA-MB10.2</t>
  </si>
  <si>
    <t>Code NGA-MB10.2 - Aluminium pit and lid 0.6x 0.7x 0.6</t>
  </si>
  <si>
    <t>NGA-MB10.3</t>
  </si>
  <si>
    <t>Code NGA-Code NGA-MB10.3 - Channell Pit SGLB1730</t>
  </si>
  <si>
    <t>NGA-MB10.4</t>
  </si>
  <si>
    <t>Code NGA-Code NGA-MB10.4 - Channell Pit SGLB2436</t>
  </si>
  <si>
    <t>NGA-MB10.5</t>
  </si>
  <si>
    <t>Code NGA-Code NGA-MB10.5 - Channell Pit SGLB2448</t>
  </si>
  <si>
    <t>NGA-MB10.6</t>
  </si>
  <si>
    <t>Code NGA-Code NGA-MB10.6 - Channell Pit SGLB3048</t>
  </si>
  <si>
    <t>NGA-MB19.1</t>
  </si>
  <si>
    <t>Code NGA-Code NGA-MB19.1 - Hand Hold GLB912-T</t>
  </si>
  <si>
    <t>NGA-MB19.2</t>
  </si>
  <si>
    <t>Code NGA-Code NGA-MB19.2 - Hand Hold GLB912C</t>
  </si>
  <si>
    <t>NGA-MC2</t>
  </si>
  <si>
    <t>Code NGA-MC2 - 144 Fibre Verticasa Riser cable, including any bends &amp; riser break-outs and other consumables</t>
  </si>
  <si>
    <t>NGA-MP1</t>
  </si>
  <si>
    <t>Code NGA-MP1 - Connectorised fibre patchcord (all connector types)</t>
  </si>
  <si>
    <t>NGA-MP3</t>
  </si>
  <si>
    <t>Code NGA-MP3  - Supply of “Pass” FIP trace to Chorus</t>
  </si>
  <si>
    <t>NGA-MC04.1</t>
  </si>
  <si>
    <t>Code NGA-MC04.1 - Additional rate for rock</t>
  </si>
  <si>
    <t>NGA-MC04.2</t>
  </si>
  <si>
    <t>Code NGA-MC04.2 - Supply and install additional duct</t>
  </si>
  <si>
    <t>NGA-MC04A.1</t>
  </si>
  <si>
    <t>Code NGA-MC04A.1 - Extra rate for concrete (Footpath)</t>
  </si>
  <si>
    <t>NGA-MC04B.1</t>
  </si>
  <si>
    <t>Code NGA-MC04B.1 - Extra rate for concrete (Roadway)</t>
  </si>
  <si>
    <t>NGA-MC04C.1</t>
  </si>
  <si>
    <t>Code NGA-MC04C.1 - Additional duct</t>
  </si>
  <si>
    <t>NGA-MC12</t>
  </si>
  <si>
    <t>Code NGA-MC12 - Repair blocked or damaged duct</t>
  </si>
  <si>
    <t>NGA-MC12A</t>
  </si>
  <si>
    <t>Code NGA-MC12A - Repair blocked or damaged duct</t>
  </si>
  <si>
    <t>NGA-MC12B</t>
  </si>
  <si>
    <t>Code NGA-MC12B - Repair blocked or damaged duct</t>
  </si>
  <si>
    <t>NGA-MC12C</t>
  </si>
  <si>
    <t>Code NGA-MC12C - Repair blocked or damaged duct</t>
  </si>
  <si>
    <t>NGA-MC14.1</t>
  </si>
  <si>
    <t>Code NGA-MC14.1 - OFDF drawers containing SFOs</t>
  </si>
  <si>
    <t>NGA-MC14A.1</t>
  </si>
  <si>
    <t>Code NGA-MC14A.1 - Large Fibre closure (Fist BD or BE)</t>
  </si>
  <si>
    <t>NGA-MC14A.2</t>
  </si>
  <si>
    <t>Code NGA-MC14A.2 - Medium Fibre closure (Fist BC)</t>
  </si>
  <si>
    <t>NGA-MC14A.3</t>
  </si>
  <si>
    <t>Code NGA-MC14A.3 - Small Fibre closure (Fist FD)</t>
  </si>
  <si>
    <t>NGA-MC14A.4</t>
  </si>
  <si>
    <t>Code NGA-MC14A.4 - Fosc closure 400/B (A) check</t>
  </si>
  <si>
    <t>NGA-MC14A.5</t>
  </si>
  <si>
    <t>Code NGA-MC14A.5 - Fosc closure 400/C (B) check</t>
  </si>
  <si>
    <t>NGA-MC14A.6</t>
  </si>
  <si>
    <t>Code NGA-MC14A.6 - Fosc closure 400/D</t>
  </si>
  <si>
    <t>NGA-MC14.7</t>
  </si>
  <si>
    <t>Code NGA-MC14.7 - 24 fibre “D” series from cable well to MFODF and into fibrenet draw and SFOs (no splicing)</t>
  </si>
  <si>
    <t>NGA-MD1</t>
  </si>
  <si>
    <t>Code NGA-MD1 - green 20mm pipe – glued (below ground) including any bends, glue &amp; other consumables</t>
  </si>
  <si>
    <t>NGA-MD1a</t>
  </si>
  <si>
    <t>Code NGA-MD1a - 20mm HDPE pipe (surface mounted) including any bends &amp; glue, but excluding saddles &amp; screws</t>
  </si>
  <si>
    <t>NGA-MD1b</t>
  </si>
  <si>
    <t>Code NGA-MD1b - Marley 32mm uPVC 4m pipe (surface mounted) including any bends &amp; glue, but excluding saddles &amp; screws</t>
  </si>
  <si>
    <t>NGA-MD1c</t>
  </si>
  <si>
    <t>Code NGA-MD1c - Grey 32mm HDPE 5m pipe (surface mounted) including any bends &amp; glue, but excluding saddles &amp; screws</t>
  </si>
  <si>
    <t>NGA-MD2</t>
  </si>
  <si>
    <t>Code NGA-MD2 - 50mm duct – rubber ring join including any bends &amp; other consumables</t>
  </si>
  <si>
    <t>NGA-MD4</t>
  </si>
  <si>
    <t>Code NGA-MD4 - green 32mm continuous duct (below ground) including any bends &amp; other consumables</t>
  </si>
  <si>
    <t>NGA-MD5</t>
  </si>
  <si>
    <t>Code NGA-MD5 - 63mm continuous duct including any bends &amp; other consumables</t>
  </si>
  <si>
    <t>NGA-MC04.3</t>
  </si>
  <si>
    <t>Code NGA-MC04.3 - Additional Duct (labour only, consigned duct)</t>
  </si>
  <si>
    <t>NGA-MC04c.2</t>
  </si>
  <si>
    <t>Code NGA-MC04c.2 - Additional Duct (labour only, consigned duct e.g. Microduct)</t>
  </si>
  <si>
    <t>NGA-MB02.1</t>
  </si>
  <si>
    <t>Code NGA-MB02.1 - Pedestal</t>
  </si>
  <si>
    <t>NGA-MT1</t>
  </si>
  <si>
    <t>Code NGA-MT1  - T-Dux 50mm</t>
  </si>
  <si>
    <t>NGA-MT2</t>
  </si>
  <si>
    <t>Code NGA-MT2 - T-dux 100mm</t>
  </si>
  <si>
    <t>SDU All encomposing codes</t>
  </si>
  <si>
    <t>ZNGA560A</t>
  </si>
  <si>
    <t>NGA Aerial SDU Installation - Scope  VPL Managed Job</t>
  </si>
  <si>
    <t>ZNGA560B</t>
  </si>
  <si>
    <t>NGA Aerial SDU Installation - Build  VPL Managed Job</t>
  </si>
  <si>
    <t>ZNGA560C</t>
  </si>
  <si>
    <t>NGA Aerial SDU Installation - Connect  VPL Managed Job</t>
  </si>
  <si>
    <t>ZNGA560BC</t>
  </si>
  <si>
    <t>NGA Aerial SDU Installation - Build, Connect  Contractor manged job</t>
  </si>
  <si>
    <t>ZNGA561A</t>
  </si>
  <si>
    <t>NGA Haull SDU Installation - Scope  VPL Managed Job</t>
  </si>
  <si>
    <t>ZNGA561B</t>
  </si>
  <si>
    <t>NGA Haull SDU Installation - Build  VPL Managed Job</t>
  </si>
  <si>
    <t>ZNGA561C</t>
  </si>
  <si>
    <t>NGA Haull SDU Installation - Connect  VPL Managed Job</t>
  </si>
  <si>
    <t>ZNGA561BC</t>
  </si>
  <si>
    <t>NGA Haull SDU Installation - Build, Connect  Contractor manged job</t>
  </si>
  <si>
    <t>ZNGA562A</t>
  </si>
  <si>
    <t>NGASurface Mount SDU Installation - Scope  VPL Managed Job</t>
  </si>
  <si>
    <t>ZNGA562B</t>
  </si>
  <si>
    <t>NGASurface Mount SDU Installation - Build  VPL Managed Job</t>
  </si>
  <si>
    <t>ZNGA562C</t>
  </si>
  <si>
    <t>NGASurface Mount SDU Installation - Connect  VPL Managed Job</t>
  </si>
  <si>
    <t>ZNGA562BC</t>
  </si>
  <si>
    <t>NGASurface Mount SDU Installation - Build, Connect  Contractor manged job</t>
  </si>
  <si>
    <t>ZNGA563A</t>
  </si>
  <si>
    <t>NGAGrass trench SDU Installation - Scope  VPL Managed Job</t>
  </si>
  <si>
    <t>ZNGA563B</t>
  </si>
  <si>
    <t>NGAGrass trench SDU Installation - Build  VPL Managed Job</t>
  </si>
  <si>
    <t>ZNGA563C</t>
  </si>
  <si>
    <t>NGAGrass trench SDU Installation - Connect  VPL Managed Job</t>
  </si>
  <si>
    <t>ZNGA563BC</t>
  </si>
  <si>
    <t>NGAGrass trench SDU Installation - Build, Connect  Contractor manged job</t>
  </si>
  <si>
    <t>ZNGA564A</t>
  </si>
  <si>
    <t>NGA Drill SDU Installation - Scope  VPL Managed Job</t>
  </si>
  <si>
    <t>ZNGA564B</t>
  </si>
  <si>
    <t>NGA Drill SDU Installation - Build  VPL Managed Job</t>
  </si>
  <si>
    <t>ZNGA564C</t>
  </si>
  <si>
    <t>NGA Drill SDU Installation - Connect  VPL Managed Job</t>
  </si>
  <si>
    <t>ZNGA564BC</t>
  </si>
  <si>
    <t>NGA Drill SDU Installation - Build, Connect  Contractor manged job</t>
  </si>
  <si>
    <t>ZNGA565A</t>
  </si>
  <si>
    <t>NGA Concrete trench SDU Installation - Scope  VPL Managed Job</t>
  </si>
  <si>
    <t>ZNGA565B</t>
  </si>
  <si>
    <t>NGA Concrete trench SDU Installation - Build  VPL Managed Job</t>
  </si>
  <si>
    <t>ZNGA565C</t>
  </si>
  <si>
    <t>NGA Concrete trench SDU Installation - Connect  VPL Managed Job</t>
  </si>
  <si>
    <t>ZNGA565BC</t>
  </si>
  <si>
    <t>NGA Concrete trench SDU Installation - Build, Connect  Contractor manged job</t>
  </si>
  <si>
    <t>NGA-711 Provision NGA at Greenfield’s Premise</t>
  </si>
  <si>
    <t>PAYMENT CODES</t>
  </si>
  <si>
    <t>CLOSING  TYPE</t>
  </si>
  <si>
    <t>CODE</t>
  </si>
  <si>
    <t>NGA-751 Premise Networking – Site Visit</t>
  </si>
  <si>
    <t>32 PEMBROKE ST HIGHBURY PALMERSTON NORTH</t>
  </si>
  <si>
    <t>188 GUPPY RD TARADALE NAPIER</t>
  </si>
  <si>
    <t>5 RAKAU ST HAVELOCK NORTH</t>
  </si>
  <si>
    <t>21 THOMPSON RD BLUFF HILL NAPIER</t>
  </si>
  <si>
    <t>29 MEADOWBROOK DVE CLOVERLEA PALMERSTON NORTH</t>
  </si>
  <si>
    <t>4 HILL CT AWAPUNI PALMERSTON NORTH</t>
  </si>
  <si>
    <t>1 PASTORAL LA HOKOWHITU PALMERSTON NORTH</t>
  </si>
  <si>
    <t>24 WILLIAMS ST MAREWA NAPIER</t>
  </si>
  <si>
    <t>5 BENMORE PL PORAITI NAPIER</t>
  </si>
  <si>
    <t>N-561RSP Basic Connection - Haul</t>
  </si>
  <si>
    <t>N-561RSP</t>
  </si>
  <si>
    <t>N-563RSP</t>
  </si>
  <si>
    <t>NGA552</t>
  </si>
  <si>
    <t>16 ANDREW AVE ROSLYN</t>
  </si>
  <si>
    <t>110 LINTON ST WEST END PALMERSTON NORTH</t>
  </si>
  <si>
    <t>43 ALBERT ST PALMERSTON NORTH 2</t>
  </si>
  <si>
    <t>154 TAIT DVE GREENMEADOWS NAPIER 1</t>
  </si>
  <si>
    <t>29 ALLISON ST ALLENTON ASHBURTON</t>
  </si>
  <si>
    <t>19A ANNE ST TINWALD ASHBURTON</t>
  </si>
  <si>
    <t>145 RUSSELL ST PALMERSTON NORTH</t>
  </si>
  <si>
    <t>28 ELLESMERE CRE HIGHBURY PALMERSTON NORTH</t>
  </si>
  <si>
    <t>52 JICKELL ST HOKOWHITU PALMERSTON NORTH</t>
  </si>
  <si>
    <t>Z999</t>
  </si>
  <si>
    <t>23 MCQUARRIE AVE WATTLE DOWNS AUCKLAND</t>
  </si>
  <si>
    <t>AVINASH</t>
  </si>
  <si>
    <t>78 WEYMOUTH RD MANUREWA AUCKLAND</t>
  </si>
  <si>
    <t>51 ACACIA ST KELVIN GROVE PALMERSTON NORTH</t>
  </si>
  <si>
    <t>11 KARAMU AVE TAKARO PALMERSTON NORTH</t>
  </si>
  <si>
    <t>8 CARGILL GRO KELVIN GROVE PALMERSTON NORTH</t>
  </si>
  <si>
    <t>26 RONGOPAI ST PALMERSTON NORTH</t>
  </si>
  <si>
    <t>11 OXFORD ST TARADALE NAPIER FLT 6 Centennial Village</t>
  </si>
  <si>
    <t>11 EWAN PL TARADALE NAPIER</t>
  </si>
  <si>
    <t>1 ARENA CT PALMERSTON NORTH</t>
  </si>
  <si>
    <t>N-511 Provision NGA at Greenfield’s Premise</t>
  </si>
  <si>
    <t>6 COLONIAL PL PALMERSTON NORTH</t>
  </si>
  <si>
    <t>421 ALBERT ST HOKOWHITU PALMERSTON NORTH</t>
  </si>
  <si>
    <t>18 MONTROSE ST FLAXMERE HASTINGS</t>
  </si>
  <si>
    <t>13 OSBORN GRO ALLENTON ASHBURTON</t>
  </si>
  <si>
    <t>8 WYCLIFFE ST ONEKAWA NAPIER</t>
  </si>
  <si>
    <t>63 COVERDALE ST ONEKAWA NAPIER</t>
  </si>
  <si>
    <t>23 GAINSBOROUGH ST MANUREWA AUCKLAND</t>
  </si>
  <si>
    <t>140 ROWANDALE AVE MANUREWA AUCKLAND</t>
  </si>
  <si>
    <t>12 PUREORA PL CLENDON PARK AUCKLAND</t>
  </si>
  <si>
    <t>11 ARGYLE AVE TAKARO PALMERSTON NORTH</t>
  </si>
  <si>
    <t>6 PHARAZYN ST FEILDING</t>
  </si>
  <si>
    <t>11 PAISLEY ST AWAPUNI PALMERSTON NORTH</t>
  </si>
  <si>
    <t>26 RANGIORA AVE ROSLYN PALMERSTON NORTH</t>
  </si>
  <si>
    <t>98A AWAHURI RD FEILDING MANAWATU FLT23</t>
  </si>
  <si>
    <t>6 FLORA PL WATTLE DOWNS AUCKLAND</t>
  </si>
  <si>
    <t>50 JELLICOE RD MANUREWA AUCKLAND 2</t>
  </si>
  <si>
    <t>8 LYDIA PL PALMERSTON NORTH</t>
  </si>
  <si>
    <t>5 BEAUVAIS PL ALLENTON ASHBURTON</t>
  </si>
  <si>
    <t>60 BRUCEFIELD AVE NETHERBY ASHBURTON</t>
  </si>
  <si>
    <t>21 ORR ST NETHERBY ASHBURTON</t>
  </si>
  <si>
    <t>84 SWANSEA RD FLAXMERE HASTINGS</t>
  </si>
  <si>
    <t>7 WOBURN PL TAKARO PALMERSTON NORTH</t>
  </si>
  <si>
    <t>23 LANCASTER ST HIGHBURY PALMERSTON NORTH</t>
  </si>
  <si>
    <t>215 RAILWAY RD HASTINGS 5</t>
  </si>
  <si>
    <t>23 MATARIKI AVE FRIMLEY HASTINGS VLA28</t>
  </si>
  <si>
    <t>502 WHITEHEAD RD HASTINGS 2</t>
  </si>
  <si>
    <t>77 TREVORS RD HAMPSTEAD ASHBURTON</t>
  </si>
  <si>
    <t>6 RIDGEWAY TCE TARADALE NAPIER</t>
  </si>
  <si>
    <t>37 MCLAREN CRE ONEKAWA NAPIER</t>
  </si>
  <si>
    <t>57 MAICH RD MANUREWA AUCKLAND 2</t>
  </si>
  <si>
    <t>7A MORRIS AVE PAPATOETOE AUCKLAND</t>
  </si>
  <si>
    <t>17 BEAUMONTS WAY MANUREWA AUCKLAND</t>
  </si>
  <si>
    <t>447 WEYMOUTH RD WEYMOUTH AUCKLAND</t>
  </si>
  <si>
    <t>32 COXHEAD RD MANUREWA AUCKLAND</t>
  </si>
  <si>
    <t>10 ADAMS PL KELVIN GROVE PALMERSTON NORTH</t>
  </si>
  <si>
    <t>8 CLARK ST ALLENTON ASHBURTON</t>
  </si>
  <si>
    <t>26 MILLER AVE ALLENTON ASHBURTON</t>
  </si>
  <si>
    <t>122 THOMPSON RD BLUFF HILL NAPIER</t>
  </si>
  <si>
    <t>4 RIMU PL TARADALE NAPIER</t>
  </si>
  <si>
    <t>33 BATT ST WEST END PALMERSTON NORTH</t>
  </si>
  <si>
    <t>40 SEDDON ST TAKARO PALMERSTON NORTH</t>
  </si>
  <si>
    <t>173 RIVERBEND RD ONEKAWA NAPIER</t>
  </si>
  <si>
    <t>2 KELVIN RD MARAENUI NAPIER</t>
  </si>
  <si>
    <t>69 DAVIS CRE NETHERBY ASHBURTON</t>
  </si>
  <si>
    <t>21 ASPIRING DVE PORAITI NAPIER</t>
  </si>
  <si>
    <t>25 SANDERS AVE MAREWA NAPIER</t>
  </si>
  <si>
    <t>104 LAWRENCE CRE MANUREWA AUCKLAND</t>
  </si>
  <si>
    <t>9 ROCHESTER ST AWAPUNI PALMERSTON NORTH</t>
  </si>
  <si>
    <t>10A ST PAULS CT HIGHBURY PALMERSTON NORTH</t>
  </si>
  <si>
    <t>48 DERBY ST FEILDING MANAWATU</t>
  </si>
  <si>
    <t>17 CULLINANE AVE FEILDING</t>
  </si>
  <si>
    <t>43 RANGITANE ST PALMERSTON NORTH</t>
  </si>
  <si>
    <t>509 AVENUE RD HASTINGS</t>
  </si>
  <si>
    <t>9 WINSFORD ST MANUREWA AUCKLAND</t>
  </si>
  <si>
    <t>367 ROSCOMMON RD CLENDON PARK AUCKLAND</t>
  </si>
  <si>
    <t>34A MANSON ST TERRACE END PALMERSTON NORTH</t>
  </si>
  <si>
    <t>5 PAISLEY ST AWAPUNI PALMERSTON NORTH</t>
  </si>
  <si>
    <t>25 OAKMONT PL WATTLE DOWNS AUCKLAND</t>
  </si>
  <si>
    <t>23 TINGTON AVE WATTLE DOWNS AUCKLAND</t>
  </si>
  <si>
    <t>46A COX ST ASHBURTON</t>
  </si>
  <si>
    <t>41 ANDREW ST ALLENTON ASHBURTON</t>
  </si>
  <si>
    <t>23 OLDHAM AVE ONEKAWA NAPIER</t>
  </si>
  <si>
    <t>47A NAPIER RD HAVELOCK NORTH HASTINGS</t>
  </si>
  <si>
    <t>505 ALBERT ST HASTINGS 22</t>
  </si>
  <si>
    <t>8 FOXTAIL FER KELVIN GROVE PALMERSTON NORTH</t>
  </si>
  <si>
    <t>20 VICTORIA AVE PALMERSTON NORTH 2</t>
  </si>
  <si>
    <t>160 COOK ST WEST END PALMERSTON NORTH</t>
  </si>
  <si>
    <t>12 MILES PL AWAPUNI PALMERSTON NORTH</t>
  </si>
  <si>
    <t>55 PEMBROKE ST HIGHBURY PALMERSTON NORTH</t>
  </si>
  <si>
    <t>506 HINAU ST MAHORA HASTINGS</t>
  </si>
  <si>
    <t>40 ARTHUR HOBSON AVE PIRIMAI NAPIER</t>
  </si>
  <si>
    <t>16 COVERDALE ST ONEKAWA NAPIER</t>
  </si>
  <si>
    <t>902 RANGIORA ST MAHORA HASTINGS</t>
  </si>
  <si>
    <t>80A OXFORD ST HAMPSTEAD ASHBURTON</t>
  </si>
  <si>
    <t>19 MONA SQ ASHBURTON</t>
  </si>
  <si>
    <t>5 HYDERABAD RD MAREWA NAPIER</t>
  </si>
  <si>
    <t>NGA-552 SDU Connection off an MDU build - Existing Lead-in</t>
  </si>
  <si>
    <t>42 OLDHAM AVE ONEKAWA NAPIER</t>
  </si>
  <si>
    <t>27 PARK RD WEST END PALMERSTON NORTH</t>
  </si>
  <si>
    <t>33 WALNUT GRO KELVIN GROVE PALMERSTON NORTH</t>
  </si>
  <si>
    <t>99 PETER HALL DVE KELVIN GROVE PALMERSTON NORTH</t>
  </si>
  <si>
    <t>20 ABRAHAM CRE MILSON PALMERSTON NORTH</t>
  </si>
  <si>
    <t>AMOUNT</t>
  </si>
  <si>
    <t>75 HAVELOCK AVE WESTBROOK PALMERSTON NORTH</t>
  </si>
  <si>
    <t>37 REIGHTON DVE ALLENTON ASHBURTON</t>
  </si>
  <si>
    <t>11 CAMBRIDGE ST HAMPSTEAD ASHBURTON</t>
  </si>
  <si>
    <t>2 LEE RD TARADALE NAPIER 4</t>
  </si>
  <si>
    <t>505 ALBERT ST HASTINGS 23</t>
  </si>
  <si>
    <t>23 MATARIKI AVE FRIMLEY HASTINGS VLA38</t>
  </si>
  <si>
    <t>56A CHURCHILL AVE HOKOWHITU PALMERSTON NORTH</t>
  </si>
  <si>
    <t>11 LEICESTER ST TERRACE END PALMERSTON NORTH</t>
  </si>
  <si>
    <t>16 FAIRVIEW AVE FEILDING</t>
  </si>
  <si>
    <t>30 MANSON ST TERRACE END PALMERSTON NORTH</t>
  </si>
  <si>
    <t>51 SUNDERLAND DVE FLAXMERE HASTINGS</t>
  </si>
  <si>
    <t>8 MANGARAU CRE HAVELOCK NORTH</t>
  </si>
  <si>
    <t>24 HENDERSON RD FLAXMERE HASTINGS</t>
  </si>
  <si>
    <t>67 HAROLD HOLT AVE ONEKAWA NAPIER</t>
  </si>
  <si>
    <t>26A ALPERS TCE MAREWA NAPIER</t>
  </si>
  <si>
    <t>49 MASSEY CRE MAREWA NAPIER</t>
  </si>
  <si>
    <t>38 COVERDALE ST ONEKAWA NAPIER</t>
  </si>
  <si>
    <t>16 WILLIAMS ST MAREWA NAPIER</t>
  </si>
  <si>
    <t>73 DOVER RD FLAXMERE HASTINGS</t>
  </si>
  <si>
    <t>18 CRISPIAN PL WEYMOUTH AUCKLAND</t>
  </si>
  <si>
    <t>39 CHRISTMAS RD MANUREWA AUCKLAND</t>
  </si>
  <si>
    <t>8 HOLLINBRIGG PL MANUREWA AUCKLAND</t>
  </si>
  <si>
    <t>NGA AERial - Build &amp; Connect</t>
  </si>
  <si>
    <t>66 BATTALION DVE PAPAKURA AUCKLAND</t>
  </si>
  <si>
    <t>HC</t>
  </si>
  <si>
    <t>U/D</t>
  </si>
  <si>
    <t>BCODES</t>
  </si>
  <si>
    <t>FINAL PAY</t>
  </si>
  <si>
    <t>PAY/NO</t>
  </si>
  <si>
    <t>23B BEIHLERS RD WEYMOUTH AUCKLAND</t>
  </si>
  <si>
    <t>38 PEPPERTREE GLD PALMERSTON NORTH PALMERSTON NORTH</t>
  </si>
  <si>
    <t>488A ALBERT ST HOKOWHITU PALMERSTON NORTH</t>
  </si>
  <si>
    <t>60 WHITBY CRE FLAXMERE HASTINGS</t>
  </si>
  <si>
    <t>189 GUPPY RD TARADALE NAPIER</t>
  </si>
  <si>
    <t>51 CLARK ST ALLENTON ASHBURTON</t>
  </si>
  <si>
    <t>91 DOVER RD FLAXMERE HASTINGS</t>
  </si>
  <si>
    <t>35 JEFFERSON CRE MILSON PALMERSTON NORTH</t>
  </si>
  <si>
    <t>51 CHURCH ST AWAPUNI PALMERSTON NORTH</t>
  </si>
  <si>
    <t>5 MACEWEN PL HIGHBURY PALMERSTON NORTH</t>
  </si>
  <si>
    <t>16 ETHERTON DVE WEYMOUTH AUCKLAND</t>
  </si>
  <si>
    <t>18 TONSON PL WEYMOUTH AUCKLAND</t>
  </si>
  <si>
    <t>13 JOANNE PL ROSEHILL AUCKLAND</t>
  </si>
  <si>
    <t>282 TANCRED ST ASHBURTON FLT 2</t>
  </si>
  <si>
    <t>80 CHATHAM RD FLAXMERE HASTINGS</t>
  </si>
  <si>
    <t>16 BOND ST HOKOWHITU PALMERSTON NORTH</t>
  </si>
  <si>
    <t>7 DRYDEN CT KELVIN GROVE PALMERSTON NORTH</t>
  </si>
  <si>
    <t>O</t>
  </si>
  <si>
    <t>29 WYCLIFFE ST ONEKAWA NAPIER</t>
  </si>
  <si>
    <t>115 LIMBRICK ST TERRACE END PALMERSTON NORTH</t>
  </si>
  <si>
    <t>73 BRIGHTWATER TCE TERRACE END PALMERSTON NORTH</t>
  </si>
  <si>
    <t>4 BUNDENA PL CLENDON PARK AUCKLAND</t>
  </si>
  <si>
    <t>6 MCDONALD ST NETHERBY ASHBURTON</t>
  </si>
  <si>
    <t>NGA OUtside Boundary Remedial/Build</t>
  </si>
  <si>
    <t>9 WYCLIFFE ST ONEKAWA NAPIER</t>
  </si>
  <si>
    <t>49 TE AWA AVE TE AWA NAPIER</t>
  </si>
  <si>
    <t>12 HUMBER ST ROSLYN PALMERSTON NORTH</t>
  </si>
  <si>
    <t>64 JAMES FOLEY AVE PIRIMAI NAPIER</t>
  </si>
  <si>
    <t>89 CLARENCE COX CRE PIRIMAI NAPIER</t>
  </si>
  <si>
    <t>9 RIPON PL TAMATEA NAPIER</t>
  </si>
  <si>
    <t>14 CARISBROOK CRE PAPAKURA AUCKLAND</t>
  </si>
  <si>
    <r>
      <rPr>
        <b/>
        <u/>
        <sz val="11"/>
        <color rgb="FFFFFFFF"/>
        <rFont val="Trebuchet MS"/>
        <family val="2"/>
      </rPr>
      <t>Code</t>
    </r>
  </si>
  <si>
    <r>
      <rPr>
        <b/>
        <u/>
        <sz val="11"/>
        <color rgb="FFFFFFFF"/>
        <rFont val="Trebuchet MS"/>
        <family val="2"/>
      </rPr>
      <t>Code Description</t>
    </r>
  </si>
  <si>
    <r>
      <rPr>
        <b/>
        <u/>
        <sz val="11"/>
        <color rgb="FFFFFFFF"/>
        <rFont val="Trebuchet MS"/>
        <family val="2"/>
      </rPr>
      <t>Code Unit</t>
    </r>
  </si>
  <si>
    <r>
      <rPr>
        <b/>
        <u/>
        <sz val="11"/>
        <color rgb="FFFFFFFF"/>
        <rFont val="Trebuchet MS"/>
        <family val="2"/>
      </rPr>
      <t>Price</t>
    </r>
  </si>
  <si>
    <r>
      <rPr>
        <sz val="11"/>
        <rFont val="Arial"/>
        <family val="2"/>
      </rPr>
      <t>ZNGA560A</t>
    </r>
  </si>
  <si>
    <r>
      <rPr>
        <sz val="11"/>
        <rFont val="Arial"/>
        <family val="2"/>
      </rPr>
      <t>NGA Aerial SDU Installation - Scope  VPL Managed Job</t>
    </r>
  </si>
  <si>
    <r>
      <rPr>
        <sz val="11"/>
        <rFont val="Arial"/>
        <family val="2"/>
      </rPr>
      <t>each</t>
    </r>
  </si>
  <si>
    <r>
      <rPr>
        <sz val="11"/>
        <rFont val="Arial"/>
        <family val="2"/>
      </rPr>
      <t>$         -</t>
    </r>
  </si>
  <si>
    <r>
      <rPr>
        <sz val="11"/>
        <rFont val="Arial"/>
        <family val="2"/>
      </rPr>
      <t>ZNGA560ABC</t>
    </r>
  </si>
  <si>
    <r>
      <rPr>
        <sz val="11"/>
        <rFont val="Arial"/>
        <family val="2"/>
      </rPr>
      <t>NGA Aerial SDU Installation - Scope, Build Connect  Contractor manged job</t>
    </r>
  </si>
  <si>
    <r>
      <rPr>
        <sz val="11"/>
        <rFont val="Arial"/>
        <family val="2"/>
      </rPr>
      <t>ZNGA560B</t>
    </r>
  </si>
  <si>
    <r>
      <rPr>
        <sz val="11"/>
        <rFont val="Arial"/>
        <family val="2"/>
      </rPr>
      <t>NGA Aerial SDU Installation - Build  VPL Managed Job</t>
    </r>
  </si>
  <si>
    <r>
      <rPr>
        <sz val="11"/>
        <rFont val="Arial"/>
        <family val="2"/>
      </rPr>
      <t>ZNGA560BC</t>
    </r>
  </si>
  <si>
    <r>
      <rPr>
        <sz val="11"/>
        <rFont val="Arial"/>
        <family val="2"/>
      </rPr>
      <t>NGA Aerial SDU Installation - Build, Connect  Contractor manged job</t>
    </r>
  </si>
  <si>
    <r>
      <rPr>
        <sz val="11"/>
        <rFont val="Arial"/>
        <family val="2"/>
      </rPr>
      <t>ZNGA560C</t>
    </r>
  </si>
  <si>
    <r>
      <rPr>
        <sz val="11"/>
        <rFont val="Arial"/>
        <family val="2"/>
      </rPr>
      <t>NGA Aerial SDU Installation - Connect  VPL Managed Job</t>
    </r>
  </si>
  <si>
    <r>
      <rPr>
        <sz val="11"/>
        <rFont val="Arial"/>
        <family val="2"/>
      </rPr>
      <t>ZNGA561A</t>
    </r>
  </si>
  <si>
    <r>
      <rPr>
        <sz val="11"/>
        <rFont val="Arial"/>
        <family val="2"/>
      </rPr>
      <t>NGA Haull SDU Installation - Scope  VPL Managed Job</t>
    </r>
  </si>
  <si>
    <r>
      <rPr>
        <sz val="11"/>
        <rFont val="Arial"/>
        <family val="2"/>
      </rPr>
      <t>ZNGA561B</t>
    </r>
  </si>
  <si>
    <r>
      <rPr>
        <sz val="11"/>
        <rFont val="Arial"/>
        <family val="2"/>
      </rPr>
      <t>NGA Haull SDU Installation - Build  VPL Managed Job</t>
    </r>
  </si>
  <si>
    <r>
      <rPr>
        <sz val="11"/>
        <rFont val="Arial"/>
        <family val="2"/>
      </rPr>
      <t>ZNGA561BC</t>
    </r>
  </si>
  <si>
    <r>
      <rPr>
        <sz val="11"/>
        <rFont val="Arial"/>
        <family val="2"/>
      </rPr>
      <t>NGA Haull SDU Installation - Build, Connect  Contractor manged job</t>
    </r>
  </si>
  <si>
    <r>
      <rPr>
        <sz val="11"/>
        <rFont val="Arial"/>
        <family val="2"/>
      </rPr>
      <t>ZNGA561C</t>
    </r>
  </si>
  <si>
    <r>
      <rPr>
        <sz val="11"/>
        <rFont val="Arial"/>
        <family val="2"/>
      </rPr>
      <t>NGA Haull SDU Installation - Connect  VPL Managed Job</t>
    </r>
  </si>
  <si>
    <r>
      <rPr>
        <sz val="11"/>
        <rFont val="Arial"/>
        <family val="2"/>
      </rPr>
      <t>ZNGA562A</t>
    </r>
  </si>
  <si>
    <r>
      <rPr>
        <sz val="11"/>
        <rFont val="Arial"/>
        <family val="2"/>
      </rPr>
      <t>NGASurface Mount SDU Installation - Scope  VPL Managed Job</t>
    </r>
  </si>
  <si>
    <r>
      <rPr>
        <sz val="11"/>
        <rFont val="Arial"/>
        <family val="2"/>
      </rPr>
      <t>ZNGA562B</t>
    </r>
  </si>
  <si>
    <r>
      <rPr>
        <sz val="11"/>
        <rFont val="Arial"/>
        <family val="2"/>
      </rPr>
      <t>NGASurface Mount SDU Installation - Build  VPL Managed Job</t>
    </r>
  </si>
  <si>
    <r>
      <rPr>
        <sz val="11"/>
        <rFont val="Arial"/>
        <family val="2"/>
      </rPr>
      <t>ZNGA562BC</t>
    </r>
  </si>
  <si>
    <r>
      <rPr>
        <sz val="11"/>
        <rFont val="Arial"/>
        <family val="2"/>
      </rPr>
      <t>NGASurface Mount SDU Installation - Build, Connect  Contractor manged job</t>
    </r>
  </si>
  <si>
    <r>
      <rPr>
        <sz val="11"/>
        <rFont val="Arial"/>
        <family val="2"/>
      </rPr>
      <t>ZNGA562C</t>
    </r>
  </si>
  <si>
    <r>
      <rPr>
        <sz val="11"/>
        <rFont val="Arial"/>
        <family val="2"/>
      </rPr>
      <t>NGASurface Mount SDU Installation - Connect  VPL Managed Job</t>
    </r>
  </si>
  <si>
    <r>
      <rPr>
        <sz val="11"/>
        <rFont val="Arial"/>
        <family val="2"/>
      </rPr>
      <t>ZNGA563A</t>
    </r>
  </si>
  <si>
    <r>
      <rPr>
        <sz val="11"/>
        <rFont val="Arial"/>
        <family val="2"/>
      </rPr>
      <t>NGAGrass trench SDU Installation - Scope  VPL Managed Job</t>
    </r>
  </si>
  <si>
    <r>
      <rPr>
        <sz val="11"/>
        <rFont val="Arial"/>
        <family val="2"/>
      </rPr>
      <t>ZNGA563B</t>
    </r>
  </si>
  <si>
    <r>
      <rPr>
        <sz val="11"/>
        <rFont val="Arial"/>
        <family val="2"/>
      </rPr>
      <t>NGAGrass trench SDU Installation - Build  VPL Managed Job</t>
    </r>
  </si>
  <si>
    <r>
      <rPr>
        <sz val="11"/>
        <rFont val="Arial"/>
        <family val="2"/>
      </rPr>
      <t>ZNGA563BC</t>
    </r>
  </si>
  <si>
    <r>
      <rPr>
        <sz val="11"/>
        <rFont val="Arial"/>
        <family val="2"/>
      </rPr>
      <t>NGAGrass trench SDU Installation - Build, Connect  Contractor manged job</t>
    </r>
  </si>
  <si>
    <r>
      <rPr>
        <sz val="11"/>
        <rFont val="Arial"/>
        <family val="2"/>
      </rPr>
      <t>ZNGA563C</t>
    </r>
  </si>
  <si>
    <r>
      <rPr>
        <sz val="11"/>
        <rFont val="Arial"/>
        <family val="2"/>
      </rPr>
      <t>NGAGrass trench SDU Installation - Connect  VPL Managed Job</t>
    </r>
  </si>
  <si>
    <r>
      <rPr>
        <sz val="11"/>
        <rFont val="Arial"/>
        <family val="2"/>
      </rPr>
      <t>ZNGA564A</t>
    </r>
  </si>
  <si>
    <r>
      <rPr>
        <sz val="11"/>
        <rFont val="Arial"/>
        <family val="2"/>
      </rPr>
      <t>NGA Drill SDU Installation - Scope  VPL Managed Job</t>
    </r>
  </si>
  <si>
    <r>
      <rPr>
        <sz val="11"/>
        <rFont val="Arial"/>
        <family val="2"/>
      </rPr>
      <t>ZNGA564B</t>
    </r>
  </si>
  <si>
    <r>
      <rPr>
        <sz val="11"/>
        <rFont val="Arial"/>
        <family val="2"/>
      </rPr>
      <t>NGA Drill SDU Installation - Build  VPL Managed Job</t>
    </r>
  </si>
  <si>
    <r>
      <rPr>
        <sz val="11"/>
        <rFont val="Arial"/>
        <family val="2"/>
      </rPr>
      <t>ZNGA564BC</t>
    </r>
  </si>
  <si>
    <r>
      <rPr>
        <sz val="11"/>
        <rFont val="Arial"/>
        <family val="2"/>
      </rPr>
      <t>NGA Drill SDU Installation - Build, Connect  Contractor manged job</t>
    </r>
  </si>
  <si>
    <r>
      <rPr>
        <sz val="11"/>
        <rFont val="Arial"/>
        <family val="2"/>
      </rPr>
      <t>ZNGA564C</t>
    </r>
  </si>
  <si>
    <r>
      <rPr>
        <sz val="11"/>
        <rFont val="Arial"/>
        <family val="2"/>
      </rPr>
      <t>NGA Drill SDU Installation - Connect  VPL Managed Job</t>
    </r>
  </si>
  <si>
    <r>
      <rPr>
        <sz val="11"/>
        <rFont val="Arial"/>
        <family val="2"/>
      </rPr>
      <t>ZNGA565A</t>
    </r>
  </si>
  <si>
    <r>
      <rPr>
        <sz val="11"/>
        <rFont val="Arial"/>
        <family val="2"/>
      </rPr>
      <t>NGA Concrete trench SDU Installation - Scope  VPL Managed Job</t>
    </r>
  </si>
  <si>
    <r>
      <rPr>
        <sz val="11"/>
        <rFont val="Arial"/>
        <family val="2"/>
      </rPr>
      <t>ZNGA565B</t>
    </r>
  </si>
  <si>
    <r>
      <rPr>
        <sz val="11"/>
        <rFont val="Arial"/>
        <family val="2"/>
      </rPr>
      <t>NGA Concrete trench SDU Installation - Build  VPL Managed Job</t>
    </r>
  </si>
  <si>
    <r>
      <rPr>
        <sz val="11"/>
        <rFont val="Arial"/>
        <family val="2"/>
      </rPr>
      <t>ZNGA565BC</t>
    </r>
  </si>
  <si>
    <r>
      <rPr>
        <sz val="11"/>
        <rFont val="Arial"/>
        <family val="2"/>
      </rPr>
      <t>NGA Concrete trench SDU Installation - Build, Connect  Contractor manged job</t>
    </r>
  </si>
  <si>
    <r>
      <rPr>
        <sz val="11"/>
        <rFont val="Arial"/>
        <family val="2"/>
      </rPr>
      <t>ZNGA565C</t>
    </r>
  </si>
  <si>
    <r>
      <rPr>
        <sz val="11"/>
        <rFont val="Arial"/>
        <family val="2"/>
      </rPr>
      <t>NGA Concrete trench SDU Installation - Connect  VPL Managed Job</t>
    </r>
  </si>
  <si>
    <r>
      <rPr>
        <sz val="11"/>
        <rFont val="Arial"/>
        <family val="2"/>
      </rPr>
      <t>NGA-711</t>
    </r>
  </si>
  <si>
    <r>
      <rPr>
        <sz val="11"/>
        <rFont val="Arial"/>
        <family val="2"/>
      </rPr>
      <t>Code NGA-711 Provision NGA at Greenfield’s Premise</t>
    </r>
  </si>
  <si>
    <r>
      <rPr>
        <sz val="11"/>
        <rFont val="Arial"/>
        <family val="2"/>
      </rPr>
      <t>NGA-713</t>
    </r>
  </si>
  <si>
    <r>
      <rPr>
        <sz val="11"/>
        <rFont val="Arial"/>
        <family val="2"/>
      </rPr>
      <t>Code NGA-713 Provision NGA School Connection</t>
    </r>
  </si>
  <si>
    <r>
      <rPr>
        <sz val="11"/>
        <rFont val="Arial"/>
        <family val="2"/>
      </rPr>
      <t>NGA-714</t>
    </r>
  </si>
  <si>
    <r>
      <rPr>
        <sz val="11"/>
        <rFont val="Arial"/>
        <family val="2"/>
      </rPr>
      <t>Code NGA-714 NGA Cancellation on Arrival</t>
    </r>
  </si>
  <si>
    <r>
      <rPr>
        <sz val="11"/>
        <rFont val="Arial"/>
        <family val="2"/>
      </rPr>
      <t>NGA-750</t>
    </r>
  </si>
  <si>
    <r>
      <rPr>
        <sz val="11"/>
        <rFont val="Arial"/>
        <family val="2"/>
      </rPr>
      <t>Code NGA-750 Premise Networking – Site Visit</t>
    </r>
  </si>
  <si>
    <r>
      <rPr>
        <sz val="11"/>
        <rFont val="Arial"/>
        <family val="2"/>
      </rPr>
      <t>NGA-751</t>
    </r>
  </si>
  <si>
    <r>
      <rPr>
        <sz val="11"/>
        <rFont val="Arial"/>
        <family val="2"/>
      </rPr>
      <t>Code NGA-751 – Install an additional or Relocate ONT</t>
    </r>
  </si>
  <si>
    <r>
      <rPr>
        <sz val="11"/>
        <rFont val="Arial"/>
        <family val="2"/>
      </rPr>
      <t>NGA-752</t>
    </r>
  </si>
  <si>
    <r>
      <rPr>
        <sz val="11"/>
        <rFont val="Arial"/>
        <family val="2"/>
      </rPr>
      <t>Code NGA-752 - Install Ethernet Jack Point</t>
    </r>
  </si>
  <si>
    <r>
      <rPr>
        <sz val="11"/>
        <rFont val="Arial"/>
        <family val="2"/>
      </rPr>
      <t>NGA-753</t>
    </r>
  </si>
  <si>
    <r>
      <rPr>
        <sz val="11"/>
        <rFont val="Arial"/>
        <family val="2"/>
      </rPr>
      <t>Code NGA-753 - Install simple CPE standard</t>
    </r>
  </si>
  <si>
    <r>
      <rPr>
        <sz val="11"/>
        <rFont val="Arial"/>
        <family val="2"/>
      </rPr>
      <t>NGA-754</t>
    </r>
  </si>
  <si>
    <r>
      <rPr>
        <sz val="11"/>
        <rFont val="Arial"/>
        <family val="2"/>
      </rPr>
      <t>Code NGA-754 - Install complex CPE standard (Business)</t>
    </r>
  </si>
  <si>
    <r>
      <rPr>
        <sz val="11"/>
        <rFont val="Arial"/>
        <family val="2"/>
      </rPr>
      <t>NGA-755</t>
    </r>
  </si>
  <si>
    <r>
      <rPr>
        <sz val="11"/>
        <rFont val="Arial"/>
        <family val="2"/>
      </rPr>
      <t>Code NGA-755 - Small Enclosure</t>
    </r>
  </si>
  <si>
    <r>
      <rPr>
        <sz val="11"/>
        <rFont val="Arial"/>
        <family val="2"/>
      </rPr>
      <t>NGA-756</t>
    </r>
  </si>
  <si>
    <r>
      <rPr>
        <sz val="11"/>
        <rFont val="Arial"/>
        <family val="2"/>
      </rPr>
      <t>Code NGA-756 - Medium Enclosure</t>
    </r>
  </si>
  <si>
    <r>
      <rPr>
        <sz val="11"/>
        <rFont val="Arial"/>
        <family val="2"/>
      </rPr>
      <t>NGA-762</t>
    </r>
  </si>
  <si>
    <r>
      <rPr>
        <sz val="11"/>
        <rFont val="Arial"/>
        <family val="2"/>
      </rPr>
      <t>Code NGA-762 - Migrate POTS to VOIP for existing NGA Connections</t>
    </r>
  </si>
  <si>
    <r>
      <rPr>
        <sz val="11"/>
        <rFont val="Arial"/>
        <family val="2"/>
      </rPr>
      <t>NGA552</t>
    </r>
  </si>
  <si>
    <r>
      <rPr>
        <sz val="11"/>
        <rFont val="Arial"/>
        <family val="2"/>
      </rPr>
      <t>Code N-552 SDU Connection off an MDU build - Existing Lead-in</t>
    </r>
  </si>
  <si>
    <t>14 FAIRDALE AVE RED HILL AUCKLAND</t>
  </si>
  <si>
    <t>9 MOOR PRK WATTLE DOWNS AUCKLAND</t>
  </si>
  <si>
    <t>67 BELT RD ALLENTON ASHBURTON</t>
  </si>
  <si>
    <t>NGA-762 - Migrate POTS to VOIP for existing NGA Connections</t>
  </si>
  <si>
    <t>15 MCLAREN CRE ONEKAWA NAPIER</t>
  </si>
  <si>
    <t>137 WESTMINSTER AVE TAMATEA NAPIER</t>
  </si>
  <si>
    <t>28A UNION ST HOKOWHITU PALMERSTON NORTH</t>
  </si>
  <si>
    <t>48 CARGILL AVE FEILDING</t>
  </si>
  <si>
    <t>500 COLLEGE ST HOKOWHITU PALMERSTON NORTH</t>
  </si>
  <si>
    <t>70 VIGOR BROWN ST NAPIER SOUTH NAPIER</t>
  </si>
  <si>
    <t>9 WOODHOUSE PL PIRIMAI NAPIER</t>
  </si>
  <si>
    <t>287 CAMERON ST ASHBURTON FLT 3</t>
  </si>
  <si>
    <t>4 ANZAC AVE ONEKAWA NAPIER 1</t>
  </si>
  <si>
    <t>20 ADDISON ST ONEKAWA NAPIER</t>
  </si>
  <si>
    <t>10 CATLINS CRE MILSON PALMERSTON NORTH</t>
  </si>
  <si>
    <t>31 MANSON ST TERRACE END PALMERSTON NORTH</t>
  </si>
  <si>
    <t>11 RAY SMALL DVE PAPAKURA AUCKLAND UNT24</t>
  </si>
  <si>
    <t>228A HILL RD THE GARDENS AUCKLAND</t>
  </si>
  <si>
    <t>604 WHITEHEAD RD SAINT LEONARDS HASTINGS</t>
  </si>
  <si>
    <t>8 WILD ST FEILDING MANAWATU</t>
  </si>
  <si>
    <t>48 SEDDON ST FEILDING</t>
  </si>
  <si>
    <t>14 ASPIRING DVE PORAITI NAPIER</t>
  </si>
  <si>
    <t>500 WALL RD RAUREKA HASTINGS</t>
  </si>
  <si>
    <t>20 CALLIS AVE OPAHEKE AUCKLAND</t>
  </si>
  <si>
    <t>17 KENDERDINE RD PAPATOETOE AUCKLAND</t>
  </si>
  <si>
    <t>15 BEVERAGE PL ROSEHILL AUCKLAND</t>
  </si>
  <si>
    <t>20A VIEW RD PAPAKURA AUCKLAND</t>
  </si>
  <si>
    <t>CLIPS</t>
  </si>
  <si>
    <t>NO OF JOBS/DAY</t>
  </si>
  <si>
    <t>REVENUE/DAY</t>
  </si>
  <si>
    <t>NGA-511</t>
  </si>
  <si>
    <t>9 DAHLSTROM GRO PALMERSTON NORTH</t>
  </si>
  <si>
    <t>1 RANGER PL WATTLE DOWNS AUCKLAND</t>
  </si>
  <si>
    <t>100 CARNOUSTIE DVE WATTLE DOWNS AUCKLAND</t>
  </si>
  <si>
    <t>35 JOHNSTONE ST TINWALD ASHBURTON</t>
  </si>
  <si>
    <t>4 FILEY PL ALLENTON ASHBURTON</t>
  </si>
  <si>
    <t>3 MURDOCH PL RAUREKA HASTINGS</t>
  </si>
  <si>
    <t>47 LIVERPOOL CRE FLAXMERE HASTINGS</t>
  </si>
  <si>
    <t>15 TYNDALE ST ONEKAWA NAPIER 1</t>
  </si>
  <si>
    <t>14 DOLBEL ST TARADALE NAPIER</t>
  </si>
  <si>
    <t>30 PELORUS AVE PORAITI NAPIER</t>
  </si>
  <si>
    <t>20 WAGHORNE ST AHURIRI NAPIER</t>
  </si>
  <si>
    <t>19 COVENTRY ST HIGHBURY PALMERSTON NORTH</t>
  </si>
  <si>
    <t>175 BOTANICAL RD TAKARO PALMERSTON NORTH</t>
  </si>
  <si>
    <t>48 BURUNDI AVE CLENDON PARK AUCKLAND</t>
  </si>
  <si>
    <t>71B CAMBRIDGE ST HAMPSTEAD ASHBURTON</t>
  </si>
  <si>
    <t>21 ETON ST HAMPSTEAD ASHBURTON</t>
  </si>
  <si>
    <t>339 ALBERT ST HOKOWHITU PALMERSTON NORTH</t>
  </si>
  <si>
    <t>199 PROSPECT RD HASTINGS 1</t>
  </si>
  <si>
    <t>4 MILES PL AWAPUNI PALMERSTON NORTH</t>
  </si>
  <si>
    <t>NGA-751 – Install an additional or Relocate ONT</t>
  </si>
  <si>
    <t>69 THOMPSON TCE MANUREWA AUCKLAND</t>
  </si>
  <si>
    <t>50 CALLUNA CRE TOTARA HEIGHTS AUCKLAND</t>
  </si>
  <si>
    <t>42 ROBERT SKELTON PL CLENDON PARK AUCKLAND</t>
  </si>
  <si>
    <t>33A BUCKLEYS TCE TINWALD ASHBURTON</t>
  </si>
  <si>
    <t>507 LYNDON RD HASTINGS</t>
  </si>
  <si>
    <t>505 LYNDON RD HASTINGS</t>
  </si>
  <si>
    <t>14 BRISTOL ST TAMATEA NAPIER</t>
  </si>
  <si>
    <t>164 TE AWA AVE AWATOTO NAPIER</t>
  </si>
  <si>
    <t>15 RANGER PL WATTLE DOWNS AUCKLAND</t>
  </si>
  <si>
    <t>30 MAGNOLIA DVE NETHERBY ASHBURTON</t>
  </si>
  <si>
    <t>27 CLARK ST ALLENTON ASHBURTON</t>
  </si>
  <si>
    <t>408 TOWNSHEND ST SAINT LEONARDS HASTINGS</t>
  </si>
  <si>
    <t>13 SERENITY CRE KELVIN GROVE PALMERSTON NORTH</t>
  </si>
  <si>
    <t>381 COLLEGE ST HOKOWHITU PALMERSTON NORTH</t>
  </si>
  <si>
    <t>46A BRIGHT CRE MARAENUI NAPIER</t>
  </si>
  <si>
    <t>1009 WILLIAMS ST MAHORA HASTINGS</t>
  </si>
  <si>
    <t>43 WAKANUI RD HAMPSTEAD ASHBURTON</t>
  </si>
  <si>
    <t>7 NORTHLEE PL FLAXMERE HASTINGS</t>
  </si>
  <si>
    <t>5 WESTWIND PL FEILDING</t>
  </si>
  <si>
    <t>41 WESTON AVE ROSLYN PALMERSTON NORTH</t>
  </si>
  <si>
    <t>3 NEWBEGIN PL WEYMOUTH AUCKLAND</t>
  </si>
  <si>
    <t>227 DOBSON ST HAMPSTEAD ASHBURTON</t>
  </si>
  <si>
    <t>161A NELSON CRE NAPIER SOUTH NAPIER 2</t>
  </si>
  <si>
    <t>11 CHELWOOD ST TAKARO PALMERSTON NORTH</t>
  </si>
  <si>
    <t>57A WILLIAMS ST MAREWA NAPIER</t>
  </si>
  <si>
    <t>60 GREY ST ASHBURTON</t>
  </si>
  <si>
    <t xml:space="preserve"> 500 WALL RD RAUREKA HASTINGS</t>
  </si>
  <si>
    <t>46 HIKANUI DVE HAVELOCK NORTH HASTINGS</t>
  </si>
  <si>
    <t>165 AMBERLEY AVE HIGHBURY PALMERSTON NORTH</t>
  </si>
  <si>
    <t>Month</t>
  </si>
  <si>
    <t>Year</t>
  </si>
  <si>
    <t>TOTAL REVENUE</t>
  </si>
  <si>
    <t>TOTAL JOBS</t>
  </si>
  <si>
    <t>27 HAVELOCK ST ASHBURTON</t>
  </si>
  <si>
    <t>412 WHITEHEAD RD HASTINGS 17</t>
  </si>
  <si>
    <t>8 RANFURLY ST HOKOWHITU PALMERSTON NORTH</t>
  </si>
  <si>
    <t>81 MONMOUTH ST FEILDING</t>
  </si>
  <si>
    <t>78 MENIN RD ONEKAWA NAPIER</t>
  </si>
  <si>
    <t>2 COLLINS ST NETHERBY ASHBURTON</t>
  </si>
  <si>
    <t>11 RAKAU ST HAVELOCK NORTH HASTINGS</t>
  </si>
  <si>
    <t>505 CORNWALL RD MAHORA HASTINGS</t>
  </si>
  <si>
    <t>6 PANAKO PL AWAPUNI PALMERSTON NORTH</t>
  </si>
  <si>
    <t>20 LAMIA PL THE GARDENS AUCKLAND</t>
  </si>
  <si>
    <t>Invoice No</t>
  </si>
  <si>
    <t>Job ID</t>
  </si>
  <si>
    <t>Req ID</t>
  </si>
  <si>
    <t>Technician</t>
  </si>
  <si>
    <t>Skill Code</t>
  </si>
  <si>
    <t>Approved Date</t>
  </si>
  <si>
    <t>Completed Date</t>
  </si>
  <si>
    <t>Payment Code</t>
  </si>
  <si>
    <t>Variation Ref No</t>
  </si>
  <si>
    <t>Quantity</t>
  </si>
  <si>
    <t>Cost</t>
  </si>
  <si>
    <t>Invoice Value</t>
  </si>
  <si>
    <t>NGA_PS_14442018_67</t>
  </si>
  <si>
    <t>Karmjeet Singh</t>
  </si>
  <si>
    <t>P-NGA-BUILD ABF</t>
  </si>
  <si>
    <t>Jasmeet Singh90</t>
  </si>
  <si>
    <t>Prabhjot Singh92</t>
  </si>
  <si>
    <t>P-NGA-SDU SITE PLAN</t>
  </si>
  <si>
    <t>Siddhartha Doma</t>
  </si>
  <si>
    <t>Kranthi Thota</t>
  </si>
  <si>
    <t>P-NGA-CONNCT SDU</t>
  </si>
  <si>
    <t>Jaswinderpal Singh</t>
  </si>
  <si>
    <t>Gurinderjeet Singh</t>
  </si>
  <si>
    <t>Prasannakumar Bayri</t>
  </si>
  <si>
    <t>P-NGA-OSB REMED-ABF</t>
  </si>
  <si>
    <t>N-F02MAT</t>
  </si>
  <si>
    <t>NGA-F02577</t>
  </si>
  <si>
    <t>Daljinder Singh</t>
  </si>
  <si>
    <t>Ganga Reddy Nimmala</t>
  </si>
  <si>
    <t>Anakhbir Singh</t>
  </si>
  <si>
    <t>P-NGA-CONNCT SDU GFIELD</t>
  </si>
  <si>
    <t>Total Invoice Value:</t>
  </si>
  <si>
    <t>NGA_PS_14442018_68</t>
  </si>
  <si>
    <t>NGA Outside Boundary Remediation/Build</t>
  </si>
  <si>
    <t>NGA Complex Internal Wiring</t>
  </si>
  <si>
    <t>NGA_PS_14442018_69</t>
  </si>
  <si>
    <t>X392N</t>
  </si>
  <si>
    <t>P-NGA-BUILD AERIAL</t>
  </si>
  <si>
    <t>NGA_PS_14442018_70</t>
  </si>
  <si>
    <t>NGA_PS_14442018_71</t>
  </si>
  <si>
    <t>NGA_PS_14442018_72</t>
  </si>
  <si>
    <t>Reinstatement cost charged approved by Scott Cobur</t>
  </si>
  <si>
    <t>N-F03MAT</t>
  </si>
  <si>
    <t>NGA-F03577</t>
  </si>
  <si>
    <t>WT4 i-Auditor not sent to Chorus</t>
  </si>
  <si>
    <t>NGA_PS_14442018_73</t>
  </si>
  <si>
    <t>Venkat Gorla</t>
  </si>
  <si>
    <t>NGA_PS_14442018_74</t>
  </si>
  <si>
    <t>NGA_PS_14442018_75</t>
  </si>
  <si>
    <t>NGA_PS_14442018_76</t>
  </si>
  <si>
    <t>no scope and consent upload on ETA, build will be</t>
  </si>
  <si>
    <t>NGA_PS_14442018_77</t>
  </si>
  <si>
    <t>build claimed on S/O: 06257563</t>
  </si>
  <si>
    <t>P-NGA-OSB REMED-FIXED</t>
  </si>
  <si>
    <t>NGA_PS_14442018_78</t>
  </si>
  <si>
    <t>NGA_PS_14442018_79</t>
  </si>
  <si>
    <t>NGA_PS_14442018_80</t>
  </si>
  <si>
    <t>N-562RSP</t>
  </si>
  <si>
    <t>NGA_PS_14442018_81</t>
  </si>
  <si>
    <t>Avinash Nallamothu</t>
  </si>
  <si>
    <t>NGA_PS_14442018_82</t>
  </si>
  <si>
    <t>NGA_PS_14442018_83</t>
  </si>
  <si>
    <t>HELPER COLUMN</t>
  </si>
  <si>
    <t>6 ARBOR CLO MANUREWA AUCKLAND</t>
  </si>
  <si>
    <t>33 MCKEAN AVE MANUREWA AUCKLAND</t>
  </si>
  <si>
    <t>15 TASMAN ST HAVELOCK NORTH HASTINGS</t>
  </si>
  <si>
    <t>49 BRANIGAN PDE KELVIN GROVE PALMERSTON NORTH</t>
  </si>
  <si>
    <t>32A SPRIGGS CRE GREENMEADOWS NAPIER</t>
  </si>
  <si>
    <t>35 DOWNING AVE PIRIMAI NAPIER</t>
  </si>
  <si>
    <t>16 GRAHAM ST TINWALD ASHBURTON</t>
  </si>
  <si>
    <t>15 TANE ST NEW LYNN AUCKLAND 1</t>
  </si>
  <si>
    <t>NARINDER</t>
  </si>
  <si>
    <t>4 PERRY CRE GREENMEADOWS NAPIER</t>
  </si>
  <si>
    <t>24 OPAWA PL TERRACE END PALMERSTON NORTH</t>
  </si>
  <si>
    <t>55 RONGOPAI ST PALMERSTON NORTH</t>
  </si>
  <si>
    <t>LOKESH</t>
  </si>
  <si>
    <t>NO OF CLIPS:11</t>
  </si>
  <si>
    <t>11 DOVER RD FLAXMERE HASTINGS</t>
  </si>
  <si>
    <t>4 HYDE ST MANUREWA EAST AUCKLAND</t>
  </si>
  <si>
    <t>6 CRANBY CRE ONEKAWA NAPIER</t>
  </si>
  <si>
    <t>916 DUKE ST MAHORA HASTINGS</t>
  </si>
  <si>
    <t>5A PARKER AVE NEW LYNN AUCKLAND</t>
  </si>
  <si>
    <t>95 FLORENCE AVE PALMERSTON NORTH</t>
  </si>
  <si>
    <t>25A SILVER CREEK RD WEYMOUTH AUCKLAND</t>
  </si>
  <si>
    <t>8 BLACKGATE PL WEYMOUTH AUCKLAND 2</t>
  </si>
  <si>
    <t>16 ROMILLY CT PAPAKURA AUCKLAND</t>
  </si>
  <si>
    <t>32 JORDAN RD MANGERE AUCKLAND</t>
  </si>
  <si>
    <t>75 FITZROY ST PAPATOETOE AUCKLAND</t>
  </si>
  <si>
    <t>85 CARNOUSTIE DVE WATTLE DOWNS AUCKLAND</t>
  </si>
  <si>
    <t>3 SUNNYSIDE CRE PAPATOETOE AUCKLAND</t>
  </si>
  <si>
    <t>188 CHALMERS AVE HAMPSTEAD ASHBURTON</t>
  </si>
  <si>
    <t>19 ARATAKI RD HAVELOCK NORTH 4</t>
  </si>
  <si>
    <t>24B WALDEGRAVE ST PALMERSTON NORTH</t>
  </si>
  <si>
    <t>44 MURPHY RD TARADALE NAPIER</t>
  </si>
  <si>
    <t>40 WILLIAMS ST MAREWA NAPIER</t>
  </si>
  <si>
    <t>33 MILLER AVE ALLENTON ASHBURTON</t>
  </si>
  <si>
    <t>80 ASTLEY AVE NEW LYNN AUCKLAND</t>
  </si>
  <si>
    <t>67 METHUEN RD NEW WINDSOR AUCKLAND</t>
  </si>
  <si>
    <t>105 BARDEN ST MAYFAIR HASTINGS</t>
  </si>
  <si>
    <t>7 TERRACE ST ROSLYN PALMERSTON NORTH UNT 3</t>
  </si>
  <si>
    <t>14 MERIDIAN GRO KELVIN GROVE PALMERSTON NORTH</t>
  </si>
  <si>
    <t>22 AMBERLEY AVE WESTBROOK PALMERSTON NORTH</t>
  </si>
  <si>
    <t>5B VOLTA PL CLENDON PARK AUCKLAND</t>
  </si>
  <si>
    <t>45 NELSON ST HAMPSTEAD ASHBURTON</t>
  </si>
  <si>
    <t>71 REYNOLDS RD HAVELOCK NORTH</t>
  </si>
  <si>
    <t>47 SHAKESPEARE RD BLUFF HILL NAPIER</t>
  </si>
  <si>
    <t>189B GLOUCESTER ST TARADALE NAPIER</t>
  </si>
  <si>
    <t>8 FLEMING CRE MARAENUI NAPIER</t>
  </si>
  <si>
    <t>5 BALLANCE PL MAREWA NAPIER</t>
  </si>
  <si>
    <t>24 OXFORD ST HAMPSTEAD ASHBURTON</t>
  </si>
  <si>
    <t>4 BRAAM LA TINWALD ASHBURTON</t>
  </si>
  <si>
    <t>38 CARTERS TCE TINWALD ASHBURTON</t>
  </si>
  <si>
    <t>36 BATHURST ST ALLENTON ASHBURTON</t>
  </si>
  <si>
    <t>59A NEW WINDSOR RD NEW WINDSOR AUCKLAND</t>
  </si>
  <si>
    <t>16 KOPANGA RD HAVELOCK NORTH HASTINGS</t>
  </si>
  <si>
    <t>22 TAKANINI SCHOOL RD TAKANINI AUCKLAND 1</t>
  </si>
  <si>
    <t>35 LYNMORE DVE MANUREWA AUCKLAND</t>
  </si>
  <si>
    <t>19 PERIDOT PL CONIFER GROVE AUCKLAND</t>
  </si>
  <si>
    <t>18 WELLINGTON ST HAMPSTEAD ASHBURTON</t>
  </si>
  <si>
    <t>7 BUCKLEYS TCE TINWALD ASHBURTON</t>
  </si>
  <si>
    <t>7 HUMBER ST PANDORA NAPIER AP503</t>
  </si>
  <si>
    <t>15 SHACKLETON ST MARAENUI NAPIER</t>
  </si>
  <si>
    <t>12 BRYDON PL NEW WINDSOR AUCKLAND</t>
  </si>
  <si>
    <t>110 NEW WINDSOR RD NEW WINDSOR AUCKLAND</t>
  </si>
  <si>
    <t>14 KAWEKA ST NEW LYNN AUCKLAND</t>
  </si>
  <si>
    <t>80 NEW WINDSOR RD NEW WINDSOR AUCKLAND</t>
  </si>
  <si>
    <t>16 CLEVE RD GREEN BAY AUCKLAND</t>
  </si>
  <si>
    <t>6 TREVELYAN ST ONEKAWA NAPIER</t>
  </si>
  <si>
    <t>29 ROCHESTER ST TAMATEA NAPIER</t>
  </si>
  <si>
    <t>44 PAISLEY ST AWAPUNI PALMERSTON NORTH</t>
  </si>
  <si>
    <t>1 COLLINGWOOD CT HOKOWHITU PALMERSTON NORTH</t>
  </si>
  <si>
    <t>84 PURIRI RD MANUREWA AUCKLAND</t>
  </si>
  <si>
    <t>6 HUNTERS HIL HAVELOCK NORTH HASTINGS</t>
  </si>
  <si>
    <t>20 KOPEKA CT TERRACE END PALMERSTON NORTH</t>
  </si>
  <si>
    <t>44 ABRAHAM CRE MILSON PALMERSTON NORTH</t>
  </si>
  <si>
    <t>46 SEDDON CRE MAREWA NAPIER</t>
  </si>
  <si>
    <t>19 BRYDON PL NEW WINDSOR AUCKLAND</t>
  </si>
  <si>
    <t>55 NEW WINDSOR RD NEW WINDSOR AUCKLAND</t>
  </si>
  <si>
    <t>89 NEW WINDSOR RD NEW WINDSOR AUCKLAND</t>
  </si>
  <si>
    <t>613 GRAYS RD MAHORA HASTINGS</t>
  </si>
  <si>
    <t>7 ELOISE PL CLENDON PARK AUCKLAND</t>
  </si>
  <si>
    <t>WEEKNUM</t>
  </si>
  <si>
    <t>3 BEACH RD WEYMOUTH AUCKLAND</t>
  </si>
  <si>
    <t>86 GLENROSS DVE WATTLE DOWNS AUCKLAND</t>
  </si>
  <si>
    <t>23 LANE ST ALLENTON ASHBURTON</t>
  </si>
  <si>
    <t>32 AMBERLEY AVE WESTBROOK PALMERSTON NORTH</t>
  </si>
  <si>
    <t>8 BUTTONWOOD CT MILSON PALMERSTON NORTH</t>
  </si>
  <si>
    <t>7 NORWICH CRE TAMATEA NAPIER</t>
  </si>
  <si>
    <t>77 FARM RD ALLENTON ASHBURTON</t>
  </si>
  <si>
    <t>9 CROWTHER ST BLOCKHOUSE BAY AUCKLAND</t>
  </si>
  <si>
    <t>19 MASON ST NEW LYNN AUCKLAND</t>
  </si>
  <si>
    <t>45 MASON ST NEW LYNN AUCKLAND</t>
  </si>
  <si>
    <t>13 RAKAU ST HAVELOCK NORTH HASTINGS</t>
  </si>
  <si>
    <t>704 CHARLES ST RAUREKA HASTINGS 4</t>
  </si>
  <si>
    <t>134 KING ST PALMERSTON NORTH</t>
  </si>
  <si>
    <t>12 GREERS RD WEYMOUTH AUCKLAND</t>
  </si>
  <si>
    <t>178 MAHIA RD WATTLE DOWNS AUCKLAND</t>
  </si>
  <si>
    <t>24 WEYMOUTH RD MANUREWA AUCKLAND 2</t>
  </si>
  <si>
    <t>38 PINEHURST PL WATTLE DOWNS AUCKLAND</t>
  </si>
  <si>
    <t>42 HAVELOCK ST ASHBURTON</t>
  </si>
  <si>
    <t>312 GASCOIGNE ST RAUREKA HASTINGS</t>
  </si>
  <si>
    <t>400 HEMI ST RAUREKA HASTINGS</t>
  </si>
  <si>
    <t>14 CEDAR GRO HIGHBURY PALMERSTON NORTH</t>
  </si>
  <si>
    <t>521 FEATHERSTON ST ROSLYN PALMERSTON NORTH 1</t>
  </si>
  <si>
    <t>25 CATLINS CRE MILSON PALMERSTON NORTH</t>
  </si>
  <si>
    <t>85 COVERDALE ST ONEKAWA NAPIER</t>
  </si>
  <si>
    <t>46 COVENTRY AVE TAMATEA NAPIER</t>
  </si>
  <si>
    <t>45 HENLEY CRE PIRIMAI NAPIER</t>
  </si>
  <si>
    <t>75 ASH ST AVONDALE AUCKLAND</t>
  </si>
  <si>
    <t>99 MEAD ST AVONDALE AUCKLAND</t>
  </si>
  <si>
    <t>28 INKERMAN ST ONEHUNGA AUCKLAND 2</t>
  </si>
  <si>
    <t>129A CANAL RD AVONDALE AUCKLAND</t>
  </si>
  <si>
    <t>50A ALVERSTON ST WATERVIEW AUCKLAND</t>
  </si>
  <si>
    <t>7 DAVENTRY ST WATERVIEW AUCKLAND</t>
  </si>
  <si>
    <t>49 METHUEN RD NEW WINDSOR AUCKLAND</t>
  </si>
  <si>
    <t>152A METHUEN RD NEW WINDSOR AUCKLAND</t>
  </si>
  <si>
    <t>59A ORCHARD ST AVONDALE AUCKLAND</t>
  </si>
  <si>
    <t>10 GUTHRIE RD HAVELOCK NORTH</t>
  </si>
  <si>
    <t>5 TANNER ST HAVELOCK NORTH HASTINGS UNT 4</t>
  </si>
  <si>
    <t>3 MOTUOAPA PL KELVIN GROVE PALMERSTON NORTH</t>
  </si>
  <si>
    <t>4 WAIMARAMA CT ROSLYN PALMERSTON NORTH</t>
  </si>
  <si>
    <t>28 ROSEDALE CRE CLOVERLEA PALMERSTON NORTH</t>
  </si>
  <si>
    <t>540 PIONEER HWY HIGHBURY PALMERSTON NORTH</t>
  </si>
  <si>
    <t>154 ELLIOT ST PAHUREHURE AUCKLAND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</si>
</sst>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\$0.00"/>
    <numFmt numFmtId="165" formatCode="\$#,##0.00"/>
    <numFmt numFmtId="166" formatCode="&quot;$&quot;#,##0.00"/>
    <numFmt numFmtId="167" formatCode="\$\ 0.00"/>
    <numFmt numFmtId="168" formatCode="\$\ #,##0.00"/>
    <numFmt numFmtId="169" formatCode="[$-409]d\-mmm;@"/>
    <numFmt numFmtId="170" formatCode="ddd"/>
    <numFmt numFmtId="171" formatCode="&quot;$&quot;0.00"/>
  </numFmts>
  <fonts count="3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Trebuchet MS"/>
      <family val="2"/>
    </font>
    <font>
      <b/>
      <u/>
      <sz val="11"/>
      <color rgb="FFFFFFFF"/>
      <name val="Trebuchet MS"/>
      <family val="2"/>
    </font>
    <font>
      <sz val="11"/>
      <color rgb="FF000000"/>
      <name val="Arial"/>
      <family val="2"/>
    </font>
    <font>
      <sz val="11"/>
      <color rgb="FF4F4F4F"/>
      <name val="Arial"/>
      <family val="2"/>
    </font>
    <font>
      <sz val="12"/>
      <color rgb="FF4F4F4F"/>
      <name val="Arial"/>
      <family val="2"/>
    </font>
    <font>
      <b/>
      <sz val="11"/>
      <color theme="1"/>
      <name val="Calibri"/>
      <family val="2"/>
      <scheme val="minor"/>
    </font>
    <font>
      <sz val="22.5"/>
      <color theme="1" tint="0.34998626667073579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1"/>
      <name val="Courier New"/>
      <family val="3"/>
    </font>
    <font>
      <b/>
      <sz val="10"/>
      <name val="Courier New"/>
      <family val="3"/>
    </font>
    <font>
      <sz val="8"/>
      <color rgb="FF4F4F4F"/>
      <name val="Arial"/>
      <family val="2"/>
    </font>
    <font>
      <sz val="11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2F539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theme="5"/>
      </top>
      <bottom style="thin">
        <color rgb="FF000000"/>
      </bottom>
      <diagonal/>
    </border>
    <border>
      <left/>
      <right/>
      <top style="thin">
        <color theme="5"/>
      </top>
      <bottom style="thin">
        <color rgb="FF000000"/>
      </bottom>
      <diagonal/>
    </border>
    <border>
      <left style="thin">
        <color rgb="FF000000"/>
      </left>
      <right/>
      <top style="thin">
        <color theme="5"/>
      </top>
      <bottom style="thin">
        <color rgb="FF000000"/>
      </bottom>
      <diagonal/>
    </border>
    <border>
      <left/>
      <right style="thin">
        <color rgb="FF000000"/>
      </right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rgb="FF000000"/>
      </left>
      <right/>
      <top style="thin">
        <color theme="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>
      <alignment vertical="center"/>
    </xf>
    <xf numFmtId="0" fontId="9" fillId="0" borderId="0"/>
    <xf numFmtId="0" fontId="11" fillId="0" borderId="0"/>
    <xf numFmtId="0" fontId="12" fillId="0" borderId="0"/>
    <xf numFmtId="0" fontId="19" fillId="0" borderId="0" applyNumberFormat="0" applyFill="0" applyBorder="0" applyAlignment="0" applyProtection="0"/>
    <xf numFmtId="0" fontId="20" fillId="0" borderId="0" applyNumberFormat="0" applyFill="0" applyProtection="0">
      <alignment horizontal="left" indent="1"/>
    </xf>
    <xf numFmtId="0" fontId="11" fillId="0" borderId="0">
      <alignment horizontal="left" wrapText="1" indent="1"/>
    </xf>
    <xf numFmtId="4" fontId="11" fillId="0" borderId="0">
      <alignment horizontal="right" indent="1"/>
    </xf>
  </cellStyleXfs>
  <cellXfs count="140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0" borderId="1" xfId="0" applyNumberFormat="1" applyFont="1" applyBorder="1" applyAlignment="1">
      <alignment horizontal="center" vertical="center"/>
    </xf>
    <xf numFmtId="0" fontId="4" fillId="0" borderId="4" xfId="1" applyFont="1" applyFill="1" applyBorder="1" applyAlignment="1">
      <alignment vertical="top"/>
    </xf>
    <xf numFmtId="0" fontId="6" fillId="0" borderId="5" xfId="1" applyFont="1" applyFill="1" applyBorder="1" applyAlignment="1">
      <alignment horizontal="center" vertical="top"/>
    </xf>
    <xf numFmtId="0" fontId="6" fillId="0" borderId="6" xfId="1" applyFont="1" applyFill="1" applyBorder="1" applyAlignment="1">
      <alignment horizontal="center" vertical="top"/>
    </xf>
    <xf numFmtId="0" fontId="5" fillId="0" borderId="0" xfId="1">
      <alignment vertical="center"/>
    </xf>
    <xf numFmtId="0" fontId="7" fillId="0" borderId="7" xfId="1" applyFont="1" applyFill="1" applyBorder="1" applyAlignment="1">
      <alignment horizontal="center" vertical="top"/>
    </xf>
    <xf numFmtId="0" fontId="6" fillId="0" borderId="8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top"/>
    </xf>
    <xf numFmtId="0" fontId="7" fillId="0" borderId="6" xfId="1" applyFont="1" applyFill="1" applyBorder="1" applyAlignment="1">
      <alignment horizontal="center" vertical="top"/>
    </xf>
    <xf numFmtId="0" fontId="7" fillId="0" borderId="5" xfId="1" applyFont="1" applyFill="1" applyBorder="1" applyAlignment="1">
      <alignment horizontal="center" vertical="top"/>
    </xf>
    <xf numFmtId="164" fontId="8" fillId="0" borderId="6" xfId="1" applyNumberFormat="1" applyFont="1" applyFill="1" applyBorder="1" applyAlignment="1">
      <alignment horizontal="center" vertical="top" shrinkToFit="1"/>
    </xf>
    <xf numFmtId="0" fontId="6" fillId="0" borderId="8" xfId="1" applyFont="1" applyFill="1" applyBorder="1" applyAlignment="1">
      <alignment vertical="top"/>
    </xf>
    <xf numFmtId="0" fontId="6" fillId="3" borderId="8" xfId="1" applyFont="1" applyFill="1" applyBorder="1" applyAlignment="1">
      <alignment horizontal="center" vertical="top"/>
    </xf>
    <xf numFmtId="165" fontId="8" fillId="0" borderId="6" xfId="1" applyNumberFormat="1" applyFont="1" applyFill="1" applyBorder="1" applyAlignment="1">
      <alignment horizontal="center" vertical="top" shrinkToFit="1"/>
    </xf>
    <xf numFmtId="0" fontId="7" fillId="0" borderId="9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164" fontId="8" fillId="0" borderId="6" xfId="1" applyNumberFormat="1" applyFont="1" applyFill="1" applyBorder="1" applyAlignment="1">
      <alignment horizontal="center" vertical="center" shrinkToFit="1"/>
    </xf>
    <xf numFmtId="165" fontId="8" fillId="0" borderId="6" xfId="1" applyNumberFormat="1" applyFont="1" applyFill="1" applyBorder="1" applyAlignment="1">
      <alignment horizontal="center" vertical="center" shrinkToFit="1"/>
    </xf>
    <xf numFmtId="0" fontId="7" fillId="0" borderId="10" xfId="1" applyFont="1" applyFill="1" applyBorder="1" applyAlignment="1">
      <alignment horizontal="center" vertical="top"/>
    </xf>
    <xf numFmtId="0" fontId="7" fillId="0" borderId="11" xfId="1" applyFont="1" applyFill="1" applyBorder="1" applyAlignment="1">
      <alignment horizontal="center" vertical="top"/>
    </xf>
    <xf numFmtId="0" fontId="7" fillId="0" borderId="12" xfId="1" applyFont="1" applyFill="1" applyBorder="1" applyAlignment="1">
      <alignment horizontal="center" vertical="top"/>
    </xf>
    <xf numFmtId="165" fontId="8" fillId="0" borderId="11" xfId="1" applyNumberFormat="1" applyFont="1" applyFill="1" applyBorder="1" applyAlignment="1">
      <alignment horizontal="center" vertical="top" shrinkToFit="1"/>
    </xf>
    <xf numFmtId="0" fontId="9" fillId="0" borderId="0" xfId="2"/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6" fontId="1" fillId="4" borderId="17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3" fillId="5" borderId="5" xfId="4" applyFont="1" applyFill="1" applyBorder="1" applyAlignment="1">
      <alignment horizontal="left" vertical="top" wrapText="1" indent="3"/>
    </xf>
    <xf numFmtId="0" fontId="13" fillId="5" borderId="5" xfId="4" applyFont="1" applyFill="1" applyBorder="1" applyAlignment="1">
      <alignment horizontal="center" vertical="top" wrapText="1"/>
    </xf>
    <xf numFmtId="0" fontId="13" fillId="5" borderId="5" xfId="4" applyFont="1" applyFill="1" applyBorder="1" applyAlignment="1">
      <alignment horizontal="left" vertical="top" wrapText="1"/>
    </xf>
    <xf numFmtId="0" fontId="13" fillId="5" borderId="5" xfId="4" applyFont="1" applyFill="1" applyBorder="1" applyAlignment="1">
      <alignment horizontal="left" vertical="top" wrapText="1" indent="2"/>
    </xf>
    <xf numFmtId="0" fontId="12" fillId="0" borderId="0" xfId="4" applyFill="1" applyBorder="1" applyAlignment="1">
      <alignment horizontal="left" vertical="top"/>
    </xf>
    <xf numFmtId="0" fontId="10" fillId="0" borderId="5" xfId="4" applyFont="1" applyFill="1" applyBorder="1" applyAlignment="1">
      <alignment horizontal="left" vertical="top" wrapText="1"/>
    </xf>
    <xf numFmtId="167" fontId="15" fillId="0" borderId="5" xfId="4" applyNumberFormat="1" applyFont="1" applyFill="1" applyBorder="1" applyAlignment="1">
      <alignment horizontal="left" vertical="top" shrinkToFit="1"/>
    </xf>
    <xf numFmtId="168" fontId="15" fillId="0" borderId="5" xfId="4" applyNumberFormat="1" applyFont="1" applyFill="1" applyBorder="1" applyAlignment="1">
      <alignment horizontal="left" vertical="top" shrinkToFit="1"/>
    </xf>
    <xf numFmtId="0" fontId="16" fillId="0" borderId="0" xfId="0" applyFont="1" applyAlignment="1">
      <alignment wrapText="1"/>
    </xf>
    <xf numFmtId="169" fontId="1" fillId="0" borderId="1" xfId="0" applyNumberFormat="1" applyFont="1" applyBorder="1" applyAlignment="1">
      <alignment horizontal="center" vertical="center"/>
    </xf>
    <xf numFmtId="169" fontId="1" fillId="4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17" fillId="0" borderId="0" xfId="0" applyFont="1"/>
    <xf numFmtId="0" fontId="1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0" fontId="0" fillId="0" borderId="0" xfId="0" quotePrefix="1"/>
    <xf numFmtId="0" fontId="18" fillId="0" borderId="0" xfId="0" applyNumberFormat="1" applyFont="1"/>
    <xf numFmtId="0" fontId="18" fillId="0" borderId="0" xfId="0" applyFont="1"/>
    <xf numFmtId="0" fontId="18" fillId="6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8" fillId="7" borderId="1" xfId="0" applyNumberFormat="1" applyFont="1" applyFill="1" applyBorder="1" applyAlignment="1">
      <alignment horizontal="center" vertical="center"/>
    </xf>
    <xf numFmtId="0" fontId="18" fillId="6" borderId="1" xfId="0" applyNumberFormat="1" applyFont="1" applyFill="1" applyBorder="1" applyAlignment="1">
      <alignment horizontal="center" vertical="center"/>
    </xf>
    <xf numFmtId="0" fontId="22" fillId="0" borderId="5" xfId="2" applyFont="1" applyBorder="1" applyAlignment="1">
      <alignment horizontal="center" vertical="center"/>
    </xf>
    <xf numFmtId="0" fontId="23" fillId="0" borderId="5" xfId="2" applyFont="1" applyBorder="1" applyAlignment="1"/>
    <xf numFmtId="1" fontId="23" fillId="0" borderId="5" xfId="2" applyNumberFormat="1" applyFont="1" applyBorder="1" applyAlignment="1"/>
    <xf numFmtId="15" fontId="23" fillId="0" borderId="5" xfId="2" applyNumberFormat="1" applyFont="1" applyBorder="1" applyAlignment="1"/>
    <xf numFmtId="2" fontId="23" fillId="0" borderId="5" xfId="2" applyNumberFormat="1" applyFont="1" applyBorder="1" applyAlignment="1"/>
    <xf numFmtId="171" fontId="23" fillId="0" borderId="5" xfId="2" applyNumberFormat="1" applyFont="1" applyBorder="1" applyAlignment="1"/>
    <xf numFmtId="171" fontId="24" fillId="0" borderId="5" xfId="2" applyNumberFormat="1" applyFont="1" applyBorder="1" applyAlignment="1"/>
    <xf numFmtId="0" fontId="23" fillId="2" borderId="5" xfId="2" applyFont="1" applyFill="1" applyBorder="1" applyAlignment="1"/>
    <xf numFmtId="0" fontId="23" fillId="10" borderId="5" xfId="2" applyFont="1" applyFill="1" applyBorder="1" applyAlignment="1"/>
    <xf numFmtId="0" fontId="23" fillId="7" borderId="5" xfId="2" applyFont="1" applyFill="1" applyBorder="1" applyAlignment="1"/>
    <xf numFmtId="0" fontId="25" fillId="2" borderId="5" xfId="2" applyFont="1" applyFill="1" applyBorder="1" applyAlignment="1"/>
    <xf numFmtId="0" fontId="26" fillId="11" borderId="7" xfId="2" applyFont="1" applyFill="1" applyBorder="1" applyAlignment="1"/>
    <xf numFmtId="0" fontId="26" fillId="0" borderId="7" xfId="2" applyFont="1" applyBorder="1" applyAlignment="1"/>
    <xf numFmtId="0" fontId="26" fillId="10" borderId="7" xfId="2" applyFont="1" applyFill="1" applyBorder="1" applyAlignment="1"/>
    <xf numFmtId="0" fontId="26" fillId="12" borderId="7" xfId="2" applyFont="1" applyFill="1" applyBorder="1" applyAlignment="1"/>
    <xf numFmtId="0" fontId="22" fillId="0" borderId="5" xfId="2" applyFont="1" applyBorder="1" applyAlignment="1">
      <alignment horizontal="center" vertical="center" wrapText="1"/>
    </xf>
    <xf numFmtId="0" fontId="23" fillId="0" borderId="5" xfId="2" applyFont="1" applyBorder="1" applyAlignment="1">
      <alignment wrapText="1"/>
    </xf>
    <xf numFmtId="1" fontId="23" fillId="0" borderId="5" xfId="2" applyNumberFormat="1" applyFont="1" applyBorder="1" applyAlignment="1">
      <alignment wrapText="1"/>
    </xf>
    <xf numFmtId="15" fontId="23" fillId="0" borderId="5" xfId="2" applyNumberFormat="1" applyFont="1" applyBorder="1" applyAlignment="1">
      <alignment wrapText="1"/>
    </xf>
    <xf numFmtId="2" fontId="23" fillId="0" borderId="5" xfId="2" applyNumberFormat="1" applyFont="1" applyBorder="1" applyAlignment="1">
      <alignment wrapText="1"/>
    </xf>
    <xf numFmtId="171" fontId="23" fillId="0" borderId="5" xfId="2" applyNumberFormat="1" applyFont="1" applyBorder="1" applyAlignment="1">
      <alignment wrapText="1"/>
    </xf>
    <xf numFmtId="0" fontId="23" fillId="2" borderId="5" xfId="2" applyFont="1" applyFill="1" applyBorder="1" applyAlignment="1">
      <alignment wrapText="1"/>
    </xf>
    <xf numFmtId="0" fontId="23" fillId="10" borderId="5" xfId="2" applyFont="1" applyFill="1" applyBorder="1" applyAlignment="1">
      <alignment wrapText="1"/>
    </xf>
    <xf numFmtId="171" fontId="24" fillId="0" borderId="5" xfId="2" applyNumberFormat="1" applyFont="1" applyBorder="1" applyAlignment="1">
      <alignment wrapText="1"/>
    </xf>
    <xf numFmtId="0" fontId="23" fillId="0" borderId="5" xfId="2" applyFont="1" applyFill="1" applyBorder="1" applyAlignment="1">
      <alignment wrapText="1"/>
    </xf>
    <xf numFmtId="0" fontId="9" fillId="0" borderId="9" xfId="2" applyBorder="1" applyAlignment="1"/>
    <xf numFmtId="0" fontId="22" fillId="0" borderId="6" xfId="2" applyFont="1" applyBorder="1" applyAlignment="1">
      <alignment horizontal="center" vertical="center"/>
    </xf>
    <xf numFmtId="171" fontId="23" fillId="0" borderId="6" xfId="2" applyNumberFormat="1" applyFont="1" applyBorder="1" applyAlignment="1"/>
    <xf numFmtId="0" fontId="22" fillId="0" borderId="6" xfId="2" applyFont="1" applyBorder="1" applyAlignment="1">
      <alignment horizontal="center" vertical="center" wrapText="1"/>
    </xf>
    <xf numFmtId="171" fontId="23" fillId="0" borderId="6" xfId="2" applyNumberFormat="1" applyFont="1" applyBorder="1" applyAlignment="1">
      <alignment wrapText="1"/>
    </xf>
    <xf numFmtId="0" fontId="22" fillId="0" borderId="7" xfId="2" applyFont="1" applyBorder="1" applyAlignment="1">
      <alignment horizontal="center" vertical="center"/>
    </xf>
    <xf numFmtId="0" fontId="22" fillId="0" borderId="21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/>
    </xf>
    <xf numFmtId="0" fontId="9" fillId="0" borderId="10" xfId="2" applyBorder="1" applyAlignment="1"/>
    <xf numFmtId="171" fontId="23" fillId="0" borderId="12" xfId="2" applyNumberFormat="1" applyFont="1" applyBorder="1" applyAlignment="1">
      <alignment wrapText="1"/>
    </xf>
    <xf numFmtId="171" fontId="24" fillId="0" borderId="12" xfId="2" applyNumberFormat="1" applyFont="1" applyBorder="1" applyAlignment="1">
      <alignment wrapText="1"/>
    </xf>
    <xf numFmtId="171" fontId="23" fillId="0" borderId="11" xfId="2" applyNumberFormat="1" applyFont="1" applyBorder="1" applyAlignment="1">
      <alignment wrapText="1"/>
    </xf>
    <xf numFmtId="0" fontId="21" fillId="0" borderId="0" xfId="0" applyFont="1" applyAlignment="1">
      <alignment horizontal="center"/>
    </xf>
    <xf numFmtId="0" fontId="30" fillId="7" borderId="1" xfId="0" applyFont="1" applyFill="1" applyBorder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/>
    </xf>
    <xf numFmtId="0" fontId="18" fillId="6" borderId="20" xfId="0" applyFont="1" applyFill="1" applyBorder="1" applyAlignment="1">
      <alignment horizontal="center" vertical="center"/>
    </xf>
    <xf numFmtId="170" fontId="18" fillId="6" borderId="2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14" fontId="0" fillId="0" borderId="24" xfId="0" applyNumberFormat="1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14" fontId="0" fillId="0" borderId="27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166" fontId="32" fillId="8" borderId="1" xfId="0" applyNumberFormat="1" applyFont="1" applyFill="1" applyBorder="1" applyAlignment="1">
      <alignment horizontal="center" vertical="center"/>
    </xf>
    <xf numFmtId="0" fontId="33" fillId="0" borderId="0" xfId="0" applyFont="1"/>
    <xf numFmtId="0" fontId="1" fillId="0" borderId="1" xfId="1" applyFont="1" applyFill="1" applyBorder="1" applyAlignment="1">
      <alignment horizontal="center" vertical="center"/>
    </xf>
    <xf numFmtId="0" fontId="10" fillId="0" borderId="1" xfId="0" applyFont="1" applyBorder="1" applyAlignment="1"/>
    <xf numFmtId="0" fontId="10" fillId="0" borderId="0" xfId="0" applyFont="1" applyAlignment="1"/>
    <xf numFmtId="0" fontId="10" fillId="0" borderId="0" xfId="0" applyFont="1" applyBorder="1" applyAlignment="1"/>
    <xf numFmtId="0" fontId="34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29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0" fontId="16" fillId="0" borderId="0" xfId="0" applyFont="1"/>
  </cellXfs>
  <cellStyles count="9">
    <cellStyle name="Heading 2 2" xfId="6"/>
    <cellStyle name="Normal" xfId="0" builtinId="0"/>
    <cellStyle name="Normal 2" xfId="1"/>
    <cellStyle name="Normal 3" xfId="2"/>
    <cellStyle name="Normal 4" xfId="3"/>
    <cellStyle name="Normal 5" xfId="4"/>
    <cellStyle name="Table details" xfId="7"/>
    <cellStyle name="Table numbers" xfId="8"/>
    <cellStyle name="Title 2" xfId="5"/>
  </cellStyles>
  <dxfs count="66">
    <dxf>
      <font>
        <b val="0"/>
        <i val="0"/>
      </font>
      <numFmt numFmtId="30" formatCode="@"/>
    </dxf>
    <dxf>
      <font>
        <b val="0"/>
        <i val="0"/>
      </font>
      <numFmt numFmtId="30" formatCode="@"/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\$0.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numFmt numFmtId="169" formatCode="[$-409]d\-m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&quot;$&quot;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&quot;$&quot;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1" diagonalDown="0">
        <left/>
        <right/>
        <top/>
        <bottom/>
        <diagonal style="thin">
          <color theme="0" tint="-0.14993743705557422"/>
        </diagonal>
        <vertical style="thin">
          <color theme="0" tint="-0.14993743705557422"/>
        </vertical>
        <horizontal style="thin">
          <color theme="0" tint="-0.14993743705557422"/>
        </horizontal>
      </border>
    </dxf>
  </dxfs>
  <tableStyles count="1" defaultTableStyle="TableStyleMedium2" defaultPivotStyle="PivotStyleLight16">
    <tableStyle name="Summary Table" pivot="0" count="6">
      <tableStyleElement type="wholeTable" dxfId="65"/>
      <tableStyleElement type="headerRow" dxfId="64"/>
      <tableStyleElement type="totalRow" dxfId="63"/>
      <tableStyleElement type="firstColumn" dxfId="62"/>
      <tableStyleElement type="lastColumn" dxfId="61"/>
      <tableStyleElement type="firstColumnStripe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024072956651517E-2"/>
          <c:y val="5.7636843981079378E-2"/>
          <c:w val="0.97022692911954445"/>
          <c:h val="0.59476222936570278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'JOB COUNT'!$A$7</c:f>
              <c:strCache>
                <c:ptCount val="1"/>
                <c:pt idx="0">
                  <c:v>DJ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COUNT'!$B$7:$AF$7</c:f>
              <c:numCache>
                <c:formatCode>General</c:formatCode>
                <c:ptCount val="31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516C-49ED-9308-88A24A0C8ACF}"/>
            </c:ext>
          </c:extLst>
        </c:ser>
        <c:ser>
          <c:idx val="6"/>
          <c:order val="6"/>
          <c:tx>
            <c:strRef>
              <c:f>'JOB COUNT'!$A$8</c:f>
              <c:strCache>
                <c:ptCount val="1"/>
                <c:pt idx="0">
                  <c:v>KARM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COUNT'!$B$8:$AF$8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516C-49ED-9308-88A24A0C8ACF}"/>
            </c:ext>
          </c:extLst>
        </c:ser>
        <c:ser>
          <c:idx val="7"/>
          <c:order val="7"/>
          <c:tx>
            <c:strRef>
              <c:f>'JOB COUNT'!$A$9</c:f>
              <c:strCache>
                <c:ptCount val="1"/>
                <c:pt idx="0">
                  <c:v>JASMEET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COUNT'!$B$9:$AF$9</c:f>
              <c:numCache>
                <c:formatCode>General</c:formatCode>
                <c:ptCount val="31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7-516C-49ED-9308-88A24A0C8ACF}"/>
            </c:ext>
          </c:extLst>
        </c:ser>
        <c:ser>
          <c:idx val="8"/>
          <c:order val="8"/>
          <c:tx>
            <c:strRef>
              <c:f>'JOB COUNT'!$A$10</c:f>
              <c:strCache>
                <c:ptCount val="1"/>
                <c:pt idx="0">
                  <c:v>BAYRI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COUNT'!$B$10:$AF$10</c:f>
              <c:numCache>
                <c:formatCode>General</c:formatCode>
                <c:ptCount val="31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8-516C-49ED-9308-88A24A0C8ACF}"/>
            </c:ext>
          </c:extLst>
        </c:ser>
        <c:ser>
          <c:idx val="9"/>
          <c:order val="9"/>
          <c:tx>
            <c:strRef>
              <c:f>'JOB COUNT'!$A$11</c:f>
              <c:strCache>
                <c:ptCount val="1"/>
                <c:pt idx="0">
                  <c:v>GANGA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COUNT'!$B$11:$AF$11</c:f>
              <c:numCache>
                <c:formatCode>General</c:formatCode>
                <c:ptCount val="31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9-516C-49ED-9308-88A24A0C8ACF}"/>
            </c:ext>
          </c:extLst>
        </c:ser>
        <c:ser>
          <c:idx val="10"/>
          <c:order val="10"/>
          <c:tx>
            <c:strRef>
              <c:f>'JOB COUNT'!$A$12</c:f>
              <c:strCache>
                <c:ptCount val="1"/>
                <c:pt idx="0">
                  <c:v>GURI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COUNT'!$B$12:$AF$12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A-516C-49ED-9308-88A24A0C8ACF}"/>
            </c:ext>
          </c:extLst>
        </c:ser>
        <c:ser>
          <c:idx val="11"/>
          <c:order val="11"/>
          <c:tx>
            <c:strRef>
              <c:f>'JOB COUNT'!$A$13</c:f>
              <c:strCache>
                <c:ptCount val="1"/>
                <c:pt idx="0">
                  <c:v>PRABJOT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COUNT'!$B$13:$AF$13</c:f>
              <c:numCache>
                <c:formatCode>General</c:formatCode>
                <c:ptCount val="31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F-516C-49ED-9308-88A24A0C8ACF}"/>
            </c:ext>
          </c:extLst>
        </c:ser>
        <c:ser>
          <c:idx val="12"/>
          <c:order val="12"/>
          <c:tx>
            <c:strRef>
              <c:f>'JOB COUNT'!$A$14</c:f>
              <c:strCache>
                <c:ptCount val="1"/>
                <c:pt idx="0">
                  <c:v>NITIN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COUNT'!$B$14:$AF$14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0-516C-49ED-9308-88A24A0C8ACF}"/>
            </c:ext>
          </c:extLst>
        </c:ser>
        <c:ser>
          <c:idx val="13"/>
          <c:order val="13"/>
          <c:tx>
            <c:strRef>
              <c:f>'JOB COUNT'!$A$15</c:f>
              <c:strCache>
                <c:ptCount val="1"/>
                <c:pt idx="0">
                  <c:v>AVINASH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COUNT'!$B$15:$AF$15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1-516C-49ED-9308-88A24A0C8ACF}"/>
            </c:ext>
          </c:extLst>
        </c:ser>
        <c:ser>
          <c:idx val="15"/>
          <c:order val="15"/>
          <c:tx>
            <c:strRef>
              <c:f>'JOB COUNT'!#REF!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'JOB COUNT'!#REF!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516C-49ED-9308-88A24A0C8A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904576"/>
        <c:axId val="247907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'JOB COUNT'!$A$2</c15:sqref>
                        </c15:formulaRef>
                      </c:ext>
                    </c:extLst>
                    <c:strCache>
                      <c:ptCount val="1"/>
                      <c:pt idx="0">
                        <c:v>TOTAL JOBS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'JOB COUNT'!$B$2:$AF$2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335</c:v>
                      </c:pt>
                      <c:pt idx="2">
                        <c:v>0</c:v>
                      </c:pt>
                      <c:pt idx="4">
                        <c:v>2018</c:v>
                      </c:pt>
                      <c:pt idx="7">
                        <c:v>24690</c:v>
                      </c:pt>
                      <c:pt idx="8">
                        <c:v>30949</c:v>
                      </c:pt>
                      <c:pt idx="9">
                        <c:v>40017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6C-49ED-9308-88A24A0C8AC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COUNT'!$B$3:$AF$3</c15:sqref>
                        </c15:formulaRef>
                      </c:ext>
                    </c:extLst>
                    <c:numCache>
                      <c:formatCode>General</c:formatCode>
                      <c:ptCount val="3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16C-49ED-9308-88A24A0C8AC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COUNT'!$B$4:$AF$4</c15:sqref>
                        </c15:formulaRef>
                      </c:ext>
                    </c:extLst>
                    <c:numCache>
                      <c:formatCode>General</c:formatCode>
                      <c:ptCount val="3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16C-49ED-9308-88A24A0C8AC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COUNT'!$A$5</c15:sqref>
                        </c15:formulaRef>
                      </c:ext>
                    </c:extLst>
                    <c:strCache>
                      <c:ptCount val="1"/>
                      <c:pt idx="0">
                        <c:v>NO OF CLIPS:11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COUNT'!$B$5:$AF$5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6C-49ED-9308-88A24A0C8AC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COUNT'!$A$6</c15:sqref>
                        </c15:formulaRef>
                      </c:ext>
                    </c:extLst>
                    <c:strCache>
                      <c:ptCount val="1"/>
                      <c:pt idx="0">
                        <c:v>CLIPS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COUNT'!$B$6:$AF$6</c15:sqref>
                        </c15:formulaRef>
                      </c:ext>
                    </c:extLst>
                    <c:numCache>
                      <c:formatCode>ddd</c:formatCode>
                      <c:ptCount val="31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7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6C-49ED-9308-88A24A0C8AC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COUNT'!$A$18</c15:sqref>
                        </c15:formulaRef>
                      </c:ext>
                    </c:extLst>
                    <c:strCache>
                      <c:ptCount val="1"/>
                      <c:pt idx="0">
                        <c:v>NO OF JOBS/DAY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'JOB COUNT'!$B$18:$AF$18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26</c:v>
                      </c:pt>
                      <c:pt idx="1">
                        <c:v>13</c:v>
                      </c:pt>
                      <c:pt idx="2">
                        <c:v>13</c:v>
                      </c:pt>
                      <c:pt idx="3">
                        <c:v>21</c:v>
                      </c:pt>
                      <c:pt idx="4">
                        <c:v>15</c:v>
                      </c:pt>
                      <c:pt idx="5">
                        <c:v>0</c:v>
                      </c:pt>
                      <c:pt idx="6">
                        <c:v>23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24</c:v>
                      </c:pt>
                      <c:pt idx="10">
                        <c:v>15</c:v>
                      </c:pt>
                      <c:pt idx="11">
                        <c:v>17</c:v>
                      </c:pt>
                      <c:pt idx="12">
                        <c:v>0</c:v>
                      </c:pt>
                      <c:pt idx="13">
                        <c:v>25</c:v>
                      </c:pt>
                      <c:pt idx="14">
                        <c:v>20</c:v>
                      </c:pt>
                      <c:pt idx="15">
                        <c:v>23</c:v>
                      </c:pt>
                      <c:pt idx="16">
                        <c:v>19</c:v>
                      </c:pt>
                      <c:pt idx="17">
                        <c:v>17</c:v>
                      </c:pt>
                      <c:pt idx="18">
                        <c:v>20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6C-49ED-9308-88A24A0C8ACF}"/>
                  </c:ext>
                </c:extLst>
              </c15:ser>
            </c15:filteredBarSeries>
          </c:ext>
        </c:extLst>
      </c:barChart>
      <c:catAx>
        <c:axId val="2479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07072"/>
        <c:crosses val="autoZero"/>
        <c:auto val="1"/>
        <c:lblAlgn val="ctr"/>
        <c:lblOffset val="100"/>
        <c:noMultiLvlLbl val="0"/>
      </c:catAx>
      <c:valAx>
        <c:axId val="2479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61816107975593"/>
          <c:y val="0.81797094778286261"/>
          <c:w val="0.36276360043729705"/>
          <c:h val="8.8078891831966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25117830387166E-2"/>
          <c:y val="0.21970294889609387"/>
          <c:w val="0.90286351706036749"/>
          <c:h val="0.62676980083371936"/>
        </c:manualLayout>
      </c:layout>
      <c:lineChart>
        <c:grouping val="standard"/>
        <c:varyColors val="0"/>
        <c:ser>
          <c:idx val="0"/>
          <c:order val="0"/>
          <c:tx>
            <c:strRef>
              <c:f>'JOB COUNT'!$A$18</c:f>
              <c:strCache>
                <c:ptCount val="1"/>
                <c:pt idx="0">
                  <c:v>NO OF JOBS/DAY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'JOB COUNT'!$B$18:$AF$18</c:f>
              <c:numCache>
                <c:formatCode>General</c:formatCode>
                <c:ptCount val="31"/>
                <c:pt idx="0">
                  <c:v>26</c:v>
                </c:pt>
                <c:pt idx="1">
                  <c:v>13</c:v>
                </c:pt>
                <c:pt idx="2">
                  <c:v>13</c:v>
                </c:pt>
                <c:pt idx="3">
                  <c:v>21</c:v>
                </c:pt>
                <c:pt idx="4">
                  <c:v>15</c:v>
                </c:pt>
                <c:pt idx="5">
                  <c:v>0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24</c:v>
                </c:pt>
                <c:pt idx="10">
                  <c:v>15</c:v>
                </c:pt>
                <c:pt idx="11">
                  <c:v>17</c:v>
                </c:pt>
                <c:pt idx="12">
                  <c:v>0</c:v>
                </c:pt>
                <c:pt idx="13">
                  <c:v>25</c:v>
                </c:pt>
                <c:pt idx="14">
                  <c:v>20</c:v>
                </c:pt>
                <c:pt idx="15">
                  <c:v>23</c:v>
                </c:pt>
                <c:pt idx="16">
                  <c:v>19</c:v>
                </c:pt>
                <c:pt idx="17">
                  <c:v>17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3-494C-9AF1-A48F0B6884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59136"/>
        <c:axId val="18864128"/>
      </c:lineChart>
      <c:catAx>
        <c:axId val="188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128"/>
        <c:crosses val="autoZero"/>
        <c:auto val="1"/>
        <c:lblAlgn val="ctr"/>
        <c:lblOffset val="100"/>
        <c:noMultiLvlLbl val="0"/>
      </c:catAx>
      <c:valAx>
        <c:axId val="188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1654614601746"/>
          <c:y val="7.407407407407407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COUNT'!$B$19</c:f>
              <c:numCache>
                <c:formatCode>General</c:formatCode>
                <c:ptCount val="1"/>
                <c:pt idx="0">
                  <c:v>5481.46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7-4591-9367-85CC8BCB446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COUNT'!$C$19</c:f>
              <c:numCache>
                <c:formatCode>General</c:formatCode>
                <c:ptCount val="1"/>
                <c:pt idx="0">
                  <c:v>2957.5700000000006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7-4591-9367-85CC8BCB446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COUNT'!$D$19</c:f>
              <c:numCache>
                <c:formatCode>General</c:formatCode>
                <c:ptCount val="1"/>
                <c:pt idx="0">
                  <c:v>3117.92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7-4591-9367-85CC8BCB446E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COUNT'!$E$19</c:f>
              <c:numCache>
                <c:formatCode>General</c:formatCode>
                <c:ptCount val="1"/>
                <c:pt idx="0">
                  <c:v>6856.09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7-4591-9367-85CC8BCB446E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COUNT'!$F$19</c:f>
              <c:numCache>
                <c:formatCode>General</c:formatCode>
                <c:ptCount val="1"/>
                <c:pt idx="0">
                  <c:v>4537.08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97-4591-9367-85CC8BCB446E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COUNT'!$G$19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97-4591-9367-85CC8BCB446E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COUNT'!$H$19</c:f>
              <c:numCache>
                <c:formatCode>General</c:formatCode>
                <c:ptCount val="1"/>
                <c:pt idx="0">
                  <c:v>6351.2300000000005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97-4591-9367-85CC8BCB446E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COUNT'!$I$19</c:f>
              <c:numCache>
                <c:formatCode>General</c:formatCode>
                <c:ptCount val="1"/>
                <c:pt idx="0">
                  <c:v>5898.04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97-4591-9367-85CC8BCB446E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COUNT'!$J$19</c:f>
              <c:numCache>
                <c:formatCode>General</c:formatCode>
                <c:ptCount val="1"/>
                <c:pt idx="0">
                  <c:v>6370.8899999999994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97-4591-9367-85CC8BCB446E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COUNT'!$K$19</c:f>
              <c:numCache>
                <c:formatCode>General</c:formatCode>
                <c:ptCount val="1"/>
                <c:pt idx="0">
                  <c:v>4760.04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97-4591-9367-85CC8BCB446E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COUNT'!$L$19</c:f>
              <c:numCache>
                <c:formatCode>General</c:formatCode>
                <c:ptCount val="1"/>
                <c:pt idx="0">
                  <c:v>2938.99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97-4591-9367-85CC8BCB446E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COUNT'!$M$19</c:f>
              <c:numCache>
                <c:formatCode>General</c:formatCode>
                <c:ptCount val="1"/>
                <c:pt idx="0">
                  <c:v>4630.2000000000007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97-4591-9367-85CC8BCB446E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COUNT'!$N$19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97-4591-9367-85CC8BCB446E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COUNT'!$O$19</c:f>
              <c:numCache>
                <c:formatCode>General</c:formatCode>
                <c:ptCount val="1"/>
                <c:pt idx="0">
                  <c:v>7224.8099999999986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997-4591-9367-85CC8BCB446E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COUNT'!$P$19</c:f>
              <c:numCache>
                <c:formatCode>General</c:formatCode>
                <c:ptCount val="1"/>
                <c:pt idx="0">
                  <c:v>6496.4599999999982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997-4591-9367-85CC8BCB446E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COUNT'!$Q$19</c:f>
              <c:numCache>
                <c:formatCode>General</c:formatCode>
                <c:ptCount val="1"/>
                <c:pt idx="0">
                  <c:v>6786.4600000000019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997-4591-9367-85CC8BCB446E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COUNT'!$R$19</c:f>
              <c:numCache>
                <c:formatCode>General</c:formatCode>
                <c:ptCount val="1"/>
                <c:pt idx="0">
                  <c:v>5755.37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97-4591-9367-85CC8BCB446E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COUNT'!$S$19</c:f>
              <c:numCache>
                <c:formatCode>General</c:formatCode>
                <c:ptCount val="1"/>
                <c:pt idx="0">
                  <c:v>5581.6299999999992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997-4591-9367-85CC8BCB446E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COUNT'!$T$19</c:f>
              <c:numCache>
                <c:formatCode>General</c:formatCode>
                <c:ptCount val="1"/>
                <c:pt idx="0">
                  <c:v>8173.0199999999995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997-4591-9367-85CC8BCB446E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COUNT'!$U$19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997-4591-9367-85CC8BCB446E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COUNT'!$V$19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997-4591-9367-85CC8BCB446E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COUNT'!$W$19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997-4591-9367-85CC8BCB446E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COUNT'!$X$19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997-4591-9367-85CC8BCB446E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COUNT'!$Y$19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997-4591-9367-85CC8BCB446E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COUNT'!$Z$19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997-4591-9367-85CC8BCB446E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COUNT'!$AA$19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997-4591-9367-85CC8BCB446E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COUNT'!$AB$19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997-4591-9367-85CC8BCB446E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COUNT'!$AC$19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997-4591-9367-85CC8BCB446E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COUNT'!$AD$19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997-4591-9367-85CC8BCB446E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COUNT'!$AE$19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997-4591-9367-85CC8BCB446E}"/>
            </c:ext>
          </c:extLst>
        </c:ser>
        <c:ser>
          <c:idx val="30"/>
          <c:order val="30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COUNT'!$A$19</c:f>
              <c:strCache>
                <c:ptCount val="1"/>
                <c:pt idx="0">
                  <c:v>REVENUE/DAY</c:v>
                </c:pt>
              </c:strCache>
            </c:strRef>
          </c:cat>
          <c:val>
            <c:numRef>
              <c:f>'JOB COUNT'!$AF$19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997-4591-9367-85CC8BCB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8866304"/>
        <c:axId val="988867552"/>
      </c:barChart>
      <c:catAx>
        <c:axId val="9888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67552"/>
        <c:crosses val="autoZero"/>
        <c:auto val="1"/>
        <c:lblAlgn val="ctr"/>
        <c:lblOffset val="100"/>
        <c:noMultiLvlLbl val="0"/>
      </c:catAx>
      <c:valAx>
        <c:axId val="9888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51956</xdr:colOff>
      <xdr:row>21</xdr:row>
      <xdr:rowOff>95250</xdr:rowOff>
    </xdr:from>
    <xdr:to>
      <xdr:col>31</xdr:col>
      <xdr:colOff>69275</xdr:colOff>
      <xdr:row>32</xdr:row>
      <xdr:rowOff>17319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77932</xdr:rowOff>
    </xdr:from>
    <xdr:to>
      <xdr:col>11</xdr:col>
      <xdr:colOff>536863</xdr:colOff>
      <xdr:row>46</xdr:row>
      <xdr:rowOff>112568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32</xdr:row>
      <xdr:rowOff>77932</xdr:rowOff>
    </xdr:from>
    <xdr:to>
      <xdr:col>20</xdr:col>
      <xdr:colOff>311729</xdr:colOff>
      <xdr:row>46</xdr:row>
      <xdr:rowOff>112568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YANTHI\Desktop\MONTHLY%20PAYRO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YANTHI\Desktop\JOBS%20IN%20CLIPS%202018\NITHI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ense%20trends%20budget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YANTHI\Desktop\MONTHLY%20PAY\MAY%20PAY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EXCEL"/>
      <sheetName val="AUTOMATE"/>
      <sheetName val="PAY"/>
      <sheetName val="CODES FOR CLOSING TYPE"/>
      <sheetName val="Sheet3"/>
      <sheetName val="MONTHLY PAYROLL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">
          <cell r="J6" t="str">
            <v>NGA Grass Trench - Build &amp; Connect</v>
          </cell>
        </row>
        <row r="7">
          <cell r="F7" t="str">
            <v>BUILD</v>
          </cell>
          <cell r="J7" t="str">
            <v>NGA-560B NGA Aerial SDU Build</v>
          </cell>
        </row>
        <row r="8">
          <cell r="F8" t="str">
            <v>CONNECT</v>
          </cell>
          <cell r="J8" t="str">
            <v xml:space="preserve">NGA Aerial - Build </v>
          </cell>
        </row>
        <row r="9">
          <cell r="F9" t="str">
            <v>OSB</v>
          </cell>
          <cell r="J9" t="str">
            <v>NGA Aerial - Build &amp; Connect</v>
          </cell>
        </row>
        <row r="10">
          <cell r="J10" t="str">
            <v>NGA-563B NGA Grass Trench SDU Build</v>
          </cell>
        </row>
        <row r="11">
          <cell r="J11" t="str">
            <v>NGA-711 Provision NGA at Greenfield’s Premise</v>
          </cell>
        </row>
        <row r="12">
          <cell r="J12" t="str">
            <v>NGA Concrete Trench - Build &amp; Connect</v>
          </cell>
        </row>
        <row r="13">
          <cell r="J13" t="str">
            <v>NGA-565B NGA Concrete Trench SDU Build</v>
          </cell>
        </row>
        <row r="14">
          <cell r="J14" t="str">
            <v>NGA Outside Boundary Remedial/Build</v>
          </cell>
        </row>
        <row r="15">
          <cell r="J15" t="str">
            <v>NGA-561A NGA SDU Scope</v>
          </cell>
        </row>
        <row r="16">
          <cell r="J16" t="str">
            <v>NGA-564B NGA Drill SDU Build</v>
          </cell>
        </row>
        <row r="17">
          <cell r="J17" t="str">
            <v>NGA-562B NGA Surface Mount SDU Build</v>
          </cell>
        </row>
        <row r="18">
          <cell r="J18" t="str">
            <v>NGA-561C NGA SDU Installation</v>
          </cell>
        </row>
        <row r="19">
          <cell r="J19" t="str">
            <v>NGA-561B NGA Haul SDU Build</v>
          </cell>
        </row>
        <row r="20">
          <cell r="J20" t="str">
            <v>NGA-750 Premise Networking – Site Visit</v>
          </cell>
        </row>
        <row r="21">
          <cell r="J21" t="str">
            <v>NGA Surface Mount - Build &amp; Connect</v>
          </cell>
        </row>
        <row r="22">
          <cell r="J22" t="str">
            <v>NGA Haul - Build &amp; Connect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summary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Expense trends budget1"/>
    </sheetNames>
    <sheetDataSet>
      <sheetData sheetId="0"/>
      <sheetData sheetId="1">
        <row r="4">
          <cell r="B4" t="str">
            <v>Jan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-MAY"/>
      <sheetName val="UCG PAY"/>
      <sheetName val="ROW PAY"/>
      <sheetName val="SDU PAY"/>
      <sheetName val="stubs_template"/>
      <sheetName val="MAY PAY EXCEL"/>
    </sheetNames>
    <sheetDataSet>
      <sheetData sheetId="0" refreshError="1"/>
      <sheetData sheetId="1" refreshError="1"/>
      <sheetData sheetId="2"/>
      <sheetData sheetId="3">
        <row r="1">
          <cell r="N1" t="str">
            <v>FABRIL SOLUTIONS</v>
          </cell>
        </row>
      </sheetData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7" name="Table8" displayName="Table8" ref="A1:M2095" totalsRowShown="0" headerRowDxfId="59" headerRowBorderDxfId="58" tableBorderDxfId="57" headerRowCellStyle="Normal 3">
  <autoFilter ref="A1:M2095"/>
  <tableColumns count="13">
    <tableColumn id="1" name="HELPER COLUMN" dataDxfId="56" dataCellStyle="Normal 3">
      <calculatedColumnFormula>CONCATENATE(D2,I2)</calculatedColumnFormula>
    </tableColumn>
    <tableColumn id="2" name="Invoice No" dataDxfId="55" dataCellStyle="Normal 3"/>
    <tableColumn id="3" name="Job ID" dataDxfId="54" dataCellStyle="Normal 3"/>
    <tableColumn id="4" name="Req ID" dataDxfId="53" dataCellStyle="Normal 3"/>
    <tableColumn id="5" name="Technician" dataDxfId="52" dataCellStyle="Normal 3"/>
    <tableColumn id="6" name="Skill Code" dataDxfId="51" dataCellStyle="Normal 3"/>
    <tableColumn id="7" name="Approved Date" dataDxfId="50" dataCellStyle="Normal 3"/>
    <tableColumn id="8" name="Completed Date" dataDxfId="49" dataCellStyle="Normal 3"/>
    <tableColumn id="9" name="Payment Code" dataDxfId="48" dataCellStyle="Normal 3"/>
    <tableColumn id="10" name="Variation Ref No" dataDxfId="47" dataCellStyle="Normal 3"/>
    <tableColumn id="11" name="Quantity" dataDxfId="46" dataCellStyle="Normal 3"/>
    <tableColumn id="12" name="Cost" dataDxfId="45" dataCellStyle="Normal 3"/>
    <tableColumn id="13" name="Invoice Value" dataDxfId="44" dataCellStyle="Normal 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O867" totalsRowShown="0" headerRowDxfId="43" dataDxfId="41" headerRowBorderDxfId="42" tableBorderDxfId="40" totalsRowBorderDxfId="39">
  <tableColumns count="15">
    <tableColumn id="1" name="WORK ID" dataDxfId="38"/>
    <tableColumn id="2" name="ADDRESS" dataDxfId="37"/>
    <tableColumn id="3" name="JOB TYPE" dataDxfId="36"/>
    <tableColumn id="7" name="S/O TYPE" dataDxfId="35"/>
    <tableColumn id="5" name="TECH" dataDxfId="34"/>
    <tableColumn id="6" name="DATE" dataDxfId="33"/>
    <tableColumn id="9" name="CODE" dataDxfId="32">
      <calculatedColumnFormula>VLOOKUP(Table1[[#This Row],[JOB TYPE]],'CODES FOR CLOSING TYPE'!$A$1:$B$28,2,0)</calculatedColumnFormula>
    </tableColumn>
    <tableColumn id="8" name="IAUDITOR" dataDxfId="31">
      <calculatedColumnFormula>_xlfn.IFNA(VLOOKUP(Table1[[#This Row],[JOB TYPE]],Table2[#All],2,0), "Not req")</calculatedColumnFormula>
    </tableColumn>
    <tableColumn id="10" name="IAUDITOR STATUS" dataDxfId="30"/>
    <tableColumn id="14" name="HC" dataDxfId="29">
      <calculatedColumnFormula>CONCATENATE(Table1[[#This Row],[WORK ID]],Table1[[#This Row],[CODE]])</calculatedColumnFormula>
    </tableColumn>
    <tableColumn id="13" name="U/D" dataDxfId="28">
      <calculatedColumnFormula>IF(COUNTIF(J$2:J$5044, J2&amp;"C")&gt;0, "DUP", "UNIQUE")</calculatedColumnFormula>
    </tableColumn>
    <tableColumn id="12" name="BCODES" dataDxfId="27">
      <calculatedColumnFormula>SUMPRODUCT(--(G2=BUILDCODES))&gt;0</calculatedColumnFormula>
    </tableColumn>
    <tableColumn id="15" name="PAY/NO" dataDxfId="26">
      <calculatedColumnFormula>IF(AND(K2="DUP", L2=TRUE),"NO","PAY")</calculatedColumnFormula>
    </tableColumn>
    <tableColumn id="11" name="FINAL PAY" dataDxfId="25">
      <calculatedColumnFormula>IF(M2="PAY", VLOOKUP(Table1[[#This Row],[JOB TYPE]],'CODES FOR CLOSING TYPE'!$A$1:$C$28, 3, 0), "")</calculatedColumnFormula>
    </tableColumn>
    <tableColumn id="16" name="WEEKNUM" dataDxfId="24">
      <calculatedColumnFormula>WEEKNUM(F2,2)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V1:V7" totalsRowShown="0" headerRowDxfId="23" dataDxfId="21" headerRowBorderDxfId="22" tableBorderDxfId="20" totalsRowBorderDxfId="19">
  <autoFilter ref="V1:V7"/>
  <tableColumns count="1">
    <tableColumn id="1" name="CODES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1:E202" totalsRowShown="0" headerRowDxfId="17" dataDxfId="15" headerRowBorderDxfId="16" tableBorderDxfId="14" totalsRowBorderDxfId="13">
  <autoFilter ref="A1:E202"/>
  <tableColumns count="5">
    <tableColumn id="1" name="CODES" dataDxfId="12"/>
    <tableColumn id="2" name="TYPE" dataDxfId="11"/>
    <tableColumn id="3" name="Provision" dataDxfId="10"/>
    <tableColumn id="4" name="Description" dataDxfId="9"/>
    <tableColumn id="5" name="Rate" dataDxfId="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B8" totalsRowShown="0" tableBorderDxfId="7">
  <autoFilter ref="A1:B8"/>
  <tableColumns count="2">
    <tableColumn id="1" name="JOB TYPE" dataDxfId="6"/>
    <tableColumn id="2" name="IAUDITOR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7" displayName="Table7" ref="A1:C1048576" totalsRowShown="0">
  <autoFilter ref="A1:C1048576"/>
  <tableColumns count="3">
    <tableColumn id="1" name="CLOSING  TYPE"/>
    <tableColumn id="2" name="PAYMENT CODES"/>
    <tableColumn id="3" name="AMOUNT" dataCellStyle="Normal 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9"/>
  <sheetViews>
    <sheetView workbookViewId="0">
      <selection activeCell="J10" sqref="J10"/>
    </sheetView>
  </sheetViews>
  <sheetFormatPr defaultRowHeight="14.5" x14ac:dyDescent="0.35"/>
  <cols>
    <col min="7" max="7" width="14.26953125" customWidth="1"/>
    <col min="8" max="8" width="13" customWidth="1"/>
  </cols>
  <sheetData>
    <row r="1" spans="1:13" x14ac:dyDescent="0.35">
      <c r="A1" s="122" t="str">
        <f t="shared" ref="A1:A32" si="0">CONCATENATE(D1, I1)</f>
        <v>Req IDPayment Code</v>
      </c>
      <c r="B1" s="120" t="s">
        <v>939</v>
      </c>
      <c r="C1" s="120" t="s">
        <v>940</v>
      </c>
      <c r="D1" s="120" t="s">
        <v>941</v>
      </c>
      <c r="E1" s="120" t="s">
        <v>942</v>
      </c>
      <c r="F1" s="120" t="s">
        <v>943</v>
      </c>
      <c r="G1" s="121" t="s">
        <v>944</v>
      </c>
      <c r="H1" s="121" t="s">
        <v>945</v>
      </c>
      <c r="I1" s="120" t="s">
        <v>946</v>
      </c>
      <c r="J1" s="120" t="s">
        <v>947</v>
      </c>
      <c r="K1" s="120" t="s">
        <v>948</v>
      </c>
      <c r="L1" s="120" t="s">
        <v>949</v>
      </c>
      <c r="M1" s="119" t="s">
        <v>950</v>
      </c>
    </row>
    <row r="2" spans="1:13" x14ac:dyDescent="0.35">
      <c r="A2" s="122" t="str">
        <f t="shared" si="0"/>
        <v>1454383N-F03MAT</v>
      </c>
      <c r="B2" s="120" t="s">
        <v>1000</v>
      </c>
      <c r="C2" s="120">
        <v>2028243</v>
      </c>
      <c r="D2" s="120">
        <v>1454383</v>
      </c>
      <c r="E2" s="120" t="s">
        <v>966</v>
      </c>
      <c r="F2" s="120" t="s">
        <v>963</v>
      </c>
      <c r="G2" s="121">
        <v>43217</v>
      </c>
      <c r="H2" s="121">
        <v>43217</v>
      </c>
      <c r="I2" s="120" t="s">
        <v>981</v>
      </c>
      <c r="J2" s="120"/>
      <c r="K2" s="120">
        <v>-330</v>
      </c>
      <c r="L2" s="120">
        <v>1</v>
      </c>
      <c r="M2" s="119">
        <v>-330</v>
      </c>
    </row>
    <row r="3" spans="1:13" x14ac:dyDescent="0.35">
      <c r="A3" s="122" t="str">
        <f t="shared" si="0"/>
        <v>1454383NGA-F03577</v>
      </c>
      <c r="B3" s="120" t="s">
        <v>1000</v>
      </c>
      <c r="C3" s="120">
        <v>2028243</v>
      </c>
      <c r="D3" s="120">
        <v>1454383</v>
      </c>
      <c r="E3" s="120" t="s">
        <v>966</v>
      </c>
      <c r="F3" s="120" t="s">
        <v>963</v>
      </c>
      <c r="G3" s="121">
        <v>43217</v>
      </c>
      <c r="H3" s="121">
        <v>43217</v>
      </c>
      <c r="I3" s="120" t="s">
        <v>982</v>
      </c>
      <c r="J3" s="120"/>
      <c r="K3" s="120">
        <v>-64</v>
      </c>
      <c r="L3" s="120">
        <v>11.93</v>
      </c>
      <c r="M3" s="119">
        <v>-763.52</v>
      </c>
    </row>
    <row r="4" spans="1:13" x14ac:dyDescent="0.35">
      <c r="A4" s="122" t="str">
        <f t="shared" si="0"/>
        <v>1454383Z999</v>
      </c>
      <c r="B4" s="120" t="s">
        <v>1000</v>
      </c>
      <c r="C4" s="120">
        <v>2028243</v>
      </c>
      <c r="D4" s="120">
        <v>1454383</v>
      </c>
      <c r="E4" s="120" t="s">
        <v>966</v>
      </c>
      <c r="F4" s="120" t="s">
        <v>963</v>
      </c>
      <c r="G4" s="121">
        <v>43217</v>
      </c>
      <c r="H4" s="121">
        <v>43217</v>
      </c>
      <c r="I4" s="120" t="s">
        <v>610</v>
      </c>
      <c r="J4" s="120"/>
      <c r="K4" s="120">
        <v>1</v>
      </c>
      <c r="L4" s="120">
        <v>0</v>
      </c>
      <c r="M4" s="119">
        <v>0</v>
      </c>
    </row>
    <row r="5" spans="1:13" x14ac:dyDescent="0.35">
      <c r="A5" s="122" t="str">
        <f t="shared" si="0"/>
        <v>5578952ZNGA563BC</v>
      </c>
      <c r="B5" s="120" t="s">
        <v>1000</v>
      </c>
      <c r="C5" s="120">
        <v>2233013</v>
      </c>
      <c r="D5" s="120">
        <v>5578952</v>
      </c>
      <c r="E5" s="120" t="s">
        <v>985</v>
      </c>
      <c r="F5" s="120" t="s">
        <v>959</v>
      </c>
      <c r="G5" s="121">
        <v>43217</v>
      </c>
      <c r="H5" s="121">
        <v>43217</v>
      </c>
      <c r="I5" s="120" t="s">
        <v>565</v>
      </c>
      <c r="J5" s="120"/>
      <c r="K5" s="120">
        <v>1</v>
      </c>
      <c r="L5" s="120">
        <v>626.70000000000005</v>
      </c>
      <c r="M5" s="119">
        <v>626.70000000000005</v>
      </c>
    </row>
    <row r="6" spans="1:13" x14ac:dyDescent="0.35">
      <c r="A6" s="122" t="str">
        <f t="shared" si="0"/>
        <v>5582187ZNGA564BC</v>
      </c>
      <c r="B6" s="120" t="s">
        <v>1000</v>
      </c>
      <c r="C6" s="120">
        <v>2233426</v>
      </c>
      <c r="D6" s="120">
        <v>5582187</v>
      </c>
      <c r="E6" s="120" t="s">
        <v>961</v>
      </c>
      <c r="F6" s="120" t="s">
        <v>959</v>
      </c>
      <c r="G6" s="121">
        <v>43213</v>
      </c>
      <c r="H6" s="121">
        <v>43213</v>
      </c>
      <c r="I6" s="120" t="s">
        <v>573</v>
      </c>
      <c r="J6" s="120"/>
      <c r="K6" s="120">
        <v>1</v>
      </c>
      <c r="L6" s="120">
        <v>881.69</v>
      </c>
      <c r="M6" s="119">
        <v>881.69</v>
      </c>
    </row>
    <row r="7" spans="1:13" x14ac:dyDescent="0.35">
      <c r="A7" s="122" t="str">
        <f t="shared" si="0"/>
        <v>5881506ZNGA561A</v>
      </c>
      <c r="B7" s="120" t="s">
        <v>1000</v>
      </c>
      <c r="C7" s="120">
        <v>2248129</v>
      </c>
      <c r="D7" s="120">
        <v>5881506</v>
      </c>
      <c r="E7" s="120" t="s">
        <v>962</v>
      </c>
      <c r="F7" s="120" t="s">
        <v>956</v>
      </c>
      <c r="G7" s="121">
        <v>43213</v>
      </c>
      <c r="H7" s="121">
        <v>43213</v>
      </c>
      <c r="I7" s="120" t="s">
        <v>543</v>
      </c>
      <c r="J7" s="120"/>
      <c r="K7" s="120">
        <v>1</v>
      </c>
      <c r="L7" s="120">
        <v>0</v>
      </c>
      <c r="M7" s="119">
        <v>0</v>
      </c>
    </row>
    <row r="8" spans="1:13" x14ac:dyDescent="0.35">
      <c r="A8" s="122" t="str">
        <f t="shared" si="0"/>
        <v>5881521ZNGA563BC</v>
      </c>
      <c r="B8" s="120" t="s">
        <v>1000</v>
      </c>
      <c r="C8" s="120">
        <v>2248130</v>
      </c>
      <c r="D8" s="120">
        <v>5881521</v>
      </c>
      <c r="E8" s="120" t="s">
        <v>962</v>
      </c>
      <c r="F8" s="120" t="s">
        <v>959</v>
      </c>
      <c r="G8" s="121">
        <v>43214</v>
      </c>
      <c r="H8" s="121">
        <v>43214</v>
      </c>
      <c r="I8" s="120" t="s">
        <v>565</v>
      </c>
      <c r="J8" s="120"/>
      <c r="K8" s="120">
        <v>1</v>
      </c>
      <c r="L8" s="120">
        <v>626.70000000000005</v>
      </c>
      <c r="M8" s="119">
        <v>626.70000000000005</v>
      </c>
    </row>
    <row r="9" spans="1:13" x14ac:dyDescent="0.35">
      <c r="A9" s="122" t="str">
        <f t="shared" si="0"/>
        <v>6084941ZNGA561A</v>
      </c>
      <c r="B9" s="120" t="s">
        <v>1000</v>
      </c>
      <c r="C9" s="120">
        <v>2257577</v>
      </c>
      <c r="D9" s="120">
        <v>6084941</v>
      </c>
      <c r="E9" s="120" t="s">
        <v>954</v>
      </c>
      <c r="F9" s="120" t="s">
        <v>956</v>
      </c>
      <c r="G9" s="121">
        <v>43220</v>
      </c>
      <c r="H9" s="121">
        <v>43220</v>
      </c>
      <c r="I9" s="120" t="s">
        <v>543</v>
      </c>
      <c r="J9" s="120"/>
      <c r="K9" s="120">
        <v>1</v>
      </c>
      <c r="L9" s="120">
        <v>0</v>
      </c>
      <c r="M9" s="119">
        <v>0</v>
      </c>
    </row>
    <row r="10" spans="1:13" x14ac:dyDescent="0.35">
      <c r="A10" s="122" t="str">
        <f t="shared" si="0"/>
        <v>6104432ZNGA562B</v>
      </c>
      <c r="B10" s="120" t="s">
        <v>1000</v>
      </c>
      <c r="C10" s="120">
        <v>2258944</v>
      </c>
      <c r="D10" s="120">
        <v>6104432</v>
      </c>
      <c r="E10" s="120" t="s">
        <v>966</v>
      </c>
      <c r="F10" s="120" t="s">
        <v>953</v>
      </c>
      <c r="G10" s="121">
        <v>43216</v>
      </c>
      <c r="H10" s="121">
        <v>43216</v>
      </c>
      <c r="I10" s="120" t="s">
        <v>553</v>
      </c>
      <c r="J10" s="120"/>
      <c r="K10" s="120">
        <v>-1</v>
      </c>
      <c r="L10" s="120">
        <v>254.64</v>
      </c>
      <c r="M10" s="119">
        <v>-254.64</v>
      </c>
    </row>
    <row r="11" spans="1:13" x14ac:dyDescent="0.35">
      <c r="A11" s="122" t="str">
        <f t="shared" si="0"/>
        <v>6265091Z999</v>
      </c>
      <c r="B11" s="120" t="s">
        <v>1000</v>
      </c>
      <c r="C11" s="120">
        <v>2268554</v>
      </c>
      <c r="D11" s="120">
        <v>6265091</v>
      </c>
      <c r="E11" s="120" t="s">
        <v>962</v>
      </c>
      <c r="F11" s="120" t="s">
        <v>953</v>
      </c>
      <c r="G11" s="121">
        <v>43213</v>
      </c>
      <c r="H11" s="121">
        <v>43213</v>
      </c>
      <c r="I11" s="120" t="s">
        <v>610</v>
      </c>
      <c r="J11" s="120"/>
      <c r="K11" s="120">
        <v>1</v>
      </c>
      <c r="L11" s="120">
        <v>0</v>
      </c>
      <c r="M11" s="119">
        <v>0</v>
      </c>
    </row>
    <row r="12" spans="1:13" x14ac:dyDescent="0.35">
      <c r="A12" s="122" t="str">
        <f t="shared" si="0"/>
        <v>6265091ZNGA563B</v>
      </c>
      <c r="B12" s="120" t="s">
        <v>1000</v>
      </c>
      <c r="C12" s="120">
        <v>2268554</v>
      </c>
      <c r="D12" s="120">
        <v>6265091</v>
      </c>
      <c r="E12" s="120" t="s">
        <v>962</v>
      </c>
      <c r="F12" s="120" t="s">
        <v>953</v>
      </c>
      <c r="G12" s="121">
        <v>43213</v>
      </c>
      <c r="H12" s="121">
        <v>43213</v>
      </c>
      <c r="I12" s="120" t="s">
        <v>561</v>
      </c>
      <c r="J12" s="120"/>
      <c r="K12" s="120">
        <v>-1</v>
      </c>
      <c r="L12" s="120">
        <v>383.5</v>
      </c>
      <c r="M12" s="119">
        <v>-383.5</v>
      </c>
    </row>
    <row r="13" spans="1:13" x14ac:dyDescent="0.35">
      <c r="A13" s="122" t="str">
        <f t="shared" si="0"/>
        <v>6263402NGA Outside Boundary Remediation/Build</v>
      </c>
      <c r="B13" s="120" t="s">
        <v>1000</v>
      </c>
      <c r="C13" s="120">
        <v>2274473</v>
      </c>
      <c r="D13" s="120">
        <v>6263402</v>
      </c>
      <c r="E13" s="120" t="s">
        <v>985</v>
      </c>
      <c r="F13" s="120" t="s">
        <v>963</v>
      </c>
      <c r="G13" s="121">
        <v>43220</v>
      </c>
      <c r="H13" s="121">
        <v>43220</v>
      </c>
      <c r="I13" s="120" t="s">
        <v>972</v>
      </c>
      <c r="J13" s="120"/>
      <c r="K13" s="120">
        <v>1</v>
      </c>
      <c r="L13" s="120">
        <v>0</v>
      </c>
      <c r="M13" s="119">
        <v>0</v>
      </c>
    </row>
    <row r="14" spans="1:13" x14ac:dyDescent="0.35">
      <c r="A14" s="122" t="str">
        <f t="shared" si="0"/>
        <v>6648583ZNGA561BC</v>
      </c>
      <c r="B14" s="120" t="s">
        <v>1000</v>
      </c>
      <c r="C14" s="120">
        <v>2286778</v>
      </c>
      <c r="D14" s="120">
        <v>6648583</v>
      </c>
      <c r="E14" s="120" t="s">
        <v>955</v>
      </c>
      <c r="F14" s="120" t="s">
        <v>959</v>
      </c>
      <c r="G14" s="121">
        <v>43213</v>
      </c>
      <c r="H14" s="121">
        <v>43213</v>
      </c>
      <c r="I14" s="120" t="s">
        <v>549</v>
      </c>
      <c r="J14" s="120"/>
      <c r="K14" s="120">
        <v>1</v>
      </c>
      <c r="L14" s="120">
        <v>433.57</v>
      </c>
      <c r="M14" s="119">
        <v>433.57</v>
      </c>
    </row>
    <row r="15" spans="1:13" x14ac:dyDescent="0.35">
      <c r="A15" s="122" t="str">
        <f t="shared" si="0"/>
        <v>6665210NGA Outside Boundary Remediation/Build</v>
      </c>
      <c r="B15" s="120" t="s">
        <v>1000</v>
      </c>
      <c r="C15" s="120">
        <v>2287506</v>
      </c>
      <c r="D15" s="120">
        <v>6665210</v>
      </c>
      <c r="E15" s="120" t="s">
        <v>966</v>
      </c>
      <c r="F15" s="120" t="s">
        <v>963</v>
      </c>
      <c r="G15" s="121">
        <v>43216</v>
      </c>
      <c r="H15" s="121">
        <v>43216</v>
      </c>
      <c r="I15" s="120" t="s">
        <v>972</v>
      </c>
      <c r="J15" s="120"/>
      <c r="K15" s="120">
        <v>1</v>
      </c>
      <c r="L15" s="120">
        <v>0</v>
      </c>
      <c r="M15" s="119">
        <v>0</v>
      </c>
    </row>
    <row r="16" spans="1:13" x14ac:dyDescent="0.35">
      <c r="A16" s="122" t="str">
        <f t="shared" si="0"/>
        <v>6665210ZNGA561BC</v>
      </c>
      <c r="B16" s="120" t="s">
        <v>1000</v>
      </c>
      <c r="C16" s="120">
        <v>2287506</v>
      </c>
      <c r="D16" s="120">
        <v>6665210</v>
      </c>
      <c r="E16" s="120" t="s">
        <v>966</v>
      </c>
      <c r="F16" s="120" t="s">
        <v>959</v>
      </c>
      <c r="G16" s="121">
        <v>43220</v>
      </c>
      <c r="H16" s="121">
        <v>43220</v>
      </c>
      <c r="I16" s="120" t="s">
        <v>549</v>
      </c>
      <c r="J16" s="120"/>
      <c r="K16" s="120">
        <v>1</v>
      </c>
      <c r="L16" s="120">
        <v>433.57</v>
      </c>
      <c r="M16" s="119">
        <v>433.57</v>
      </c>
    </row>
    <row r="17" spans="1:13" x14ac:dyDescent="0.35">
      <c r="A17" s="122" t="str">
        <f t="shared" si="0"/>
        <v>6717082NGA-F02577</v>
      </c>
      <c r="B17" s="120" t="s">
        <v>1000</v>
      </c>
      <c r="C17" s="120">
        <v>2289428</v>
      </c>
      <c r="D17" s="120">
        <v>6717082</v>
      </c>
      <c r="E17" s="120" t="s">
        <v>985</v>
      </c>
      <c r="F17" s="120" t="s">
        <v>963</v>
      </c>
      <c r="G17" s="121">
        <v>43213</v>
      </c>
      <c r="H17" s="121">
        <v>43213</v>
      </c>
      <c r="I17" s="120" t="s">
        <v>965</v>
      </c>
      <c r="J17" s="120"/>
      <c r="K17" s="120">
        <v>80</v>
      </c>
      <c r="L17" s="120">
        <v>11.93</v>
      </c>
      <c r="M17" s="119">
        <v>954.4</v>
      </c>
    </row>
    <row r="18" spans="1:13" x14ac:dyDescent="0.35">
      <c r="A18" s="122" t="str">
        <f t="shared" si="0"/>
        <v>6904745NGA-511</v>
      </c>
      <c r="B18" s="120" t="s">
        <v>1000</v>
      </c>
      <c r="C18" s="120">
        <v>2301303</v>
      </c>
      <c r="D18" s="120">
        <v>6904745</v>
      </c>
      <c r="E18" s="120" t="s">
        <v>985</v>
      </c>
      <c r="F18" s="120" t="s">
        <v>959</v>
      </c>
      <c r="G18" s="121">
        <v>43217</v>
      </c>
      <c r="H18" s="121">
        <v>43217</v>
      </c>
      <c r="I18" s="120" t="s">
        <v>875</v>
      </c>
      <c r="J18" s="120"/>
      <c r="K18" s="120">
        <v>1</v>
      </c>
      <c r="L18" s="120">
        <v>225.02</v>
      </c>
      <c r="M18" s="119">
        <v>225.02</v>
      </c>
    </row>
    <row r="19" spans="1:13" x14ac:dyDescent="0.35">
      <c r="A19" s="122" t="str">
        <f t="shared" si="0"/>
        <v>6898008ZNGA563BC</v>
      </c>
      <c r="B19" s="120" t="s">
        <v>1000</v>
      </c>
      <c r="C19" s="120">
        <v>2302068</v>
      </c>
      <c r="D19" s="120">
        <v>6898008</v>
      </c>
      <c r="E19" s="120" t="s">
        <v>967</v>
      </c>
      <c r="F19" s="120" t="s">
        <v>959</v>
      </c>
      <c r="G19" s="121">
        <v>43217</v>
      </c>
      <c r="H19" s="121">
        <v>43217</v>
      </c>
      <c r="I19" s="120" t="s">
        <v>565</v>
      </c>
      <c r="J19" s="120"/>
      <c r="K19" s="120">
        <v>1</v>
      </c>
      <c r="L19" s="120">
        <v>626.70000000000005</v>
      </c>
      <c r="M19" s="119">
        <v>626.70000000000005</v>
      </c>
    </row>
    <row r="20" spans="1:13" x14ac:dyDescent="0.35">
      <c r="A20" s="122" t="str">
        <f t="shared" si="0"/>
        <v>6897984ZNGA561A</v>
      </c>
      <c r="B20" s="120" t="s">
        <v>1000</v>
      </c>
      <c r="C20" s="120">
        <v>2302069</v>
      </c>
      <c r="D20" s="120">
        <v>6897984</v>
      </c>
      <c r="E20" s="120" t="s">
        <v>967</v>
      </c>
      <c r="F20" s="120" t="s">
        <v>956</v>
      </c>
      <c r="G20" s="121">
        <v>43217</v>
      </c>
      <c r="H20" s="121">
        <v>43217</v>
      </c>
      <c r="I20" s="120" t="s">
        <v>543</v>
      </c>
      <c r="J20" s="120"/>
      <c r="K20" s="120">
        <v>1</v>
      </c>
      <c r="L20" s="120">
        <v>0</v>
      </c>
      <c r="M20" s="119">
        <v>0</v>
      </c>
    </row>
    <row r="21" spans="1:13" x14ac:dyDescent="0.35">
      <c r="A21" s="122" t="str">
        <f t="shared" si="0"/>
        <v>6928328ZNGA563BC</v>
      </c>
      <c r="B21" s="120" t="s">
        <v>1000</v>
      </c>
      <c r="C21" s="120">
        <v>2303276</v>
      </c>
      <c r="D21" s="120">
        <v>6928328</v>
      </c>
      <c r="E21" s="120" t="s">
        <v>967</v>
      </c>
      <c r="F21" s="120" t="s">
        <v>959</v>
      </c>
      <c r="G21" s="121">
        <v>43214</v>
      </c>
      <c r="H21" s="121">
        <v>43214</v>
      </c>
      <c r="I21" s="120" t="s">
        <v>565</v>
      </c>
      <c r="J21" s="120"/>
      <c r="K21" s="120">
        <v>1</v>
      </c>
      <c r="L21" s="120">
        <v>626.70000000000005</v>
      </c>
      <c r="M21" s="119">
        <v>626.70000000000005</v>
      </c>
    </row>
    <row r="22" spans="1:13" x14ac:dyDescent="0.35">
      <c r="A22" s="122" t="str">
        <f t="shared" si="0"/>
        <v>6934320ZNGA563BC</v>
      </c>
      <c r="B22" s="120" t="s">
        <v>1000</v>
      </c>
      <c r="C22" s="120">
        <v>2303580</v>
      </c>
      <c r="D22" s="120">
        <v>6934320</v>
      </c>
      <c r="E22" s="120" t="s">
        <v>998</v>
      </c>
      <c r="F22" s="120" t="s">
        <v>959</v>
      </c>
      <c r="G22" s="121">
        <v>43218</v>
      </c>
      <c r="H22" s="121">
        <v>43218</v>
      </c>
      <c r="I22" s="120" t="s">
        <v>565</v>
      </c>
      <c r="J22" s="120"/>
      <c r="K22" s="120">
        <v>1</v>
      </c>
      <c r="L22" s="120">
        <v>626.70000000000005</v>
      </c>
      <c r="M22" s="119">
        <v>626.70000000000005</v>
      </c>
    </row>
    <row r="23" spans="1:13" x14ac:dyDescent="0.35">
      <c r="A23" s="122" t="str">
        <f t="shared" si="0"/>
        <v>6929378Z999</v>
      </c>
      <c r="B23" s="120" t="s">
        <v>1000</v>
      </c>
      <c r="C23" s="120">
        <v>2303975</v>
      </c>
      <c r="D23" s="120">
        <v>6929378</v>
      </c>
      <c r="E23" s="120" t="s">
        <v>952</v>
      </c>
      <c r="F23" s="120" t="s">
        <v>953</v>
      </c>
      <c r="G23" s="121">
        <v>43213</v>
      </c>
      <c r="H23" s="121">
        <v>43213</v>
      </c>
      <c r="I23" s="120" t="s">
        <v>610</v>
      </c>
      <c r="J23" s="120"/>
      <c r="K23" s="120">
        <v>1</v>
      </c>
      <c r="L23" s="120">
        <v>0</v>
      </c>
      <c r="M23" s="119">
        <v>0</v>
      </c>
    </row>
    <row r="24" spans="1:13" x14ac:dyDescent="0.35">
      <c r="A24" s="122" t="str">
        <f t="shared" si="0"/>
        <v>6929378ZNGA563B</v>
      </c>
      <c r="B24" s="120" t="s">
        <v>1000</v>
      </c>
      <c r="C24" s="120">
        <v>2303975</v>
      </c>
      <c r="D24" s="120">
        <v>6929378</v>
      </c>
      <c r="E24" s="120" t="s">
        <v>952</v>
      </c>
      <c r="F24" s="120" t="s">
        <v>953</v>
      </c>
      <c r="G24" s="121">
        <v>43213</v>
      </c>
      <c r="H24" s="121">
        <v>43213</v>
      </c>
      <c r="I24" s="120" t="s">
        <v>561</v>
      </c>
      <c r="J24" s="120"/>
      <c r="K24" s="120">
        <v>-1</v>
      </c>
      <c r="L24" s="120">
        <v>383.5</v>
      </c>
      <c r="M24" s="119">
        <v>-383.5</v>
      </c>
    </row>
    <row r="25" spans="1:13" x14ac:dyDescent="0.35">
      <c r="A25" s="122" t="str">
        <f t="shared" si="0"/>
        <v>6951483ZNGA563BC</v>
      </c>
      <c r="B25" s="120" t="s">
        <v>1000</v>
      </c>
      <c r="C25" s="120">
        <v>2304511</v>
      </c>
      <c r="D25" s="120">
        <v>6951483</v>
      </c>
      <c r="E25" s="120" t="s">
        <v>998</v>
      </c>
      <c r="F25" s="120" t="s">
        <v>959</v>
      </c>
      <c r="G25" s="121">
        <v>43214</v>
      </c>
      <c r="H25" s="121">
        <v>43214</v>
      </c>
      <c r="I25" s="120" t="s">
        <v>565</v>
      </c>
      <c r="J25" s="120"/>
      <c r="K25" s="120">
        <v>1</v>
      </c>
      <c r="L25" s="120">
        <v>626.70000000000005</v>
      </c>
      <c r="M25" s="119">
        <v>626.70000000000005</v>
      </c>
    </row>
    <row r="26" spans="1:13" x14ac:dyDescent="0.35">
      <c r="A26" s="122" t="str">
        <f t="shared" si="0"/>
        <v>6950400ZNGA561A</v>
      </c>
      <c r="B26" s="120" t="s">
        <v>1000</v>
      </c>
      <c r="C26" s="120">
        <v>2304863</v>
      </c>
      <c r="D26" s="120">
        <v>6950400</v>
      </c>
      <c r="E26" s="120" t="s">
        <v>967</v>
      </c>
      <c r="F26" s="120" t="s">
        <v>956</v>
      </c>
      <c r="G26" s="121">
        <v>43216</v>
      </c>
      <c r="H26" s="121">
        <v>43216</v>
      </c>
      <c r="I26" s="120" t="s">
        <v>543</v>
      </c>
      <c r="J26" s="120"/>
      <c r="K26" s="120">
        <v>1</v>
      </c>
      <c r="L26" s="120">
        <v>0</v>
      </c>
      <c r="M26" s="119">
        <v>0</v>
      </c>
    </row>
    <row r="27" spans="1:13" x14ac:dyDescent="0.35">
      <c r="A27" s="122" t="str">
        <f t="shared" si="0"/>
        <v>6950470ZNGA563BC</v>
      </c>
      <c r="B27" s="120" t="s">
        <v>1000</v>
      </c>
      <c r="C27" s="120">
        <v>2304864</v>
      </c>
      <c r="D27" s="120">
        <v>6950470</v>
      </c>
      <c r="E27" s="120" t="s">
        <v>967</v>
      </c>
      <c r="F27" s="120" t="s">
        <v>959</v>
      </c>
      <c r="G27" s="121">
        <v>43216</v>
      </c>
      <c r="H27" s="121">
        <v>43216</v>
      </c>
      <c r="I27" s="120" t="s">
        <v>565</v>
      </c>
      <c r="J27" s="120"/>
      <c r="K27" s="120">
        <v>1</v>
      </c>
      <c r="L27" s="120">
        <v>626.70000000000005</v>
      </c>
      <c r="M27" s="119">
        <v>626.70000000000005</v>
      </c>
    </row>
    <row r="28" spans="1:13" x14ac:dyDescent="0.35">
      <c r="A28" s="122" t="str">
        <f t="shared" si="0"/>
        <v>6976459Z999</v>
      </c>
      <c r="B28" s="120" t="s">
        <v>1000</v>
      </c>
      <c r="C28" s="120">
        <v>2306456</v>
      </c>
      <c r="D28" s="120">
        <v>6976459</v>
      </c>
      <c r="E28" s="120" t="s">
        <v>952</v>
      </c>
      <c r="F28" s="120" t="s">
        <v>953</v>
      </c>
      <c r="G28" s="121">
        <v>43217</v>
      </c>
      <c r="H28" s="121">
        <v>43217</v>
      </c>
      <c r="I28" s="120" t="s">
        <v>610</v>
      </c>
      <c r="J28" s="120"/>
      <c r="K28" s="120">
        <v>1</v>
      </c>
      <c r="L28" s="120">
        <v>0</v>
      </c>
      <c r="M28" s="119">
        <v>0</v>
      </c>
    </row>
    <row r="29" spans="1:13" x14ac:dyDescent="0.35">
      <c r="A29" s="122" t="str">
        <f t="shared" si="0"/>
        <v>6976459ZNGA563B</v>
      </c>
      <c r="B29" s="120" t="s">
        <v>1000</v>
      </c>
      <c r="C29" s="120">
        <v>2306456</v>
      </c>
      <c r="D29" s="120">
        <v>6976459</v>
      </c>
      <c r="E29" s="120" t="s">
        <v>952</v>
      </c>
      <c r="F29" s="120" t="s">
        <v>953</v>
      </c>
      <c r="G29" s="121">
        <v>43217</v>
      </c>
      <c r="H29" s="121">
        <v>43217</v>
      </c>
      <c r="I29" s="120" t="s">
        <v>561</v>
      </c>
      <c r="J29" s="120"/>
      <c r="K29" s="120">
        <v>-1</v>
      </c>
      <c r="L29" s="120">
        <v>383.5</v>
      </c>
      <c r="M29" s="119">
        <v>-383.5</v>
      </c>
    </row>
    <row r="30" spans="1:13" x14ac:dyDescent="0.35">
      <c r="A30" s="122" t="str">
        <f t="shared" si="0"/>
        <v>6976459ZNGA563BC</v>
      </c>
      <c r="B30" s="120" t="s">
        <v>1000</v>
      </c>
      <c r="C30" s="120">
        <v>2306456</v>
      </c>
      <c r="D30" s="120">
        <v>6976459</v>
      </c>
      <c r="E30" s="120" t="s">
        <v>952</v>
      </c>
      <c r="F30" s="120" t="s">
        <v>959</v>
      </c>
      <c r="G30" s="121">
        <v>43216</v>
      </c>
      <c r="H30" s="121">
        <v>43216</v>
      </c>
      <c r="I30" s="120" t="s">
        <v>565</v>
      </c>
      <c r="J30" s="120"/>
      <c r="K30" s="120">
        <v>1</v>
      </c>
      <c r="L30" s="120">
        <v>626.70000000000005</v>
      </c>
      <c r="M30" s="119">
        <v>626.70000000000005</v>
      </c>
    </row>
    <row r="31" spans="1:13" x14ac:dyDescent="0.35">
      <c r="A31" s="122" t="str">
        <f t="shared" si="0"/>
        <v>6980282ZNGA564BC</v>
      </c>
      <c r="B31" s="120" t="s">
        <v>1000</v>
      </c>
      <c r="C31" s="120">
        <v>2307022</v>
      </c>
      <c r="D31" s="120">
        <v>6980282</v>
      </c>
      <c r="E31" s="120" t="s">
        <v>998</v>
      </c>
      <c r="F31" s="120" t="s">
        <v>959</v>
      </c>
      <c r="G31" s="121">
        <v>43214</v>
      </c>
      <c r="H31" s="121">
        <v>43214</v>
      </c>
      <c r="I31" s="120" t="s">
        <v>573</v>
      </c>
      <c r="J31" s="120"/>
      <c r="K31" s="120">
        <v>1</v>
      </c>
      <c r="L31" s="120">
        <v>881.69</v>
      </c>
      <c r="M31" s="119">
        <v>881.69</v>
      </c>
    </row>
    <row r="32" spans="1:13" x14ac:dyDescent="0.35">
      <c r="A32" s="122" t="str">
        <f t="shared" si="0"/>
        <v>6987690ZNGA561A</v>
      </c>
      <c r="B32" s="120" t="s">
        <v>1000</v>
      </c>
      <c r="C32" s="120">
        <v>2307196</v>
      </c>
      <c r="D32" s="120">
        <v>6987690</v>
      </c>
      <c r="E32" s="120" t="s">
        <v>955</v>
      </c>
      <c r="F32" s="120" t="s">
        <v>956</v>
      </c>
      <c r="G32" s="121">
        <v>43217</v>
      </c>
      <c r="H32" s="121">
        <v>43217</v>
      </c>
      <c r="I32" s="120" t="s">
        <v>543</v>
      </c>
      <c r="J32" s="120"/>
      <c r="K32" s="120">
        <v>1</v>
      </c>
      <c r="L32" s="120">
        <v>0</v>
      </c>
      <c r="M32" s="119">
        <v>0</v>
      </c>
    </row>
    <row r="33" spans="1:13" x14ac:dyDescent="0.35">
      <c r="A33" s="122" t="str">
        <f t="shared" ref="A33:A64" si="1">CONCATENATE(D33, I33)</f>
        <v>6993135Z999</v>
      </c>
      <c r="B33" s="120" t="s">
        <v>1000</v>
      </c>
      <c r="C33" s="120">
        <v>2308923</v>
      </c>
      <c r="D33" s="120">
        <v>6993135</v>
      </c>
      <c r="E33" s="120" t="s">
        <v>955</v>
      </c>
      <c r="F33" s="120" t="s">
        <v>953</v>
      </c>
      <c r="G33" s="121">
        <v>43220</v>
      </c>
      <c r="H33" s="121">
        <v>43220</v>
      </c>
      <c r="I33" s="120" t="s">
        <v>610</v>
      </c>
      <c r="J33" s="120"/>
      <c r="K33" s="120">
        <v>1</v>
      </c>
      <c r="L33" s="120">
        <v>0</v>
      </c>
      <c r="M33" s="119">
        <v>0</v>
      </c>
    </row>
    <row r="34" spans="1:13" x14ac:dyDescent="0.35">
      <c r="A34" s="122" t="str">
        <f t="shared" si="1"/>
        <v>6993135ZNGA561B</v>
      </c>
      <c r="B34" s="120" t="s">
        <v>1000</v>
      </c>
      <c r="C34" s="120">
        <v>2308923</v>
      </c>
      <c r="D34" s="120">
        <v>6993135</v>
      </c>
      <c r="E34" s="120" t="s">
        <v>955</v>
      </c>
      <c r="F34" s="120" t="s">
        <v>953</v>
      </c>
      <c r="G34" s="121">
        <v>43220</v>
      </c>
      <c r="H34" s="121">
        <v>43220</v>
      </c>
      <c r="I34" s="120" t="s">
        <v>545</v>
      </c>
      <c r="J34" s="120"/>
      <c r="K34" s="120">
        <v>-1</v>
      </c>
      <c r="L34" s="120">
        <v>194.94</v>
      </c>
      <c r="M34" s="119">
        <v>-194.94</v>
      </c>
    </row>
    <row r="35" spans="1:13" x14ac:dyDescent="0.35">
      <c r="A35" s="122" t="str">
        <f t="shared" si="1"/>
        <v>6993135ZNGA561BC</v>
      </c>
      <c r="B35" s="120" t="s">
        <v>1000</v>
      </c>
      <c r="C35" s="120">
        <v>2308923</v>
      </c>
      <c r="D35" s="120">
        <v>6993135</v>
      </c>
      <c r="E35" s="120" t="s">
        <v>955</v>
      </c>
      <c r="F35" s="120" t="s">
        <v>959</v>
      </c>
      <c r="G35" s="121">
        <v>43218</v>
      </c>
      <c r="H35" s="121">
        <v>43218</v>
      </c>
      <c r="I35" s="120" t="s">
        <v>549</v>
      </c>
      <c r="J35" s="120"/>
      <c r="K35" s="120">
        <v>1</v>
      </c>
      <c r="L35" s="120">
        <v>433.57</v>
      </c>
      <c r="M35" s="119">
        <v>433.57</v>
      </c>
    </row>
    <row r="36" spans="1:13" x14ac:dyDescent="0.35">
      <c r="A36" s="122" t="str">
        <f t="shared" si="1"/>
        <v>6915731Z999</v>
      </c>
      <c r="B36" s="120" t="s">
        <v>1000</v>
      </c>
      <c r="C36" s="120">
        <v>2309329</v>
      </c>
      <c r="D36" s="120">
        <v>6915731</v>
      </c>
      <c r="E36" s="120" t="s">
        <v>955</v>
      </c>
      <c r="F36" s="120" t="s">
        <v>953</v>
      </c>
      <c r="G36" s="121">
        <v>43214</v>
      </c>
      <c r="H36" s="121">
        <v>43214</v>
      </c>
      <c r="I36" s="120" t="s">
        <v>610</v>
      </c>
      <c r="J36" s="120"/>
      <c r="K36" s="120">
        <v>1</v>
      </c>
      <c r="L36" s="120">
        <v>0</v>
      </c>
      <c r="M36" s="119">
        <v>0</v>
      </c>
    </row>
    <row r="37" spans="1:13" x14ac:dyDescent="0.35">
      <c r="A37" s="122" t="str">
        <f t="shared" si="1"/>
        <v>6915731ZNGA563B</v>
      </c>
      <c r="B37" s="120" t="s">
        <v>1000</v>
      </c>
      <c r="C37" s="120">
        <v>2309329</v>
      </c>
      <c r="D37" s="120">
        <v>6915731</v>
      </c>
      <c r="E37" s="120" t="s">
        <v>955</v>
      </c>
      <c r="F37" s="120" t="s">
        <v>953</v>
      </c>
      <c r="G37" s="121">
        <v>43214</v>
      </c>
      <c r="H37" s="121">
        <v>43214</v>
      </c>
      <c r="I37" s="120" t="s">
        <v>561</v>
      </c>
      <c r="J37" s="120"/>
      <c r="K37" s="120">
        <v>-1</v>
      </c>
      <c r="L37" s="120">
        <v>383.5</v>
      </c>
      <c r="M37" s="119">
        <v>-383.5</v>
      </c>
    </row>
    <row r="38" spans="1:13" x14ac:dyDescent="0.35">
      <c r="A38" s="122" t="str">
        <f t="shared" si="1"/>
        <v>7005833ZNGA564BC</v>
      </c>
      <c r="B38" s="120" t="s">
        <v>1000</v>
      </c>
      <c r="C38" s="120">
        <v>2309420</v>
      </c>
      <c r="D38" s="120">
        <v>7005833</v>
      </c>
      <c r="E38" s="120" t="s">
        <v>954</v>
      </c>
      <c r="F38" s="120" t="s">
        <v>959</v>
      </c>
      <c r="G38" s="121">
        <v>43217</v>
      </c>
      <c r="H38" s="121">
        <v>43217</v>
      </c>
      <c r="I38" s="120" t="s">
        <v>573</v>
      </c>
      <c r="J38" s="120"/>
      <c r="K38" s="120">
        <v>1</v>
      </c>
      <c r="L38" s="120">
        <v>881.69</v>
      </c>
      <c r="M38" s="119">
        <v>881.69</v>
      </c>
    </row>
    <row r="39" spans="1:13" x14ac:dyDescent="0.35">
      <c r="A39" s="122" t="str">
        <f t="shared" si="1"/>
        <v>7005819ZNGA561A</v>
      </c>
      <c r="B39" s="120" t="s">
        <v>1000</v>
      </c>
      <c r="C39" s="120">
        <v>2309421</v>
      </c>
      <c r="D39" s="120">
        <v>7005819</v>
      </c>
      <c r="E39" s="120" t="s">
        <v>954</v>
      </c>
      <c r="F39" s="120" t="s">
        <v>956</v>
      </c>
      <c r="G39" s="121">
        <v>43213</v>
      </c>
      <c r="H39" s="121">
        <v>43213</v>
      </c>
      <c r="I39" s="120" t="s">
        <v>543</v>
      </c>
      <c r="J39" s="120"/>
      <c r="K39" s="120">
        <v>1</v>
      </c>
      <c r="L39" s="120">
        <v>0</v>
      </c>
      <c r="M39" s="119">
        <v>0</v>
      </c>
    </row>
    <row r="40" spans="1:13" x14ac:dyDescent="0.35">
      <c r="A40" s="122" t="str">
        <f t="shared" si="1"/>
        <v>7016592ZNGA562B</v>
      </c>
      <c r="B40" s="120" t="s">
        <v>1000</v>
      </c>
      <c r="C40" s="120">
        <v>2309771</v>
      </c>
      <c r="D40" s="120">
        <v>7016592</v>
      </c>
      <c r="E40" s="120" t="s">
        <v>998</v>
      </c>
      <c r="F40" s="120" t="s">
        <v>953</v>
      </c>
      <c r="G40" s="121">
        <v>43217</v>
      </c>
      <c r="H40" s="121">
        <v>43217</v>
      </c>
      <c r="I40" s="120" t="s">
        <v>553</v>
      </c>
      <c r="J40" s="120" t="s">
        <v>983</v>
      </c>
      <c r="K40" s="120">
        <v>1</v>
      </c>
      <c r="L40" s="120">
        <v>254.64</v>
      </c>
      <c r="M40" s="119">
        <v>254.64</v>
      </c>
    </row>
    <row r="41" spans="1:13" x14ac:dyDescent="0.35">
      <c r="A41" s="122" t="str">
        <f t="shared" si="1"/>
        <v>7016592ZNGA563B</v>
      </c>
      <c r="B41" s="120" t="s">
        <v>1000</v>
      </c>
      <c r="C41" s="120">
        <v>2309771</v>
      </c>
      <c r="D41" s="120">
        <v>7016592</v>
      </c>
      <c r="E41" s="120" t="s">
        <v>998</v>
      </c>
      <c r="F41" s="120" t="s">
        <v>953</v>
      </c>
      <c r="G41" s="121">
        <v>43217</v>
      </c>
      <c r="H41" s="121">
        <v>43217</v>
      </c>
      <c r="I41" s="120" t="s">
        <v>561</v>
      </c>
      <c r="J41" s="120"/>
      <c r="K41" s="120">
        <v>-1</v>
      </c>
      <c r="L41" s="120">
        <v>383.5</v>
      </c>
      <c r="M41" s="119">
        <v>-383.5</v>
      </c>
    </row>
    <row r="42" spans="1:13" x14ac:dyDescent="0.35">
      <c r="A42" s="122" t="str">
        <f t="shared" si="1"/>
        <v>7020447ZNGA561A</v>
      </c>
      <c r="B42" s="120" t="s">
        <v>1000</v>
      </c>
      <c r="C42" s="120">
        <v>2310284</v>
      </c>
      <c r="D42" s="120">
        <v>7020447</v>
      </c>
      <c r="E42" s="120" t="s">
        <v>961</v>
      </c>
      <c r="F42" s="120" t="s">
        <v>956</v>
      </c>
      <c r="G42" s="121">
        <v>43218</v>
      </c>
      <c r="H42" s="121">
        <v>43218</v>
      </c>
      <c r="I42" s="120" t="s">
        <v>543</v>
      </c>
      <c r="J42" s="120"/>
      <c r="K42" s="120">
        <v>1</v>
      </c>
      <c r="L42" s="120">
        <v>0</v>
      </c>
      <c r="M42" s="119">
        <v>0</v>
      </c>
    </row>
    <row r="43" spans="1:13" x14ac:dyDescent="0.35">
      <c r="A43" s="122" t="str">
        <f t="shared" si="1"/>
        <v>7020453ZNGA563B</v>
      </c>
      <c r="B43" s="120" t="s">
        <v>1000</v>
      </c>
      <c r="C43" s="120">
        <v>2310285</v>
      </c>
      <c r="D43" s="120">
        <v>7020453</v>
      </c>
      <c r="E43" s="120" t="s">
        <v>961</v>
      </c>
      <c r="F43" s="120" t="s">
        <v>953</v>
      </c>
      <c r="G43" s="121">
        <v>43218</v>
      </c>
      <c r="H43" s="121">
        <v>43218</v>
      </c>
      <c r="I43" s="120" t="s">
        <v>561</v>
      </c>
      <c r="J43" s="120"/>
      <c r="K43" s="120">
        <v>1</v>
      </c>
      <c r="L43" s="120">
        <v>383.5</v>
      </c>
      <c r="M43" s="119">
        <v>383.5</v>
      </c>
    </row>
    <row r="44" spans="1:13" x14ac:dyDescent="0.35">
      <c r="A44" s="122" t="str">
        <f t="shared" si="1"/>
        <v>7005708N-561RSP</v>
      </c>
      <c r="B44" s="120" t="s">
        <v>1000</v>
      </c>
      <c r="C44" s="120">
        <v>2311148</v>
      </c>
      <c r="D44" s="120">
        <v>7005708</v>
      </c>
      <c r="E44" s="120" t="s">
        <v>961</v>
      </c>
      <c r="F44" s="120" t="s">
        <v>959</v>
      </c>
      <c r="G44" s="121">
        <v>43214</v>
      </c>
      <c r="H44" s="121">
        <v>43214</v>
      </c>
      <c r="I44" s="120" t="s">
        <v>598</v>
      </c>
      <c r="J44" s="120"/>
      <c r="K44" s="120">
        <v>1</v>
      </c>
      <c r="L44" s="120">
        <v>433.57</v>
      </c>
      <c r="M44" s="119">
        <v>433.57</v>
      </c>
    </row>
    <row r="45" spans="1:13" x14ac:dyDescent="0.35">
      <c r="A45" s="122" t="str">
        <f t="shared" si="1"/>
        <v>7026670ZNGA561A</v>
      </c>
      <c r="B45" s="120" t="s">
        <v>1000</v>
      </c>
      <c r="C45" s="120">
        <v>2311383</v>
      </c>
      <c r="D45" s="120">
        <v>7026670</v>
      </c>
      <c r="E45" s="120" t="s">
        <v>961</v>
      </c>
      <c r="F45" s="120" t="s">
        <v>956</v>
      </c>
      <c r="G45" s="121">
        <v>43218</v>
      </c>
      <c r="H45" s="121">
        <v>43218</v>
      </c>
      <c r="I45" s="120" t="s">
        <v>543</v>
      </c>
      <c r="J45" s="120"/>
      <c r="K45" s="120">
        <v>1</v>
      </c>
      <c r="L45" s="120">
        <v>0</v>
      </c>
      <c r="M45" s="119">
        <v>0</v>
      </c>
    </row>
    <row r="46" spans="1:13" x14ac:dyDescent="0.35">
      <c r="A46" s="122" t="str">
        <f t="shared" si="1"/>
        <v>7026680ZNGA564B</v>
      </c>
      <c r="B46" s="120" t="s">
        <v>1000</v>
      </c>
      <c r="C46" s="120">
        <v>2311384</v>
      </c>
      <c r="D46" s="120">
        <v>7026680</v>
      </c>
      <c r="E46" s="120" t="s">
        <v>961</v>
      </c>
      <c r="F46" s="120" t="s">
        <v>953</v>
      </c>
      <c r="G46" s="121">
        <v>43218</v>
      </c>
      <c r="H46" s="121">
        <v>43218</v>
      </c>
      <c r="I46" s="120" t="s">
        <v>569</v>
      </c>
      <c r="J46" s="120"/>
      <c r="K46" s="120">
        <v>1</v>
      </c>
      <c r="L46" s="120">
        <v>625.48</v>
      </c>
      <c r="M46" s="119">
        <v>625.48</v>
      </c>
    </row>
    <row r="47" spans="1:13" x14ac:dyDescent="0.35">
      <c r="A47" s="122" t="str">
        <f t="shared" si="1"/>
        <v>7044093ZNGA563BC</v>
      </c>
      <c r="B47" s="120" t="s">
        <v>1000</v>
      </c>
      <c r="C47" s="120">
        <v>2311831</v>
      </c>
      <c r="D47" s="120">
        <v>7044093</v>
      </c>
      <c r="E47" s="120" t="s">
        <v>998</v>
      </c>
      <c r="F47" s="120" t="s">
        <v>959</v>
      </c>
      <c r="G47" s="121">
        <v>43216</v>
      </c>
      <c r="H47" s="121">
        <v>43216</v>
      </c>
      <c r="I47" s="120" t="s">
        <v>565</v>
      </c>
      <c r="J47" s="120"/>
      <c r="K47" s="120">
        <v>1</v>
      </c>
      <c r="L47" s="120">
        <v>626.70000000000005</v>
      </c>
      <c r="M47" s="119">
        <v>626.70000000000005</v>
      </c>
    </row>
    <row r="48" spans="1:13" x14ac:dyDescent="0.35">
      <c r="A48" s="122" t="str">
        <f t="shared" si="1"/>
        <v>7044082ZNGA561A</v>
      </c>
      <c r="B48" s="120" t="s">
        <v>1000</v>
      </c>
      <c r="C48" s="120">
        <v>2311832</v>
      </c>
      <c r="D48" s="120">
        <v>7044082</v>
      </c>
      <c r="E48" s="120" t="s">
        <v>998</v>
      </c>
      <c r="F48" s="120" t="s">
        <v>956</v>
      </c>
      <c r="G48" s="121">
        <v>43216</v>
      </c>
      <c r="H48" s="121">
        <v>43216</v>
      </c>
      <c r="I48" s="120" t="s">
        <v>543</v>
      </c>
      <c r="J48" s="120"/>
      <c r="K48" s="120">
        <v>1</v>
      </c>
      <c r="L48" s="120">
        <v>0</v>
      </c>
      <c r="M48" s="119">
        <v>0</v>
      </c>
    </row>
    <row r="49" spans="1:13" x14ac:dyDescent="0.35">
      <c r="A49" s="122" t="str">
        <f t="shared" si="1"/>
        <v>7040958ZNGA561A</v>
      </c>
      <c r="B49" s="120" t="s">
        <v>1000</v>
      </c>
      <c r="C49" s="120">
        <v>2311922</v>
      </c>
      <c r="D49" s="120">
        <v>7040958</v>
      </c>
      <c r="E49" s="120" t="s">
        <v>985</v>
      </c>
      <c r="F49" s="120" t="s">
        <v>956</v>
      </c>
      <c r="G49" s="121">
        <v>43213</v>
      </c>
      <c r="H49" s="121">
        <v>43213</v>
      </c>
      <c r="I49" s="120" t="s">
        <v>543</v>
      </c>
      <c r="J49" s="120"/>
      <c r="K49" s="120">
        <v>1</v>
      </c>
      <c r="L49" s="120">
        <v>0</v>
      </c>
      <c r="M49" s="119">
        <v>0</v>
      </c>
    </row>
    <row r="50" spans="1:13" x14ac:dyDescent="0.35">
      <c r="A50" s="122" t="str">
        <f t="shared" si="1"/>
        <v>7040961ZNGA561B</v>
      </c>
      <c r="B50" s="120" t="s">
        <v>1000</v>
      </c>
      <c r="C50" s="120">
        <v>2311923</v>
      </c>
      <c r="D50" s="120">
        <v>7040961</v>
      </c>
      <c r="E50" s="120" t="s">
        <v>985</v>
      </c>
      <c r="F50" s="120" t="s">
        <v>953</v>
      </c>
      <c r="G50" s="121">
        <v>43213</v>
      </c>
      <c r="H50" s="121">
        <v>43213</v>
      </c>
      <c r="I50" s="120" t="s">
        <v>545</v>
      </c>
      <c r="J50" s="120"/>
      <c r="K50" s="120">
        <v>1</v>
      </c>
      <c r="L50" s="120">
        <v>194.94</v>
      </c>
      <c r="M50" s="119">
        <v>194.94</v>
      </c>
    </row>
    <row r="51" spans="1:13" x14ac:dyDescent="0.35">
      <c r="A51" s="122" t="str">
        <f t="shared" si="1"/>
        <v>7039831ZNGA563BC</v>
      </c>
      <c r="B51" s="120" t="s">
        <v>1000</v>
      </c>
      <c r="C51" s="120">
        <v>2311999</v>
      </c>
      <c r="D51" s="120">
        <v>7039831</v>
      </c>
      <c r="E51" s="120" t="s">
        <v>985</v>
      </c>
      <c r="F51" s="120" t="s">
        <v>959</v>
      </c>
      <c r="G51" s="121">
        <v>43217</v>
      </c>
      <c r="H51" s="121">
        <v>43217</v>
      </c>
      <c r="I51" s="120" t="s">
        <v>565</v>
      </c>
      <c r="J51" s="120"/>
      <c r="K51" s="120">
        <v>1</v>
      </c>
      <c r="L51" s="120">
        <v>626.70000000000005</v>
      </c>
      <c r="M51" s="119">
        <v>626.70000000000005</v>
      </c>
    </row>
    <row r="52" spans="1:13" x14ac:dyDescent="0.35">
      <c r="A52" s="122" t="str">
        <f t="shared" si="1"/>
        <v>7039823ZNGA561A</v>
      </c>
      <c r="B52" s="120" t="s">
        <v>1000</v>
      </c>
      <c r="C52" s="120">
        <v>2312000</v>
      </c>
      <c r="D52" s="120">
        <v>7039823</v>
      </c>
      <c r="E52" s="120" t="s">
        <v>985</v>
      </c>
      <c r="F52" s="120" t="s">
        <v>956</v>
      </c>
      <c r="G52" s="121">
        <v>43213</v>
      </c>
      <c r="H52" s="121">
        <v>43213</v>
      </c>
      <c r="I52" s="120" t="s">
        <v>543</v>
      </c>
      <c r="J52" s="120"/>
      <c r="K52" s="120">
        <v>1</v>
      </c>
      <c r="L52" s="120">
        <v>0</v>
      </c>
      <c r="M52" s="119">
        <v>0</v>
      </c>
    </row>
    <row r="53" spans="1:13" x14ac:dyDescent="0.35">
      <c r="A53" s="122" t="str">
        <f t="shared" si="1"/>
        <v>7045956Z999</v>
      </c>
      <c r="B53" s="120" t="s">
        <v>1000</v>
      </c>
      <c r="C53" s="120">
        <v>2313288</v>
      </c>
      <c r="D53" s="120">
        <v>7045956</v>
      </c>
      <c r="E53" s="120" t="s">
        <v>954</v>
      </c>
      <c r="F53" s="120" t="s">
        <v>953</v>
      </c>
      <c r="G53" s="121">
        <v>43217</v>
      </c>
      <c r="H53" s="121">
        <v>43217</v>
      </c>
      <c r="I53" s="120" t="s">
        <v>610</v>
      </c>
      <c r="J53" s="120"/>
      <c r="K53" s="120">
        <v>1</v>
      </c>
      <c r="L53" s="120">
        <v>0</v>
      </c>
      <c r="M53" s="119">
        <v>0</v>
      </c>
    </row>
    <row r="54" spans="1:13" x14ac:dyDescent="0.35">
      <c r="A54" s="122" t="str">
        <f t="shared" si="1"/>
        <v>7045956ZNGA563B</v>
      </c>
      <c r="B54" s="120" t="s">
        <v>1000</v>
      </c>
      <c r="C54" s="120">
        <v>2313288</v>
      </c>
      <c r="D54" s="120">
        <v>7045956</v>
      </c>
      <c r="E54" s="120" t="s">
        <v>954</v>
      </c>
      <c r="F54" s="120" t="s">
        <v>953</v>
      </c>
      <c r="G54" s="121">
        <v>43217</v>
      </c>
      <c r="H54" s="121">
        <v>43217</v>
      </c>
      <c r="I54" s="120" t="s">
        <v>561</v>
      </c>
      <c r="J54" s="120"/>
      <c r="K54" s="120">
        <v>-1</v>
      </c>
      <c r="L54" s="120">
        <v>383.5</v>
      </c>
      <c r="M54" s="119">
        <v>-383.5</v>
      </c>
    </row>
    <row r="55" spans="1:13" x14ac:dyDescent="0.35">
      <c r="A55" s="122" t="str">
        <f t="shared" si="1"/>
        <v>7045956ZNGA563BC</v>
      </c>
      <c r="B55" s="120" t="s">
        <v>1000</v>
      </c>
      <c r="C55" s="120">
        <v>2313288</v>
      </c>
      <c r="D55" s="120">
        <v>7045956</v>
      </c>
      <c r="E55" s="120" t="s">
        <v>954</v>
      </c>
      <c r="F55" s="120" t="s">
        <v>959</v>
      </c>
      <c r="G55" s="121">
        <v>43216</v>
      </c>
      <c r="H55" s="121">
        <v>43216</v>
      </c>
      <c r="I55" s="120" t="s">
        <v>565</v>
      </c>
      <c r="J55" s="120"/>
      <c r="K55" s="120">
        <v>1</v>
      </c>
      <c r="L55" s="120">
        <v>626.70000000000005</v>
      </c>
      <c r="M55" s="119">
        <v>626.70000000000005</v>
      </c>
    </row>
    <row r="56" spans="1:13" x14ac:dyDescent="0.35">
      <c r="A56" s="122" t="str">
        <f t="shared" si="1"/>
        <v>6986221ZNGA561BC</v>
      </c>
      <c r="B56" s="120" t="s">
        <v>1000</v>
      </c>
      <c r="C56" s="120">
        <v>2313523</v>
      </c>
      <c r="D56" s="120">
        <v>6986221</v>
      </c>
      <c r="E56" s="120" t="s">
        <v>955</v>
      </c>
      <c r="F56" s="120" t="s">
        <v>959</v>
      </c>
      <c r="G56" s="121">
        <v>43217</v>
      </c>
      <c r="H56" s="121">
        <v>43217</v>
      </c>
      <c r="I56" s="120" t="s">
        <v>549</v>
      </c>
      <c r="J56" s="120"/>
      <c r="K56" s="120">
        <v>1</v>
      </c>
      <c r="L56" s="120">
        <v>433.57</v>
      </c>
      <c r="M56" s="119">
        <v>433.57</v>
      </c>
    </row>
    <row r="57" spans="1:13" x14ac:dyDescent="0.35">
      <c r="A57" s="122" t="str">
        <f t="shared" si="1"/>
        <v>7064463NGA Outside Boundary Remediation/Build</v>
      </c>
      <c r="B57" s="120" t="s">
        <v>1000</v>
      </c>
      <c r="C57" s="120">
        <v>2313561</v>
      </c>
      <c r="D57" s="120">
        <v>7064463</v>
      </c>
      <c r="E57" s="120" t="s">
        <v>966</v>
      </c>
      <c r="F57" s="120" t="s">
        <v>963</v>
      </c>
      <c r="G57" s="121">
        <v>43214</v>
      </c>
      <c r="H57" s="121">
        <v>43214</v>
      </c>
      <c r="I57" s="120" t="s">
        <v>972</v>
      </c>
      <c r="J57" s="120"/>
      <c r="K57" s="120">
        <v>1</v>
      </c>
      <c r="L57" s="120">
        <v>0</v>
      </c>
      <c r="M57" s="119">
        <v>0</v>
      </c>
    </row>
    <row r="58" spans="1:13" x14ac:dyDescent="0.35">
      <c r="A58" s="122" t="str">
        <f t="shared" si="1"/>
        <v>7064463ZNGA563BC</v>
      </c>
      <c r="B58" s="120" t="s">
        <v>1000</v>
      </c>
      <c r="C58" s="120">
        <v>2313561</v>
      </c>
      <c r="D58" s="120">
        <v>7064463</v>
      </c>
      <c r="E58" s="120" t="s">
        <v>966</v>
      </c>
      <c r="F58" s="120" t="s">
        <v>959</v>
      </c>
      <c r="G58" s="121">
        <v>43220</v>
      </c>
      <c r="H58" s="121">
        <v>43220</v>
      </c>
      <c r="I58" s="120" t="s">
        <v>565</v>
      </c>
      <c r="J58" s="120"/>
      <c r="K58" s="120">
        <v>1</v>
      </c>
      <c r="L58" s="120">
        <v>626.70000000000005</v>
      </c>
      <c r="M58" s="119">
        <v>626.70000000000005</v>
      </c>
    </row>
    <row r="59" spans="1:13" x14ac:dyDescent="0.35">
      <c r="A59" s="122" t="str">
        <f t="shared" si="1"/>
        <v>7069420ZNGA561A</v>
      </c>
      <c r="B59" s="120" t="s">
        <v>1000</v>
      </c>
      <c r="C59" s="120">
        <v>2313911</v>
      </c>
      <c r="D59" s="120">
        <v>7069420</v>
      </c>
      <c r="E59" s="120" t="s">
        <v>955</v>
      </c>
      <c r="F59" s="120" t="s">
        <v>956</v>
      </c>
      <c r="G59" s="121">
        <v>43213</v>
      </c>
      <c r="H59" s="121">
        <v>43213</v>
      </c>
      <c r="I59" s="120" t="s">
        <v>543</v>
      </c>
      <c r="J59" s="120"/>
      <c r="K59" s="120">
        <v>1</v>
      </c>
      <c r="L59" s="120">
        <v>0</v>
      </c>
      <c r="M59" s="119">
        <v>0</v>
      </c>
    </row>
    <row r="60" spans="1:13" x14ac:dyDescent="0.35">
      <c r="A60" s="122" t="str">
        <f t="shared" si="1"/>
        <v>7069436ZNGA563B</v>
      </c>
      <c r="B60" s="120" t="s">
        <v>1000</v>
      </c>
      <c r="C60" s="120">
        <v>2313912</v>
      </c>
      <c r="D60" s="120">
        <v>7069436</v>
      </c>
      <c r="E60" s="120" t="s">
        <v>955</v>
      </c>
      <c r="F60" s="120" t="s">
        <v>953</v>
      </c>
      <c r="G60" s="121">
        <v>43213</v>
      </c>
      <c r="H60" s="121">
        <v>43213</v>
      </c>
      <c r="I60" s="120" t="s">
        <v>561</v>
      </c>
      <c r="J60" s="120"/>
      <c r="K60" s="120">
        <v>1</v>
      </c>
      <c r="L60" s="120">
        <v>383.5</v>
      </c>
      <c r="M60" s="119">
        <v>383.5</v>
      </c>
    </row>
    <row r="61" spans="1:13" x14ac:dyDescent="0.35">
      <c r="A61" s="122" t="str">
        <f t="shared" si="1"/>
        <v>7062701ZNGA561A</v>
      </c>
      <c r="B61" s="120" t="s">
        <v>1000</v>
      </c>
      <c r="C61" s="120">
        <v>2314004</v>
      </c>
      <c r="D61" s="120">
        <v>7062701</v>
      </c>
      <c r="E61" s="120" t="s">
        <v>954</v>
      </c>
      <c r="F61" s="120" t="s">
        <v>956</v>
      </c>
      <c r="G61" s="121">
        <v>43213</v>
      </c>
      <c r="H61" s="121">
        <v>43213</v>
      </c>
      <c r="I61" s="120" t="s">
        <v>543</v>
      </c>
      <c r="J61" s="120"/>
      <c r="K61" s="120">
        <v>1</v>
      </c>
      <c r="L61" s="120">
        <v>0</v>
      </c>
      <c r="M61" s="119">
        <v>0</v>
      </c>
    </row>
    <row r="62" spans="1:13" x14ac:dyDescent="0.35">
      <c r="A62" s="122" t="str">
        <f t="shared" si="1"/>
        <v>7062714ZNGA563BC</v>
      </c>
      <c r="B62" s="120" t="s">
        <v>1000</v>
      </c>
      <c r="C62" s="120">
        <v>2314005</v>
      </c>
      <c r="D62" s="120">
        <v>7062714</v>
      </c>
      <c r="E62" s="120" t="s">
        <v>954</v>
      </c>
      <c r="F62" s="120" t="s">
        <v>959</v>
      </c>
      <c r="G62" s="121">
        <v>43218</v>
      </c>
      <c r="H62" s="121">
        <v>43218</v>
      </c>
      <c r="I62" s="120" t="s">
        <v>565</v>
      </c>
      <c r="J62" s="120"/>
      <c r="K62" s="120">
        <v>1</v>
      </c>
      <c r="L62" s="120">
        <v>626.70000000000005</v>
      </c>
      <c r="M62" s="119">
        <v>626.70000000000005</v>
      </c>
    </row>
    <row r="63" spans="1:13" x14ac:dyDescent="0.35">
      <c r="A63" s="122" t="str">
        <f t="shared" si="1"/>
        <v>7075288ZNGA561BC</v>
      </c>
      <c r="B63" s="120" t="s">
        <v>1000</v>
      </c>
      <c r="C63" s="120">
        <v>2314203</v>
      </c>
      <c r="D63" s="120">
        <v>7075288</v>
      </c>
      <c r="E63" s="120" t="s">
        <v>966</v>
      </c>
      <c r="F63" s="120" t="s">
        <v>959</v>
      </c>
      <c r="G63" s="121">
        <v>43213</v>
      </c>
      <c r="H63" s="121">
        <v>43213</v>
      </c>
      <c r="I63" s="120" t="s">
        <v>549</v>
      </c>
      <c r="J63" s="120"/>
      <c r="K63" s="120">
        <v>1</v>
      </c>
      <c r="L63" s="120">
        <v>433.57</v>
      </c>
      <c r="M63" s="119">
        <v>433.57</v>
      </c>
    </row>
    <row r="64" spans="1:13" x14ac:dyDescent="0.35">
      <c r="A64" s="122" t="str">
        <f t="shared" si="1"/>
        <v>7069440Z999</v>
      </c>
      <c r="B64" s="120" t="s">
        <v>1000</v>
      </c>
      <c r="C64" s="120">
        <v>2314371</v>
      </c>
      <c r="D64" s="120">
        <v>7069440</v>
      </c>
      <c r="E64" s="120" t="s">
        <v>966</v>
      </c>
      <c r="F64" s="120" t="s">
        <v>953</v>
      </c>
      <c r="G64" s="121">
        <v>43220</v>
      </c>
      <c r="H64" s="121">
        <v>43220</v>
      </c>
      <c r="I64" s="120" t="s">
        <v>610</v>
      </c>
      <c r="J64" s="120"/>
      <c r="K64" s="120">
        <v>1</v>
      </c>
      <c r="L64" s="120">
        <v>0</v>
      </c>
      <c r="M64" s="119">
        <v>0</v>
      </c>
    </row>
    <row r="65" spans="1:13" x14ac:dyDescent="0.35">
      <c r="A65" s="122" t="str">
        <f t="shared" ref="A65:A96" si="2">CONCATENATE(D65, I65)</f>
        <v>7069440ZNGA563B</v>
      </c>
      <c r="B65" s="120" t="s">
        <v>1000</v>
      </c>
      <c r="C65" s="120">
        <v>2314371</v>
      </c>
      <c r="D65" s="120">
        <v>7069440</v>
      </c>
      <c r="E65" s="120" t="s">
        <v>966</v>
      </c>
      <c r="F65" s="120" t="s">
        <v>953</v>
      </c>
      <c r="G65" s="121">
        <v>43220</v>
      </c>
      <c r="H65" s="121">
        <v>43220</v>
      </c>
      <c r="I65" s="120" t="s">
        <v>561</v>
      </c>
      <c r="J65" s="120"/>
      <c r="K65" s="120">
        <v>-1</v>
      </c>
      <c r="L65" s="120">
        <v>383.5</v>
      </c>
      <c r="M65" s="119">
        <v>-383.5</v>
      </c>
    </row>
    <row r="66" spans="1:13" x14ac:dyDescent="0.35">
      <c r="A66" s="122" t="str">
        <f t="shared" si="2"/>
        <v>7069440ZNGA563BC</v>
      </c>
      <c r="B66" s="120" t="s">
        <v>1000</v>
      </c>
      <c r="C66" s="120">
        <v>2314371</v>
      </c>
      <c r="D66" s="120">
        <v>7069440</v>
      </c>
      <c r="E66" s="120" t="s">
        <v>966</v>
      </c>
      <c r="F66" s="120" t="s">
        <v>959</v>
      </c>
      <c r="G66" s="121">
        <v>43217</v>
      </c>
      <c r="H66" s="121">
        <v>43217</v>
      </c>
      <c r="I66" s="120" t="s">
        <v>565</v>
      </c>
      <c r="J66" s="120"/>
      <c r="K66" s="120">
        <v>1</v>
      </c>
      <c r="L66" s="120">
        <v>626.70000000000005</v>
      </c>
      <c r="M66" s="119">
        <v>626.70000000000005</v>
      </c>
    </row>
    <row r="67" spans="1:13" x14ac:dyDescent="0.35">
      <c r="A67" s="122" t="str">
        <f t="shared" si="2"/>
        <v>7079343ZNGA561A</v>
      </c>
      <c r="B67" s="120" t="s">
        <v>1000</v>
      </c>
      <c r="C67" s="120">
        <v>2314751</v>
      </c>
      <c r="D67" s="120">
        <v>7079343</v>
      </c>
      <c r="E67" s="120" t="s">
        <v>985</v>
      </c>
      <c r="F67" s="120" t="s">
        <v>956</v>
      </c>
      <c r="G67" s="121">
        <v>43216</v>
      </c>
      <c r="H67" s="121">
        <v>43216</v>
      </c>
      <c r="I67" s="120" t="s">
        <v>543</v>
      </c>
      <c r="J67" s="120"/>
      <c r="K67" s="120">
        <v>1</v>
      </c>
      <c r="L67" s="120">
        <v>0</v>
      </c>
      <c r="M67" s="119">
        <v>0</v>
      </c>
    </row>
    <row r="68" spans="1:13" x14ac:dyDescent="0.35">
      <c r="A68" s="122" t="str">
        <f t="shared" si="2"/>
        <v>7079361ZNGA563B</v>
      </c>
      <c r="B68" s="120" t="s">
        <v>1000</v>
      </c>
      <c r="C68" s="120">
        <v>2314752</v>
      </c>
      <c r="D68" s="120">
        <v>7079361</v>
      </c>
      <c r="E68" s="120" t="s">
        <v>985</v>
      </c>
      <c r="F68" s="120" t="s">
        <v>953</v>
      </c>
      <c r="G68" s="121">
        <v>43220</v>
      </c>
      <c r="H68" s="121">
        <v>43220</v>
      </c>
      <c r="I68" s="120" t="s">
        <v>561</v>
      </c>
      <c r="J68" s="120"/>
      <c r="K68" s="120">
        <v>1</v>
      </c>
      <c r="L68" s="120">
        <v>383.5</v>
      </c>
      <c r="M68" s="119">
        <v>383.5</v>
      </c>
    </row>
    <row r="69" spans="1:13" x14ac:dyDescent="0.35">
      <c r="A69" s="122" t="str">
        <f t="shared" si="2"/>
        <v>7080393ZNGA562BC</v>
      </c>
      <c r="B69" s="120" t="s">
        <v>1000</v>
      </c>
      <c r="C69" s="120">
        <v>2314792</v>
      </c>
      <c r="D69" s="120">
        <v>7080393</v>
      </c>
      <c r="E69" s="120" t="s">
        <v>966</v>
      </c>
      <c r="F69" s="120" t="s">
        <v>959</v>
      </c>
      <c r="G69" s="121">
        <v>43213</v>
      </c>
      <c r="H69" s="121">
        <v>43213</v>
      </c>
      <c r="I69" s="120" t="s">
        <v>557</v>
      </c>
      <c r="J69" s="120"/>
      <c r="K69" s="120">
        <v>1</v>
      </c>
      <c r="L69" s="120">
        <v>498.69</v>
      </c>
      <c r="M69" s="119">
        <v>498.69</v>
      </c>
    </row>
    <row r="70" spans="1:13" x14ac:dyDescent="0.35">
      <c r="A70" s="122" t="str">
        <f t="shared" si="2"/>
        <v>7091305NGA-750</v>
      </c>
      <c r="B70" s="120" t="s">
        <v>1000</v>
      </c>
      <c r="C70" s="120">
        <v>2315967</v>
      </c>
      <c r="D70" s="120">
        <v>7091305</v>
      </c>
      <c r="E70" s="120" t="s">
        <v>961</v>
      </c>
      <c r="F70" s="120" t="s">
        <v>959</v>
      </c>
      <c r="G70" s="121">
        <v>43213</v>
      </c>
      <c r="H70" s="121">
        <v>43213</v>
      </c>
      <c r="I70" s="120" t="s">
        <v>187</v>
      </c>
      <c r="J70" s="120"/>
      <c r="K70" s="120">
        <v>-1</v>
      </c>
      <c r="L70" s="120">
        <v>22.61</v>
      </c>
      <c r="M70" s="119">
        <v>-22.61</v>
      </c>
    </row>
    <row r="71" spans="1:13" x14ac:dyDescent="0.35">
      <c r="A71" s="122" t="str">
        <f t="shared" si="2"/>
        <v>7091305NGA-762</v>
      </c>
      <c r="B71" s="120" t="s">
        <v>1000</v>
      </c>
      <c r="C71" s="120">
        <v>2315967</v>
      </c>
      <c r="D71" s="120">
        <v>7091305</v>
      </c>
      <c r="E71" s="120" t="s">
        <v>961</v>
      </c>
      <c r="F71" s="120" t="s">
        <v>959</v>
      </c>
      <c r="G71" s="121">
        <v>43213</v>
      </c>
      <c r="H71" s="121">
        <v>43213</v>
      </c>
      <c r="I71" s="120" t="s">
        <v>201</v>
      </c>
      <c r="J71" s="120"/>
      <c r="K71" s="120">
        <v>-1</v>
      </c>
      <c r="L71" s="120">
        <v>60.72</v>
      </c>
      <c r="M71" s="119">
        <v>-60.72</v>
      </c>
    </row>
    <row r="72" spans="1:13" x14ac:dyDescent="0.35">
      <c r="A72" s="122" t="str">
        <f t="shared" si="2"/>
        <v>7093985ZNGA561BC</v>
      </c>
      <c r="B72" s="120" t="s">
        <v>1000</v>
      </c>
      <c r="C72" s="120">
        <v>2315993</v>
      </c>
      <c r="D72" s="120">
        <v>7093985</v>
      </c>
      <c r="E72" s="120" t="s">
        <v>955</v>
      </c>
      <c r="F72" s="120" t="s">
        <v>959</v>
      </c>
      <c r="G72" s="121">
        <v>43213</v>
      </c>
      <c r="H72" s="121">
        <v>43213</v>
      </c>
      <c r="I72" s="120" t="s">
        <v>549</v>
      </c>
      <c r="J72" s="120"/>
      <c r="K72" s="120">
        <v>1</v>
      </c>
      <c r="L72" s="120">
        <v>433.57</v>
      </c>
      <c r="M72" s="119">
        <v>433.57</v>
      </c>
    </row>
    <row r="73" spans="1:13" x14ac:dyDescent="0.35">
      <c r="A73" s="122" t="str">
        <f t="shared" si="2"/>
        <v>7087588NGA-750</v>
      </c>
      <c r="B73" s="120" t="s">
        <v>1000</v>
      </c>
      <c r="C73" s="120">
        <v>2316078</v>
      </c>
      <c r="D73" s="120">
        <v>7087588</v>
      </c>
      <c r="E73" s="120" t="s">
        <v>961</v>
      </c>
      <c r="F73" s="120" t="s">
        <v>959</v>
      </c>
      <c r="G73" s="121">
        <v>43213</v>
      </c>
      <c r="H73" s="121">
        <v>43213</v>
      </c>
      <c r="I73" s="120" t="s">
        <v>187</v>
      </c>
      <c r="J73" s="120"/>
      <c r="K73" s="120">
        <v>1</v>
      </c>
      <c r="L73" s="120">
        <v>22.61</v>
      </c>
      <c r="M73" s="119">
        <v>22.61</v>
      </c>
    </row>
    <row r="74" spans="1:13" x14ac:dyDescent="0.35">
      <c r="A74" s="122" t="str">
        <f t="shared" si="2"/>
        <v>7087588NGA-753</v>
      </c>
      <c r="B74" s="120" t="s">
        <v>1000</v>
      </c>
      <c r="C74" s="120">
        <v>2316078</v>
      </c>
      <c r="D74" s="120">
        <v>7087588</v>
      </c>
      <c r="E74" s="120" t="s">
        <v>961</v>
      </c>
      <c r="F74" s="120" t="s">
        <v>959</v>
      </c>
      <c r="G74" s="121">
        <v>43213</v>
      </c>
      <c r="H74" s="121">
        <v>43213</v>
      </c>
      <c r="I74" s="120" t="s">
        <v>193</v>
      </c>
      <c r="J74" s="120"/>
      <c r="K74" s="120">
        <v>1</v>
      </c>
      <c r="L74" s="120">
        <v>68.2</v>
      </c>
      <c r="M74" s="119">
        <v>68.2</v>
      </c>
    </row>
    <row r="75" spans="1:13" x14ac:dyDescent="0.35">
      <c r="A75" s="122" t="str">
        <f t="shared" si="2"/>
        <v>7076651ZNGA561BC</v>
      </c>
      <c r="B75" s="120" t="s">
        <v>1000</v>
      </c>
      <c r="C75" s="120">
        <v>2316138</v>
      </c>
      <c r="D75" s="120">
        <v>7076651</v>
      </c>
      <c r="E75" s="120" t="s">
        <v>962</v>
      </c>
      <c r="F75" s="120" t="s">
        <v>959</v>
      </c>
      <c r="G75" s="121">
        <v>43218</v>
      </c>
      <c r="H75" s="121">
        <v>43218</v>
      </c>
      <c r="I75" s="120" t="s">
        <v>549</v>
      </c>
      <c r="J75" s="120"/>
      <c r="K75" s="120">
        <v>1</v>
      </c>
      <c r="L75" s="120">
        <v>433.57</v>
      </c>
      <c r="M75" s="119">
        <v>433.57</v>
      </c>
    </row>
    <row r="76" spans="1:13" x14ac:dyDescent="0.35">
      <c r="A76" s="122" t="str">
        <f t="shared" si="2"/>
        <v>7085756ZNGA561B</v>
      </c>
      <c r="B76" s="120" t="s">
        <v>1000</v>
      </c>
      <c r="C76" s="120">
        <v>2316405</v>
      </c>
      <c r="D76" s="120">
        <v>7085756</v>
      </c>
      <c r="E76" s="120" t="s">
        <v>961</v>
      </c>
      <c r="F76" s="120" t="s">
        <v>953</v>
      </c>
      <c r="G76" s="121">
        <v>43214</v>
      </c>
      <c r="H76" s="121">
        <v>43214</v>
      </c>
      <c r="I76" s="120" t="s">
        <v>545</v>
      </c>
      <c r="J76" s="120"/>
      <c r="K76" s="120">
        <v>1</v>
      </c>
      <c r="L76" s="120">
        <v>194.94</v>
      </c>
      <c r="M76" s="119">
        <v>194.94</v>
      </c>
    </row>
    <row r="77" spans="1:13" x14ac:dyDescent="0.35">
      <c r="A77" s="122" t="str">
        <f t="shared" si="2"/>
        <v>7085736ZNGA561A</v>
      </c>
      <c r="B77" s="120" t="s">
        <v>1000</v>
      </c>
      <c r="C77" s="120">
        <v>2316406</v>
      </c>
      <c r="D77" s="120">
        <v>7085736</v>
      </c>
      <c r="E77" s="120" t="s">
        <v>961</v>
      </c>
      <c r="F77" s="120" t="s">
        <v>956</v>
      </c>
      <c r="G77" s="121">
        <v>43214</v>
      </c>
      <c r="H77" s="121">
        <v>43214</v>
      </c>
      <c r="I77" s="120" t="s">
        <v>543</v>
      </c>
      <c r="J77" s="120"/>
      <c r="K77" s="120">
        <v>1</v>
      </c>
      <c r="L77" s="120">
        <v>0</v>
      </c>
      <c r="M77" s="119">
        <v>0</v>
      </c>
    </row>
    <row r="78" spans="1:13" x14ac:dyDescent="0.35">
      <c r="A78" s="122" t="str">
        <f t="shared" si="2"/>
        <v>7099532ZNGA563BC</v>
      </c>
      <c r="B78" s="120" t="s">
        <v>1000</v>
      </c>
      <c r="C78" s="120">
        <v>2316511</v>
      </c>
      <c r="D78" s="120">
        <v>7099532</v>
      </c>
      <c r="E78" s="120" t="s">
        <v>967</v>
      </c>
      <c r="F78" s="120" t="s">
        <v>959</v>
      </c>
      <c r="G78" s="121">
        <v>43214</v>
      </c>
      <c r="H78" s="121">
        <v>43214</v>
      </c>
      <c r="I78" s="120" t="s">
        <v>565</v>
      </c>
      <c r="J78" s="120"/>
      <c r="K78" s="120">
        <v>1</v>
      </c>
      <c r="L78" s="120">
        <v>626.70000000000005</v>
      </c>
      <c r="M78" s="119">
        <v>626.70000000000005</v>
      </c>
    </row>
    <row r="79" spans="1:13" x14ac:dyDescent="0.35">
      <c r="A79" s="122" t="str">
        <f t="shared" si="2"/>
        <v>7099530ZNGA561A</v>
      </c>
      <c r="B79" s="120" t="s">
        <v>1000</v>
      </c>
      <c r="C79" s="120">
        <v>2316955</v>
      </c>
      <c r="D79" s="120">
        <v>7099530</v>
      </c>
      <c r="E79" s="120" t="s">
        <v>962</v>
      </c>
      <c r="F79" s="120" t="s">
        <v>956</v>
      </c>
      <c r="G79" s="121">
        <v>43217</v>
      </c>
      <c r="H79" s="121">
        <v>43217</v>
      </c>
      <c r="I79" s="120" t="s">
        <v>543</v>
      </c>
      <c r="J79" s="120"/>
      <c r="K79" s="120">
        <v>1</v>
      </c>
      <c r="L79" s="120">
        <v>0</v>
      </c>
      <c r="M79" s="119">
        <v>0</v>
      </c>
    </row>
    <row r="80" spans="1:13" x14ac:dyDescent="0.35">
      <c r="A80" s="122" t="str">
        <f t="shared" si="2"/>
        <v>7099547ZNGA563BC</v>
      </c>
      <c r="B80" s="120" t="s">
        <v>1000</v>
      </c>
      <c r="C80" s="120">
        <v>2316956</v>
      </c>
      <c r="D80" s="120">
        <v>7099547</v>
      </c>
      <c r="E80" s="120" t="s">
        <v>962</v>
      </c>
      <c r="F80" s="120" t="s">
        <v>959</v>
      </c>
      <c r="G80" s="121">
        <v>43217</v>
      </c>
      <c r="H80" s="121">
        <v>43217</v>
      </c>
      <c r="I80" s="120" t="s">
        <v>565</v>
      </c>
      <c r="J80" s="120"/>
      <c r="K80" s="120">
        <v>1</v>
      </c>
      <c r="L80" s="120">
        <v>626.70000000000005</v>
      </c>
      <c r="M80" s="119">
        <v>626.70000000000005</v>
      </c>
    </row>
    <row r="81" spans="1:13" x14ac:dyDescent="0.35">
      <c r="A81" s="122" t="str">
        <f t="shared" si="2"/>
        <v>7100341ZNGA561B</v>
      </c>
      <c r="B81" s="120" t="s">
        <v>1000</v>
      </c>
      <c r="C81" s="120">
        <v>2316957</v>
      </c>
      <c r="D81" s="120">
        <v>7100341</v>
      </c>
      <c r="E81" s="120" t="s">
        <v>967</v>
      </c>
      <c r="F81" s="120" t="s">
        <v>953</v>
      </c>
      <c r="G81" s="121">
        <v>43220</v>
      </c>
      <c r="H81" s="121">
        <v>43220</v>
      </c>
      <c r="I81" s="120" t="s">
        <v>545</v>
      </c>
      <c r="J81" s="120"/>
      <c r="K81" s="120">
        <v>1</v>
      </c>
      <c r="L81" s="120">
        <v>194.94</v>
      </c>
      <c r="M81" s="119">
        <v>194.94</v>
      </c>
    </row>
    <row r="82" spans="1:13" x14ac:dyDescent="0.35">
      <c r="A82" s="122" t="str">
        <f t="shared" si="2"/>
        <v>7100330ZNGA561A</v>
      </c>
      <c r="B82" s="120" t="s">
        <v>1000</v>
      </c>
      <c r="C82" s="120">
        <v>2316958</v>
      </c>
      <c r="D82" s="120">
        <v>7100330</v>
      </c>
      <c r="E82" s="120" t="s">
        <v>967</v>
      </c>
      <c r="F82" s="120" t="s">
        <v>956</v>
      </c>
      <c r="G82" s="121">
        <v>43217</v>
      </c>
      <c r="H82" s="121">
        <v>43217</v>
      </c>
      <c r="I82" s="120" t="s">
        <v>543</v>
      </c>
      <c r="J82" s="120"/>
      <c r="K82" s="120">
        <v>1</v>
      </c>
      <c r="L82" s="120">
        <v>0</v>
      </c>
      <c r="M82" s="119">
        <v>0</v>
      </c>
    </row>
    <row r="83" spans="1:13" x14ac:dyDescent="0.35">
      <c r="A83" s="122" t="str">
        <f t="shared" si="2"/>
        <v>7116658ZNGA562B</v>
      </c>
      <c r="B83" s="120" t="s">
        <v>1000</v>
      </c>
      <c r="C83" s="120">
        <v>2317530</v>
      </c>
      <c r="D83" s="120">
        <v>7116658</v>
      </c>
      <c r="E83" s="120" t="s">
        <v>954</v>
      </c>
      <c r="F83" s="120" t="s">
        <v>953</v>
      </c>
      <c r="G83" s="121">
        <v>43217</v>
      </c>
      <c r="H83" s="121">
        <v>43217</v>
      </c>
      <c r="I83" s="120" t="s">
        <v>553</v>
      </c>
      <c r="J83" s="120"/>
      <c r="K83" s="120">
        <v>1</v>
      </c>
      <c r="L83" s="120">
        <v>254.64</v>
      </c>
      <c r="M83" s="119">
        <v>254.64</v>
      </c>
    </row>
    <row r="84" spans="1:13" x14ac:dyDescent="0.35">
      <c r="A84" s="122" t="str">
        <f t="shared" si="2"/>
        <v>7116645ZNGA561A</v>
      </c>
      <c r="B84" s="120" t="s">
        <v>1000</v>
      </c>
      <c r="C84" s="120">
        <v>2317531</v>
      </c>
      <c r="D84" s="120">
        <v>7116645</v>
      </c>
      <c r="E84" s="120" t="s">
        <v>954</v>
      </c>
      <c r="F84" s="120" t="s">
        <v>956</v>
      </c>
      <c r="G84" s="121">
        <v>43217</v>
      </c>
      <c r="H84" s="121">
        <v>43217</v>
      </c>
      <c r="I84" s="120" t="s">
        <v>543</v>
      </c>
      <c r="J84" s="120"/>
      <c r="K84" s="120">
        <v>1</v>
      </c>
      <c r="L84" s="120">
        <v>0</v>
      </c>
      <c r="M84" s="119">
        <v>0</v>
      </c>
    </row>
    <row r="85" spans="1:13" x14ac:dyDescent="0.35">
      <c r="A85" s="122" t="str">
        <f t="shared" si="2"/>
        <v>7122153ZNGA561A</v>
      </c>
      <c r="B85" s="120" t="s">
        <v>1000</v>
      </c>
      <c r="C85" s="120">
        <v>2318227</v>
      </c>
      <c r="D85" s="120">
        <v>7122153</v>
      </c>
      <c r="E85" s="120" t="s">
        <v>998</v>
      </c>
      <c r="F85" s="120" t="s">
        <v>956</v>
      </c>
      <c r="G85" s="121">
        <v>43217</v>
      </c>
      <c r="H85" s="121">
        <v>43217</v>
      </c>
      <c r="I85" s="120" t="s">
        <v>543</v>
      </c>
      <c r="J85" s="120"/>
      <c r="K85" s="120">
        <v>1</v>
      </c>
      <c r="L85" s="120">
        <v>0</v>
      </c>
      <c r="M85" s="119">
        <v>0</v>
      </c>
    </row>
    <row r="86" spans="1:13" x14ac:dyDescent="0.35">
      <c r="A86" s="122" t="str">
        <f t="shared" si="2"/>
        <v>7122170ZNGA563BC</v>
      </c>
      <c r="B86" s="120" t="s">
        <v>1000</v>
      </c>
      <c r="C86" s="120">
        <v>2318228</v>
      </c>
      <c r="D86" s="120">
        <v>7122170</v>
      </c>
      <c r="E86" s="120" t="s">
        <v>998</v>
      </c>
      <c r="F86" s="120" t="s">
        <v>959</v>
      </c>
      <c r="G86" s="121">
        <v>43217</v>
      </c>
      <c r="H86" s="121">
        <v>43217</v>
      </c>
      <c r="I86" s="120" t="s">
        <v>565</v>
      </c>
      <c r="J86" s="120"/>
      <c r="K86" s="120">
        <v>1</v>
      </c>
      <c r="L86" s="120">
        <v>626.70000000000005</v>
      </c>
      <c r="M86" s="119">
        <v>626.70000000000005</v>
      </c>
    </row>
    <row r="87" spans="1:13" x14ac:dyDescent="0.35">
      <c r="A87" s="122" t="str">
        <f t="shared" si="2"/>
        <v>7118800ZNGA563B</v>
      </c>
      <c r="B87" s="120" t="s">
        <v>1000</v>
      </c>
      <c r="C87" s="120">
        <v>2318235</v>
      </c>
      <c r="D87" s="120">
        <v>7118800</v>
      </c>
      <c r="E87" s="120" t="s">
        <v>961</v>
      </c>
      <c r="F87" s="120" t="s">
        <v>953</v>
      </c>
      <c r="G87" s="121">
        <v>43217</v>
      </c>
      <c r="H87" s="121">
        <v>43217</v>
      </c>
      <c r="I87" s="120" t="s">
        <v>561</v>
      </c>
      <c r="J87" s="120"/>
      <c r="K87" s="120">
        <v>1</v>
      </c>
      <c r="L87" s="120">
        <v>383.5</v>
      </c>
      <c r="M87" s="119">
        <v>383.5</v>
      </c>
    </row>
    <row r="88" spans="1:13" x14ac:dyDescent="0.35">
      <c r="A88" s="122" t="str">
        <f t="shared" si="2"/>
        <v>7118783ZNGA561A</v>
      </c>
      <c r="B88" s="120" t="s">
        <v>1000</v>
      </c>
      <c r="C88" s="120">
        <v>2318236</v>
      </c>
      <c r="D88" s="120">
        <v>7118783</v>
      </c>
      <c r="E88" s="120" t="s">
        <v>961</v>
      </c>
      <c r="F88" s="120" t="s">
        <v>956</v>
      </c>
      <c r="G88" s="121">
        <v>43217</v>
      </c>
      <c r="H88" s="121">
        <v>43217</v>
      </c>
      <c r="I88" s="120" t="s">
        <v>543</v>
      </c>
      <c r="J88" s="120"/>
      <c r="K88" s="120">
        <v>1</v>
      </c>
      <c r="L88" s="120">
        <v>0</v>
      </c>
      <c r="M88" s="119">
        <v>0</v>
      </c>
    </row>
    <row r="89" spans="1:13" x14ac:dyDescent="0.35">
      <c r="A89" s="122" t="str">
        <f t="shared" si="2"/>
        <v>7119536ZNGA563BC</v>
      </c>
      <c r="B89" s="120" t="s">
        <v>1000</v>
      </c>
      <c r="C89" s="120">
        <v>2318241</v>
      </c>
      <c r="D89" s="120">
        <v>7119536</v>
      </c>
      <c r="E89" s="120" t="s">
        <v>954</v>
      </c>
      <c r="F89" s="120" t="s">
        <v>959</v>
      </c>
      <c r="G89" s="121">
        <v>43217</v>
      </c>
      <c r="H89" s="121">
        <v>43217</v>
      </c>
      <c r="I89" s="120" t="s">
        <v>565</v>
      </c>
      <c r="J89" s="120"/>
      <c r="K89" s="120">
        <v>1</v>
      </c>
      <c r="L89" s="120">
        <v>626.70000000000005</v>
      </c>
      <c r="M89" s="119">
        <v>626.70000000000005</v>
      </c>
    </row>
    <row r="90" spans="1:13" x14ac:dyDescent="0.35">
      <c r="A90" s="122" t="str">
        <f t="shared" si="2"/>
        <v>7119527ZNGA561A</v>
      </c>
      <c r="B90" s="120" t="s">
        <v>1000</v>
      </c>
      <c r="C90" s="120">
        <v>2318242</v>
      </c>
      <c r="D90" s="120">
        <v>7119527</v>
      </c>
      <c r="E90" s="120" t="s">
        <v>954</v>
      </c>
      <c r="F90" s="120" t="s">
        <v>956</v>
      </c>
      <c r="G90" s="121">
        <v>43216</v>
      </c>
      <c r="H90" s="121">
        <v>43216</v>
      </c>
      <c r="I90" s="120" t="s">
        <v>543</v>
      </c>
      <c r="J90" s="120"/>
      <c r="K90" s="120">
        <v>1</v>
      </c>
      <c r="L90" s="120">
        <v>0</v>
      </c>
      <c r="M90" s="119">
        <v>0</v>
      </c>
    </row>
    <row r="91" spans="1:13" x14ac:dyDescent="0.35">
      <c r="A91" s="122" t="str">
        <f t="shared" si="2"/>
        <v>7125024ZNGA564BC</v>
      </c>
      <c r="B91" s="120" t="s">
        <v>1000</v>
      </c>
      <c r="C91" s="120">
        <v>2318663</v>
      </c>
      <c r="D91" s="120">
        <v>7125024</v>
      </c>
      <c r="E91" s="120" t="s">
        <v>955</v>
      </c>
      <c r="F91" s="120" t="s">
        <v>959</v>
      </c>
      <c r="G91" s="121">
        <v>43218</v>
      </c>
      <c r="H91" s="121">
        <v>43218</v>
      </c>
      <c r="I91" s="120" t="s">
        <v>573</v>
      </c>
      <c r="J91" s="120"/>
      <c r="K91" s="120">
        <v>1</v>
      </c>
      <c r="L91" s="120">
        <v>881.69</v>
      </c>
      <c r="M91" s="119">
        <v>881.69</v>
      </c>
    </row>
    <row r="92" spans="1:13" x14ac:dyDescent="0.35">
      <c r="A92" s="122" t="str">
        <f t="shared" si="2"/>
        <v>7127599ZNGA563BC</v>
      </c>
      <c r="B92" s="120" t="s">
        <v>1000</v>
      </c>
      <c r="C92" s="120">
        <v>2318763</v>
      </c>
      <c r="D92" s="120">
        <v>7127599</v>
      </c>
      <c r="E92" s="120" t="s">
        <v>961</v>
      </c>
      <c r="F92" s="120" t="s">
        <v>959</v>
      </c>
      <c r="G92" s="121">
        <v>43213</v>
      </c>
      <c r="H92" s="121">
        <v>43213</v>
      </c>
      <c r="I92" s="120" t="s">
        <v>565</v>
      </c>
      <c r="J92" s="120"/>
      <c r="K92" s="120">
        <v>1</v>
      </c>
      <c r="L92" s="120">
        <v>626.70000000000005</v>
      </c>
      <c r="M92" s="119">
        <v>626.70000000000005</v>
      </c>
    </row>
    <row r="93" spans="1:13" x14ac:dyDescent="0.35">
      <c r="A93" s="122" t="str">
        <f t="shared" si="2"/>
        <v>7117462ZNGA561A</v>
      </c>
      <c r="B93" s="120" t="s">
        <v>1000</v>
      </c>
      <c r="C93" s="120">
        <v>2319150</v>
      </c>
      <c r="D93" s="120">
        <v>7117462</v>
      </c>
      <c r="E93" s="120" t="s">
        <v>961</v>
      </c>
      <c r="F93" s="120" t="s">
        <v>956</v>
      </c>
      <c r="G93" s="121">
        <v>43213</v>
      </c>
      <c r="H93" s="121">
        <v>43213</v>
      </c>
      <c r="I93" s="120" t="s">
        <v>543</v>
      </c>
      <c r="J93" s="120"/>
      <c r="K93" s="120">
        <v>1</v>
      </c>
      <c r="L93" s="120">
        <v>0</v>
      </c>
      <c r="M93" s="119">
        <v>0</v>
      </c>
    </row>
    <row r="94" spans="1:13" x14ac:dyDescent="0.35">
      <c r="A94" s="122" t="str">
        <f t="shared" si="2"/>
        <v>7117482ZNGA561BC</v>
      </c>
      <c r="B94" s="120" t="s">
        <v>1000</v>
      </c>
      <c r="C94" s="120">
        <v>2319151</v>
      </c>
      <c r="D94" s="120">
        <v>7117482</v>
      </c>
      <c r="E94" s="120" t="s">
        <v>961</v>
      </c>
      <c r="F94" s="120" t="s">
        <v>959</v>
      </c>
      <c r="G94" s="121">
        <v>43213</v>
      </c>
      <c r="H94" s="121">
        <v>43213</v>
      </c>
      <c r="I94" s="120" t="s">
        <v>549</v>
      </c>
      <c r="J94" s="120"/>
      <c r="K94" s="120">
        <v>1</v>
      </c>
      <c r="L94" s="120">
        <v>433.57</v>
      </c>
      <c r="M94" s="119">
        <v>433.57</v>
      </c>
    </row>
    <row r="95" spans="1:13" x14ac:dyDescent="0.35">
      <c r="A95" s="122" t="str">
        <f t="shared" si="2"/>
        <v>7130768NGA-511</v>
      </c>
      <c r="B95" s="120" t="s">
        <v>1000</v>
      </c>
      <c r="C95" s="120">
        <v>2319207</v>
      </c>
      <c r="D95" s="120">
        <v>7130768</v>
      </c>
      <c r="E95" s="120" t="s">
        <v>962</v>
      </c>
      <c r="F95" s="120" t="s">
        <v>969</v>
      </c>
      <c r="G95" s="121">
        <v>43220</v>
      </c>
      <c r="H95" s="121">
        <v>43220</v>
      </c>
      <c r="I95" s="120" t="s">
        <v>875</v>
      </c>
      <c r="J95" s="120"/>
      <c r="K95" s="120">
        <v>1</v>
      </c>
      <c r="L95" s="120">
        <v>225.02</v>
      </c>
      <c r="M95" s="119">
        <v>225.02</v>
      </c>
    </row>
    <row r="96" spans="1:13" x14ac:dyDescent="0.35">
      <c r="A96" s="122" t="str">
        <f t="shared" si="2"/>
        <v>7140397ZNGA561A</v>
      </c>
      <c r="B96" s="120" t="s">
        <v>1000</v>
      </c>
      <c r="C96" s="120">
        <v>2319652</v>
      </c>
      <c r="D96" s="120">
        <v>7140397</v>
      </c>
      <c r="E96" s="120" t="s">
        <v>966</v>
      </c>
      <c r="F96" s="120" t="s">
        <v>956</v>
      </c>
      <c r="G96" s="121">
        <v>43213</v>
      </c>
      <c r="H96" s="121">
        <v>43213</v>
      </c>
      <c r="I96" s="120" t="s">
        <v>543</v>
      </c>
      <c r="J96" s="120"/>
      <c r="K96" s="120">
        <v>1</v>
      </c>
      <c r="L96" s="120">
        <v>0</v>
      </c>
      <c r="M96" s="119">
        <v>0</v>
      </c>
    </row>
    <row r="97" spans="1:13" x14ac:dyDescent="0.35">
      <c r="A97" s="122" t="str">
        <f t="shared" ref="A97:A128" si="3">CONCATENATE(D97, I97)</f>
        <v>7144288ZNGA561A</v>
      </c>
      <c r="B97" s="120" t="s">
        <v>1000</v>
      </c>
      <c r="C97" s="120">
        <v>2320268</v>
      </c>
      <c r="D97" s="120">
        <v>7144288</v>
      </c>
      <c r="E97" s="120" t="s">
        <v>952</v>
      </c>
      <c r="F97" s="120" t="s">
        <v>956</v>
      </c>
      <c r="G97" s="121">
        <v>43213</v>
      </c>
      <c r="H97" s="121">
        <v>43213</v>
      </c>
      <c r="I97" s="120" t="s">
        <v>543</v>
      </c>
      <c r="J97" s="120"/>
      <c r="K97" s="120">
        <v>1</v>
      </c>
      <c r="L97" s="120">
        <v>0</v>
      </c>
      <c r="M97" s="119">
        <v>0</v>
      </c>
    </row>
    <row r="98" spans="1:13" x14ac:dyDescent="0.35">
      <c r="A98" s="122" t="str">
        <f t="shared" si="3"/>
        <v>7144299ZNGA563B</v>
      </c>
      <c r="B98" s="120" t="s">
        <v>1000</v>
      </c>
      <c r="C98" s="120">
        <v>2320269</v>
      </c>
      <c r="D98" s="120">
        <v>7144299</v>
      </c>
      <c r="E98" s="120" t="s">
        <v>952</v>
      </c>
      <c r="F98" s="120" t="s">
        <v>953</v>
      </c>
      <c r="G98" s="121">
        <v>43213</v>
      </c>
      <c r="H98" s="121">
        <v>43213</v>
      </c>
      <c r="I98" s="120" t="s">
        <v>561</v>
      </c>
      <c r="J98" s="120"/>
      <c r="K98" s="120">
        <v>1</v>
      </c>
      <c r="L98" s="120">
        <v>383.5</v>
      </c>
      <c r="M98" s="119">
        <v>383.5</v>
      </c>
    </row>
    <row r="99" spans="1:13" x14ac:dyDescent="0.35">
      <c r="A99" s="122" t="str">
        <f t="shared" si="3"/>
        <v>7144503ZNGA561A</v>
      </c>
      <c r="B99" s="120" t="s">
        <v>1000</v>
      </c>
      <c r="C99" s="120">
        <v>2320279</v>
      </c>
      <c r="D99" s="120">
        <v>7144503</v>
      </c>
      <c r="E99" s="120" t="s">
        <v>952</v>
      </c>
      <c r="F99" s="120" t="s">
        <v>956</v>
      </c>
      <c r="G99" s="121">
        <v>43217</v>
      </c>
      <c r="H99" s="121">
        <v>43217</v>
      </c>
      <c r="I99" s="120" t="s">
        <v>543</v>
      </c>
      <c r="J99" s="120"/>
      <c r="K99" s="120">
        <v>1</v>
      </c>
      <c r="L99" s="120">
        <v>0</v>
      </c>
      <c r="M99" s="119">
        <v>0</v>
      </c>
    </row>
    <row r="100" spans="1:13" x14ac:dyDescent="0.35">
      <c r="A100" s="122" t="str">
        <f t="shared" si="3"/>
        <v>7144514ZNGA562B</v>
      </c>
      <c r="B100" s="120" t="s">
        <v>1000</v>
      </c>
      <c r="C100" s="120">
        <v>2320280</v>
      </c>
      <c r="D100" s="120">
        <v>7144514</v>
      </c>
      <c r="E100" s="120" t="s">
        <v>952</v>
      </c>
      <c r="F100" s="120" t="s">
        <v>953</v>
      </c>
      <c r="G100" s="121">
        <v>43217</v>
      </c>
      <c r="H100" s="121">
        <v>43217</v>
      </c>
      <c r="I100" s="120" t="s">
        <v>553</v>
      </c>
      <c r="J100" s="120"/>
      <c r="K100" s="120">
        <v>1</v>
      </c>
      <c r="L100" s="120">
        <v>254.64</v>
      </c>
      <c r="M100" s="119">
        <v>254.64</v>
      </c>
    </row>
    <row r="101" spans="1:13" x14ac:dyDescent="0.35">
      <c r="A101" s="122" t="str">
        <f t="shared" si="3"/>
        <v>7144619ZNGA563B</v>
      </c>
      <c r="B101" s="120" t="s">
        <v>1000</v>
      </c>
      <c r="C101" s="120">
        <v>2320383</v>
      </c>
      <c r="D101" s="120">
        <v>7144619</v>
      </c>
      <c r="E101" s="120" t="s">
        <v>955</v>
      </c>
      <c r="F101" s="120" t="s">
        <v>953</v>
      </c>
      <c r="G101" s="121">
        <v>43218</v>
      </c>
      <c r="H101" s="121">
        <v>43218</v>
      </c>
      <c r="I101" s="120" t="s">
        <v>561</v>
      </c>
      <c r="J101" s="120"/>
      <c r="K101" s="120">
        <v>1</v>
      </c>
      <c r="L101" s="120">
        <v>383.5</v>
      </c>
      <c r="M101" s="119">
        <v>383.5</v>
      </c>
    </row>
    <row r="102" spans="1:13" x14ac:dyDescent="0.35">
      <c r="A102" s="122" t="str">
        <f t="shared" si="3"/>
        <v>7144611ZNGA561A</v>
      </c>
      <c r="B102" s="120" t="s">
        <v>1000</v>
      </c>
      <c r="C102" s="120">
        <v>2320384</v>
      </c>
      <c r="D102" s="120">
        <v>7144611</v>
      </c>
      <c r="E102" s="120" t="s">
        <v>955</v>
      </c>
      <c r="F102" s="120" t="s">
        <v>956</v>
      </c>
      <c r="G102" s="121">
        <v>43218</v>
      </c>
      <c r="H102" s="121">
        <v>43218</v>
      </c>
      <c r="I102" s="120" t="s">
        <v>543</v>
      </c>
      <c r="J102" s="120"/>
      <c r="K102" s="120">
        <v>1</v>
      </c>
      <c r="L102" s="120">
        <v>0</v>
      </c>
      <c r="M102" s="119">
        <v>0</v>
      </c>
    </row>
    <row r="103" spans="1:13" x14ac:dyDescent="0.35">
      <c r="A103" s="122" t="str">
        <f t="shared" si="3"/>
        <v>7145111ZNGA561A</v>
      </c>
      <c r="B103" s="120" t="s">
        <v>1000</v>
      </c>
      <c r="C103" s="120">
        <v>2320396</v>
      </c>
      <c r="D103" s="120">
        <v>7145111</v>
      </c>
      <c r="E103" s="120" t="s">
        <v>962</v>
      </c>
      <c r="F103" s="120" t="s">
        <v>956</v>
      </c>
      <c r="G103" s="121">
        <v>43216</v>
      </c>
      <c r="H103" s="121">
        <v>43216</v>
      </c>
      <c r="I103" s="120" t="s">
        <v>543</v>
      </c>
      <c r="J103" s="120"/>
      <c r="K103" s="120">
        <v>1</v>
      </c>
      <c r="L103" s="120">
        <v>0</v>
      </c>
      <c r="M103" s="119">
        <v>0</v>
      </c>
    </row>
    <row r="104" spans="1:13" x14ac:dyDescent="0.35">
      <c r="A104" s="122" t="str">
        <f t="shared" si="3"/>
        <v>7145120ZNGA563B</v>
      </c>
      <c r="B104" s="120" t="s">
        <v>1000</v>
      </c>
      <c r="C104" s="120">
        <v>2320397</v>
      </c>
      <c r="D104" s="120">
        <v>7145120</v>
      </c>
      <c r="E104" s="120" t="s">
        <v>962</v>
      </c>
      <c r="F104" s="120" t="s">
        <v>953</v>
      </c>
      <c r="G104" s="121">
        <v>43216</v>
      </c>
      <c r="H104" s="121">
        <v>43216</v>
      </c>
      <c r="I104" s="120" t="s">
        <v>561</v>
      </c>
      <c r="J104" s="120"/>
      <c r="K104" s="120">
        <v>1</v>
      </c>
      <c r="L104" s="120">
        <v>383.5</v>
      </c>
      <c r="M104" s="119">
        <v>383.5</v>
      </c>
    </row>
    <row r="105" spans="1:13" x14ac:dyDescent="0.35">
      <c r="A105" s="122" t="str">
        <f t="shared" si="3"/>
        <v>7147224ZNGA561BC</v>
      </c>
      <c r="B105" s="120" t="s">
        <v>1000</v>
      </c>
      <c r="C105" s="120">
        <v>2320415</v>
      </c>
      <c r="D105" s="120">
        <v>7147224</v>
      </c>
      <c r="E105" s="120" t="s">
        <v>954</v>
      </c>
      <c r="F105" s="120" t="s">
        <v>959</v>
      </c>
      <c r="G105" s="121">
        <v>43214</v>
      </c>
      <c r="H105" s="121">
        <v>43214</v>
      </c>
      <c r="I105" s="120" t="s">
        <v>549</v>
      </c>
      <c r="J105" s="120"/>
      <c r="K105" s="120">
        <v>1</v>
      </c>
      <c r="L105" s="120">
        <v>433.57</v>
      </c>
      <c r="M105" s="119">
        <v>433.57</v>
      </c>
    </row>
    <row r="106" spans="1:13" x14ac:dyDescent="0.35">
      <c r="A106" s="122" t="str">
        <f t="shared" si="3"/>
        <v>7147211ZNGA561A</v>
      </c>
      <c r="B106" s="120" t="s">
        <v>1000</v>
      </c>
      <c r="C106" s="120">
        <v>2320416</v>
      </c>
      <c r="D106" s="120">
        <v>7147211</v>
      </c>
      <c r="E106" s="120" t="s">
        <v>954</v>
      </c>
      <c r="F106" s="120" t="s">
        <v>956</v>
      </c>
      <c r="G106" s="121">
        <v>43214</v>
      </c>
      <c r="H106" s="121">
        <v>43214</v>
      </c>
      <c r="I106" s="120" t="s">
        <v>543</v>
      </c>
      <c r="J106" s="120"/>
      <c r="K106" s="120">
        <v>1</v>
      </c>
      <c r="L106" s="120">
        <v>0</v>
      </c>
      <c r="M106" s="119">
        <v>0</v>
      </c>
    </row>
    <row r="107" spans="1:13" x14ac:dyDescent="0.35">
      <c r="A107" s="122" t="str">
        <f t="shared" si="3"/>
        <v>7153942ZNGA560B</v>
      </c>
      <c r="B107" s="120" t="s">
        <v>1000</v>
      </c>
      <c r="C107" s="120">
        <v>2320738</v>
      </c>
      <c r="D107" s="120">
        <v>7153942</v>
      </c>
      <c r="E107" s="120" t="s">
        <v>985</v>
      </c>
      <c r="F107" s="120" t="s">
        <v>953</v>
      </c>
      <c r="G107" s="121">
        <v>43220</v>
      </c>
      <c r="H107" s="121">
        <v>43220</v>
      </c>
      <c r="I107" s="120" t="s">
        <v>537</v>
      </c>
      <c r="J107" s="120"/>
      <c r="K107" s="120">
        <v>1</v>
      </c>
      <c r="L107" s="120">
        <v>187.32</v>
      </c>
      <c r="M107" s="119">
        <v>187.32</v>
      </c>
    </row>
    <row r="108" spans="1:13" x14ac:dyDescent="0.35">
      <c r="A108" s="122" t="str">
        <f t="shared" si="3"/>
        <v>7153935ZNGA561A</v>
      </c>
      <c r="B108" s="120" t="s">
        <v>1000</v>
      </c>
      <c r="C108" s="120">
        <v>2320739</v>
      </c>
      <c r="D108" s="120">
        <v>7153935</v>
      </c>
      <c r="E108" s="120" t="s">
        <v>985</v>
      </c>
      <c r="F108" s="120" t="s">
        <v>956</v>
      </c>
      <c r="G108" s="121">
        <v>43220</v>
      </c>
      <c r="H108" s="121">
        <v>43220</v>
      </c>
      <c r="I108" s="120" t="s">
        <v>543</v>
      </c>
      <c r="J108" s="120"/>
      <c r="K108" s="120">
        <v>1</v>
      </c>
      <c r="L108" s="120">
        <v>0</v>
      </c>
      <c r="M108" s="119">
        <v>0</v>
      </c>
    </row>
    <row r="109" spans="1:13" x14ac:dyDescent="0.35">
      <c r="A109" s="122" t="str">
        <f t="shared" si="3"/>
        <v>7145489ZNGA561B</v>
      </c>
      <c r="B109" s="120" t="s">
        <v>1000</v>
      </c>
      <c r="C109" s="120">
        <v>2320807</v>
      </c>
      <c r="D109" s="120">
        <v>7145489</v>
      </c>
      <c r="E109" s="120" t="s">
        <v>998</v>
      </c>
      <c r="F109" s="120" t="s">
        <v>953</v>
      </c>
      <c r="G109" s="121">
        <v>43220</v>
      </c>
      <c r="H109" s="121">
        <v>43220</v>
      </c>
      <c r="I109" s="120" t="s">
        <v>545</v>
      </c>
      <c r="J109" s="120"/>
      <c r="K109" s="120">
        <v>1</v>
      </c>
      <c r="L109" s="120">
        <v>194.94</v>
      </c>
      <c r="M109" s="119">
        <v>194.94</v>
      </c>
    </row>
    <row r="110" spans="1:13" x14ac:dyDescent="0.35">
      <c r="A110" s="122" t="str">
        <f t="shared" si="3"/>
        <v>7145479ZNGA561A</v>
      </c>
      <c r="B110" s="120" t="s">
        <v>1000</v>
      </c>
      <c r="C110" s="120">
        <v>2320808</v>
      </c>
      <c r="D110" s="120">
        <v>7145479</v>
      </c>
      <c r="E110" s="120" t="s">
        <v>998</v>
      </c>
      <c r="F110" s="120" t="s">
        <v>956</v>
      </c>
      <c r="G110" s="121">
        <v>43220</v>
      </c>
      <c r="H110" s="121">
        <v>43220</v>
      </c>
      <c r="I110" s="120" t="s">
        <v>543</v>
      </c>
      <c r="J110" s="120"/>
      <c r="K110" s="120">
        <v>1</v>
      </c>
      <c r="L110" s="120">
        <v>0</v>
      </c>
      <c r="M110" s="119">
        <v>0</v>
      </c>
    </row>
    <row r="111" spans="1:13" x14ac:dyDescent="0.35">
      <c r="A111" s="122" t="str">
        <f t="shared" si="3"/>
        <v>7156192ZNGA562BC</v>
      </c>
      <c r="B111" s="120" t="s">
        <v>1000</v>
      </c>
      <c r="C111" s="120">
        <v>2321093</v>
      </c>
      <c r="D111" s="120">
        <v>7156192</v>
      </c>
      <c r="E111" s="120" t="s">
        <v>962</v>
      </c>
      <c r="F111" s="120" t="s">
        <v>959</v>
      </c>
      <c r="G111" s="121">
        <v>43216</v>
      </c>
      <c r="H111" s="121">
        <v>43216</v>
      </c>
      <c r="I111" s="120" t="s">
        <v>557</v>
      </c>
      <c r="J111" s="120"/>
      <c r="K111" s="120">
        <v>1</v>
      </c>
      <c r="L111" s="120">
        <v>498.69</v>
      </c>
      <c r="M111" s="119">
        <v>498.69</v>
      </c>
    </row>
    <row r="112" spans="1:13" x14ac:dyDescent="0.35">
      <c r="A112" s="122" t="str">
        <f t="shared" si="3"/>
        <v>7156189ZNGA561A</v>
      </c>
      <c r="B112" s="120" t="s">
        <v>1000</v>
      </c>
      <c r="C112" s="120">
        <v>2321094</v>
      </c>
      <c r="D112" s="120">
        <v>7156189</v>
      </c>
      <c r="E112" s="120" t="s">
        <v>962</v>
      </c>
      <c r="F112" s="120" t="s">
        <v>956</v>
      </c>
      <c r="G112" s="121">
        <v>43216</v>
      </c>
      <c r="H112" s="121">
        <v>43216</v>
      </c>
      <c r="I112" s="120" t="s">
        <v>543</v>
      </c>
      <c r="J112" s="120"/>
      <c r="K112" s="120">
        <v>1</v>
      </c>
      <c r="L112" s="120">
        <v>0</v>
      </c>
      <c r="M112" s="119">
        <v>0</v>
      </c>
    </row>
    <row r="113" spans="1:13" x14ac:dyDescent="0.35">
      <c r="A113" s="122" t="str">
        <f t="shared" si="3"/>
        <v>7166665ZNGA564B</v>
      </c>
      <c r="B113" s="120" t="s">
        <v>1000</v>
      </c>
      <c r="C113" s="120">
        <v>2322045</v>
      </c>
      <c r="D113" s="120">
        <v>7166665</v>
      </c>
      <c r="E113" s="120" t="s">
        <v>955</v>
      </c>
      <c r="F113" s="120" t="s">
        <v>953</v>
      </c>
      <c r="G113" s="121">
        <v>43216</v>
      </c>
      <c r="H113" s="121">
        <v>43216</v>
      </c>
      <c r="I113" s="120" t="s">
        <v>569</v>
      </c>
      <c r="J113" s="120"/>
      <c r="K113" s="120">
        <v>1</v>
      </c>
      <c r="L113" s="120">
        <v>625.48</v>
      </c>
      <c r="M113" s="119">
        <v>625.48</v>
      </c>
    </row>
    <row r="114" spans="1:13" x14ac:dyDescent="0.35">
      <c r="A114" s="122" t="str">
        <f t="shared" si="3"/>
        <v>7178789ZNGA563B</v>
      </c>
      <c r="B114" s="120" t="s">
        <v>1000</v>
      </c>
      <c r="C114" s="120">
        <v>2322534</v>
      </c>
      <c r="D114" s="120">
        <v>7178789</v>
      </c>
      <c r="E114" s="120" t="s">
        <v>955</v>
      </c>
      <c r="F114" s="120" t="s">
        <v>953</v>
      </c>
      <c r="G114" s="121">
        <v>43214</v>
      </c>
      <c r="H114" s="121">
        <v>43214</v>
      </c>
      <c r="I114" s="120" t="s">
        <v>561</v>
      </c>
      <c r="J114" s="120"/>
      <c r="K114" s="120">
        <v>1</v>
      </c>
      <c r="L114" s="120">
        <v>383.5</v>
      </c>
      <c r="M114" s="119">
        <v>383.5</v>
      </c>
    </row>
    <row r="115" spans="1:13" x14ac:dyDescent="0.35">
      <c r="A115" s="122" t="str">
        <f t="shared" si="3"/>
        <v>7178785ZNGA561A</v>
      </c>
      <c r="B115" s="120" t="s">
        <v>1000</v>
      </c>
      <c r="C115" s="120">
        <v>2322535</v>
      </c>
      <c r="D115" s="120">
        <v>7178785</v>
      </c>
      <c r="E115" s="120" t="s">
        <v>955</v>
      </c>
      <c r="F115" s="120" t="s">
        <v>956</v>
      </c>
      <c r="G115" s="121">
        <v>43214</v>
      </c>
      <c r="H115" s="121">
        <v>43214</v>
      </c>
      <c r="I115" s="120" t="s">
        <v>543</v>
      </c>
      <c r="J115" s="120"/>
      <c r="K115" s="120">
        <v>1</v>
      </c>
      <c r="L115" s="120">
        <v>0</v>
      </c>
      <c r="M115" s="119">
        <v>0</v>
      </c>
    </row>
    <row r="116" spans="1:13" x14ac:dyDescent="0.35">
      <c r="A116" s="122" t="str">
        <f t="shared" si="3"/>
        <v>7179655ZNGA561A</v>
      </c>
      <c r="B116" s="120" t="s">
        <v>1000</v>
      </c>
      <c r="C116" s="120">
        <v>2322553</v>
      </c>
      <c r="D116" s="120">
        <v>7179655</v>
      </c>
      <c r="E116" s="120" t="s">
        <v>998</v>
      </c>
      <c r="F116" s="120" t="s">
        <v>956</v>
      </c>
      <c r="G116" s="121">
        <v>43214</v>
      </c>
      <c r="H116" s="121">
        <v>43214</v>
      </c>
      <c r="I116" s="120" t="s">
        <v>543</v>
      </c>
      <c r="J116" s="120"/>
      <c r="K116" s="120">
        <v>1</v>
      </c>
      <c r="L116" s="120">
        <v>0</v>
      </c>
      <c r="M116" s="119">
        <v>0</v>
      </c>
    </row>
    <row r="117" spans="1:13" x14ac:dyDescent="0.35">
      <c r="A117" s="122" t="str">
        <f t="shared" si="3"/>
        <v>7178101ZNGA564B</v>
      </c>
      <c r="B117" s="120" t="s">
        <v>1000</v>
      </c>
      <c r="C117" s="120">
        <v>2322809</v>
      </c>
      <c r="D117" s="120">
        <v>7178101</v>
      </c>
      <c r="E117" s="120" t="s">
        <v>967</v>
      </c>
      <c r="F117" s="120" t="s">
        <v>953</v>
      </c>
      <c r="G117" s="121">
        <v>43218</v>
      </c>
      <c r="H117" s="121">
        <v>43218</v>
      </c>
      <c r="I117" s="120" t="s">
        <v>569</v>
      </c>
      <c r="J117" s="120"/>
      <c r="K117" s="120">
        <v>1</v>
      </c>
      <c r="L117" s="120">
        <v>625.48</v>
      </c>
      <c r="M117" s="119">
        <v>625.48</v>
      </c>
    </row>
    <row r="118" spans="1:13" x14ac:dyDescent="0.35">
      <c r="A118" s="122" t="str">
        <f t="shared" si="3"/>
        <v>7178088ZNGA561A</v>
      </c>
      <c r="B118" s="120" t="s">
        <v>1000</v>
      </c>
      <c r="C118" s="120">
        <v>2322810</v>
      </c>
      <c r="D118" s="120">
        <v>7178088</v>
      </c>
      <c r="E118" s="120" t="s">
        <v>967</v>
      </c>
      <c r="F118" s="120" t="s">
        <v>956</v>
      </c>
      <c r="G118" s="121">
        <v>43217</v>
      </c>
      <c r="H118" s="121">
        <v>43217</v>
      </c>
      <c r="I118" s="120" t="s">
        <v>543</v>
      </c>
      <c r="J118" s="120"/>
      <c r="K118" s="120">
        <v>1</v>
      </c>
      <c r="L118" s="120">
        <v>0</v>
      </c>
      <c r="M118" s="119">
        <v>0</v>
      </c>
    </row>
    <row r="119" spans="1:13" x14ac:dyDescent="0.35">
      <c r="A119" s="122" t="str">
        <f t="shared" si="3"/>
        <v>7179908ZNGA561BC</v>
      </c>
      <c r="B119" s="120" t="s">
        <v>1000</v>
      </c>
      <c r="C119" s="120">
        <v>2322836</v>
      </c>
      <c r="D119" s="120">
        <v>7179908</v>
      </c>
      <c r="E119" s="120" t="s">
        <v>967</v>
      </c>
      <c r="F119" s="120" t="s">
        <v>959</v>
      </c>
      <c r="G119" s="121">
        <v>43216</v>
      </c>
      <c r="H119" s="121">
        <v>43216</v>
      </c>
      <c r="I119" s="120" t="s">
        <v>549</v>
      </c>
      <c r="J119" s="120"/>
      <c r="K119" s="120">
        <v>1</v>
      </c>
      <c r="L119" s="120">
        <v>433.57</v>
      </c>
      <c r="M119" s="119">
        <v>433.57</v>
      </c>
    </row>
    <row r="120" spans="1:13" x14ac:dyDescent="0.35">
      <c r="A120" s="122" t="str">
        <f t="shared" si="3"/>
        <v>7179906ZNGA561A</v>
      </c>
      <c r="B120" s="120" t="s">
        <v>1000</v>
      </c>
      <c r="C120" s="120">
        <v>2322837</v>
      </c>
      <c r="D120" s="120">
        <v>7179906</v>
      </c>
      <c r="E120" s="120" t="s">
        <v>967</v>
      </c>
      <c r="F120" s="120" t="s">
        <v>956</v>
      </c>
      <c r="G120" s="121">
        <v>43216</v>
      </c>
      <c r="H120" s="121">
        <v>43216</v>
      </c>
      <c r="I120" s="120" t="s">
        <v>543</v>
      </c>
      <c r="J120" s="120"/>
      <c r="K120" s="120">
        <v>1</v>
      </c>
      <c r="L120" s="120">
        <v>0</v>
      </c>
      <c r="M120" s="119">
        <v>0</v>
      </c>
    </row>
    <row r="121" spans="1:13" x14ac:dyDescent="0.35">
      <c r="A121" s="122" t="str">
        <f t="shared" si="3"/>
        <v>7174580NGA-750</v>
      </c>
      <c r="B121" s="120" t="s">
        <v>1000</v>
      </c>
      <c r="C121" s="120">
        <v>2322847</v>
      </c>
      <c r="D121" s="120">
        <v>7174580</v>
      </c>
      <c r="E121" s="120" t="s">
        <v>961</v>
      </c>
      <c r="F121" s="120" t="s">
        <v>959</v>
      </c>
      <c r="G121" s="121">
        <v>43220</v>
      </c>
      <c r="H121" s="121">
        <v>43220</v>
      </c>
      <c r="I121" s="120" t="s">
        <v>187</v>
      </c>
      <c r="J121" s="120"/>
      <c r="K121" s="120">
        <v>1</v>
      </c>
      <c r="L121" s="120">
        <v>22.61</v>
      </c>
      <c r="M121" s="119">
        <v>22.61</v>
      </c>
    </row>
    <row r="122" spans="1:13" x14ac:dyDescent="0.35">
      <c r="A122" s="122" t="str">
        <f t="shared" si="3"/>
        <v>7189896ZNGA563BC</v>
      </c>
      <c r="B122" s="120" t="s">
        <v>1000</v>
      </c>
      <c r="C122" s="120">
        <v>2323581</v>
      </c>
      <c r="D122" s="120">
        <v>7189896</v>
      </c>
      <c r="E122" s="120" t="s">
        <v>961</v>
      </c>
      <c r="F122" s="120" t="s">
        <v>959</v>
      </c>
      <c r="G122" s="121">
        <v>43217</v>
      </c>
      <c r="H122" s="121">
        <v>43217</v>
      </c>
      <c r="I122" s="120" t="s">
        <v>565</v>
      </c>
      <c r="J122" s="120"/>
      <c r="K122" s="120">
        <v>1</v>
      </c>
      <c r="L122" s="120">
        <v>626.70000000000005</v>
      </c>
      <c r="M122" s="119">
        <v>626.70000000000005</v>
      </c>
    </row>
    <row r="123" spans="1:13" x14ac:dyDescent="0.35">
      <c r="A123" s="122" t="str">
        <f t="shared" si="3"/>
        <v>7189885ZNGA561A</v>
      </c>
      <c r="B123" s="120" t="s">
        <v>1000</v>
      </c>
      <c r="C123" s="120">
        <v>2323582</v>
      </c>
      <c r="D123" s="120">
        <v>7189885</v>
      </c>
      <c r="E123" s="120" t="s">
        <v>961</v>
      </c>
      <c r="F123" s="120" t="s">
        <v>956</v>
      </c>
      <c r="G123" s="121">
        <v>43216</v>
      </c>
      <c r="H123" s="121">
        <v>43216</v>
      </c>
      <c r="I123" s="120" t="s">
        <v>543</v>
      </c>
      <c r="J123" s="120"/>
      <c r="K123" s="120">
        <v>1</v>
      </c>
      <c r="L123" s="120">
        <v>0</v>
      </c>
      <c r="M123" s="119">
        <v>0</v>
      </c>
    </row>
    <row r="124" spans="1:13" x14ac:dyDescent="0.35">
      <c r="A124" s="122" t="str">
        <f t="shared" si="3"/>
        <v>7192181ZNGA561A</v>
      </c>
      <c r="B124" s="120" t="s">
        <v>1000</v>
      </c>
      <c r="C124" s="120">
        <v>2323784</v>
      </c>
      <c r="D124" s="120">
        <v>7192181</v>
      </c>
      <c r="E124" s="120" t="s">
        <v>954</v>
      </c>
      <c r="F124" s="120" t="s">
        <v>956</v>
      </c>
      <c r="G124" s="121">
        <v>43217</v>
      </c>
      <c r="H124" s="121">
        <v>43217</v>
      </c>
      <c r="I124" s="120" t="s">
        <v>543</v>
      </c>
      <c r="J124" s="120"/>
      <c r="K124" s="120">
        <v>1</v>
      </c>
      <c r="L124" s="120">
        <v>0</v>
      </c>
      <c r="M124" s="119">
        <v>0</v>
      </c>
    </row>
    <row r="125" spans="1:13" x14ac:dyDescent="0.35">
      <c r="A125" s="122" t="str">
        <f t="shared" si="3"/>
        <v>7192193ZNGA563BC</v>
      </c>
      <c r="B125" s="120" t="s">
        <v>1000</v>
      </c>
      <c r="C125" s="120">
        <v>2323785</v>
      </c>
      <c r="D125" s="120">
        <v>7192193</v>
      </c>
      <c r="E125" s="120" t="s">
        <v>954</v>
      </c>
      <c r="F125" s="120" t="s">
        <v>959</v>
      </c>
      <c r="G125" s="121">
        <v>43218</v>
      </c>
      <c r="H125" s="121">
        <v>43218</v>
      </c>
      <c r="I125" s="120" t="s">
        <v>565</v>
      </c>
      <c r="J125" s="120"/>
      <c r="K125" s="120">
        <v>1</v>
      </c>
      <c r="L125" s="120">
        <v>626.70000000000005</v>
      </c>
      <c r="M125" s="119">
        <v>626.70000000000005</v>
      </c>
    </row>
    <row r="126" spans="1:13" x14ac:dyDescent="0.35">
      <c r="A126" s="122" t="str">
        <f t="shared" si="3"/>
        <v>7192998ZNGA560BC</v>
      </c>
      <c r="B126" s="120" t="s">
        <v>1000</v>
      </c>
      <c r="C126" s="120">
        <v>2323786</v>
      </c>
      <c r="D126" s="120">
        <v>7192998</v>
      </c>
      <c r="E126" s="120" t="s">
        <v>962</v>
      </c>
      <c r="F126" s="120" t="s">
        <v>959</v>
      </c>
      <c r="G126" s="121">
        <v>43217</v>
      </c>
      <c r="H126" s="121">
        <v>43217</v>
      </c>
      <c r="I126" s="120" t="s">
        <v>541</v>
      </c>
      <c r="J126" s="120"/>
      <c r="K126" s="120">
        <v>1</v>
      </c>
      <c r="L126" s="120">
        <v>414.92</v>
      </c>
      <c r="M126" s="119">
        <v>414.92</v>
      </c>
    </row>
    <row r="127" spans="1:13" x14ac:dyDescent="0.35">
      <c r="A127" s="122" t="str">
        <f t="shared" si="3"/>
        <v>7192955ZNGA561A</v>
      </c>
      <c r="B127" s="120" t="s">
        <v>1000</v>
      </c>
      <c r="C127" s="120">
        <v>2323787</v>
      </c>
      <c r="D127" s="120">
        <v>7192955</v>
      </c>
      <c r="E127" s="120" t="s">
        <v>962</v>
      </c>
      <c r="F127" s="120" t="s">
        <v>956</v>
      </c>
      <c r="G127" s="121">
        <v>43217</v>
      </c>
      <c r="H127" s="121">
        <v>43217</v>
      </c>
      <c r="I127" s="120" t="s">
        <v>543</v>
      </c>
      <c r="J127" s="120"/>
      <c r="K127" s="120">
        <v>1</v>
      </c>
      <c r="L127" s="120">
        <v>0</v>
      </c>
      <c r="M127" s="119">
        <v>0</v>
      </c>
    </row>
    <row r="128" spans="1:13" x14ac:dyDescent="0.35">
      <c r="A128" s="122" t="str">
        <f t="shared" si="3"/>
        <v>7198122NGA-750</v>
      </c>
      <c r="B128" s="120" t="s">
        <v>1000</v>
      </c>
      <c r="C128" s="120">
        <v>2323956</v>
      </c>
      <c r="D128" s="120">
        <v>7198122</v>
      </c>
      <c r="E128" s="120" t="s">
        <v>966</v>
      </c>
      <c r="F128" s="120" t="s">
        <v>959</v>
      </c>
      <c r="G128" s="121">
        <v>43217</v>
      </c>
      <c r="H128" s="121">
        <v>43217</v>
      </c>
      <c r="I128" s="120" t="s">
        <v>187</v>
      </c>
      <c r="J128" s="120"/>
      <c r="K128" s="120">
        <v>1</v>
      </c>
      <c r="L128" s="120">
        <v>22.61</v>
      </c>
      <c r="M128" s="119">
        <v>22.61</v>
      </c>
    </row>
    <row r="129" spans="1:13" x14ac:dyDescent="0.35">
      <c r="A129" s="122" t="str">
        <f t="shared" ref="A129:A139" si="4">CONCATENATE(D129, I129)</f>
        <v>7198122NGA-762</v>
      </c>
      <c r="B129" s="120" t="s">
        <v>1000</v>
      </c>
      <c r="C129" s="120">
        <v>2323956</v>
      </c>
      <c r="D129" s="120">
        <v>7198122</v>
      </c>
      <c r="E129" s="120" t="s">
        <v>966</v>
      </c>
      <c r="F129" s="120" t="s">
        <v>959</v>
      </c>
      <c r="G129" s="121">
        <v>43217</v>
      </c>
      <c r="H129" s="121">
        <v>43217</v>
      </c>
      <c r="I129" s="120" t="s">
        <v>201</v>
      </c>
      <c r="J129" s="120"/>
      <c r="K129" s="120">
        <v>1</v>
      </c>
      <c r="L129" s="120">
        <v>60.72</v>
      </c>
      <c r="M129" s="119">
        <v>60.72</v>
      </c>
    </row>
    <row r="130" spans="1:13" x14ac:dyDescent="0.35">
      <c r="A130" s="122" t="str">
        <f t="shared" si="4"/>
        <v>7206282ZNGA561A</v>
      </c>
      <c r="B130" s="120" t="s">
        <v>1000</v>
      </c>
      <c r="C130" s="120">
        <v>2324389</v>
      </c>
      <c r="D130" s="120">
        <v>7206282</v>
      </c>
      <c r="E130" s="120" t="s">
        <v>955</v>
      </c>
      <c r="F130" s="120" t="s">
        <v>956</v>
      </c>
      <c r="G130" s="121">
        <v>43218</v>
      </c>
      <c r="H130" s="121">
        <v>43218</v>
      </c>
      <c r="I130" s="120" t="s">
        <v>543</v>
      </c>
      <c r="J130" s="120"/>
      <c r="K130" s="120">
        <v>1</v>
      </c>
      <c r="L130" s="120">
        <v>0</v>
      </c>
      <c r="M130" s="119">
        <v>0</v>
      </c>
    </row>
    <row r="131" spans="1:13" x14ac:dyDescent="0.35">
      <c r="A131" s="122" t="str">
        <f t="shared" si="4"/>
        <v>7206290ZNGA563B</v>
      </c>
      <c r="B131" s="120" t="s">
        <v>1000</v>
      </c>
      <c r="C131" s="120">
        <v>2324390</v>
      </c>
      <c r="D131" s="120">
        <v>7206290</v>
      </c>
      <c r="E131" s="120" t="s">
        <v>955</v>
      </c>
      <c r="F131" s="120" t="s">
        <v>953</v>
      </c>
      <c r="G131" s="121">
        <v>43218</v>
      </c>
      <c r="H131" s="121">
        <v>43218</v>
      </c>
      <c r="I131" s="120" t="s">
        <v>561</v>
      </c>
      <c r="J131" s="120"/>
      <c r="K131" s="120">
        <v>1</v>
      </c>
      <c r="L131" s="120">
        <v>383.5</v>
      </c>
      <c r="M131" s="119">
        <v>383.5</v>
      </c>
    </row>
    <row r="132" spans="1:13" x14ac:dyDescent="0.35">
      <c r="A132" s="122" t="str">
        <f t="shared" si="4"/>
        <v>7223919NGA-750</v>
      </c>
      <c r="B132" s="120" t="s">
        <v>1000</v>
      </c>
      <c r="C132" s="120">
        <v>2325464</v>
      </c>
      <c r="D132" s="120">
        <v>7223919</v>
      </c>
      <c r="E132" s="120" t="s">
        <v>985</v>
      </c>
      <c r="F132" s="120" t="s">
        <v>959</v>
      </c>
      <c r="G132" s="121">
        <v>43220</v>
      </c>
      <c r="H132" s="121">
        <v>43220</v>
      </c>
      <c r="I132" s="120" t="s">
        <v>187</v>
      </c>
      <c r="J132" s="120"/>
      <c r="K132" s="120">
        <v>1</v>
      </c>
      <c r="L132" s="120">
        <v>22.61</v>
      </c>
      <c r="M132" s="119">
        <v>22.61</v>
      </c>
    </row>
    <row r="133" spans="1:13" x14ac:dyDescent="0.35">
      <c r="A133" s="122" t="str">
        <f t="shared" si="4"/>
        <v>7230897ZNGA561A</v>
      </c>
      <c r="B133" s="120" t="s">
        <v>1000</v>
      </c>
      <c r="C133" s="120">
        <v>2325590</v>
      </c>
      <c r="D133" s="120">
        <v>7230897</v>
      </c>
      <c r="E133" s="120" t="s">
        <v>966</v>
      </c>
      <c r="F133" s="120" t="s">
        <v>956</v>
      </c>
      <c r="G133" s="121">
        <v>43218</v>
      </c>
      <c r="H133" s="121">
        <v>43218</v>
      </c>
      <c r="I133" s="120" t="s">
        <v>543</v>
      </c>
      <c r="J133" s="120"/>
      <c r="K133" s="120">
        <v>1</v>
      </c>
      <c r="L133" s="120">
        <v>0</v>
      </c>
      <c r="M133" s="119">
        <v>0</v>
      </c>
    </row>
    <row r="134" spans="1:13" x14ac:dyDescent="0.35">
      <c r="A134" s="122" t="str">
        <f t="shared" si="4"/>
        <v>7233109ZNGA563B</v>
      </c>
      <c r="B134" s="120" t="s">
        <v>1000</v>
      </c>
      <c r="C134" s="120">
        <v>2325928</v>
      </c>
      <c r="D134" s="120">
        <v>7233109</v>
      </c>
      <c r="E134" s="120" t="s">
        <v>961</v>
      </c>
      <c r="F134" s="120" t="s">
        <v>953</v>
      </c>
      <c r="G134" s="121">
        <v>43220</v>
      </c>
      <c r="H134" s="121">
        <v>43220</v>
      </c>
      <c r="I134" s="120" t="s">
        <v>561</v>
      </c>
      <c r="J134" s="120"/>
      <c r="K134" s="120">
        <v>1</v>
      </c>
      <c r="L134" s="120">
        <v>383.5</v>
      </c>
      <c r="M134" s="119">
        <v>383.5</v>
      </c>
    </row>
    <row r="135" spans="1:13" x14ac:dyDescent="0.35">
      <c r="A135" s="122" t="str">
        <f t="shared" si="4"/>
        <v>7233093ZNGA561A</v>
      </c>
      <c r="B135" s="120" t="s">
        <v>1000</v>
      </c>
      <c r="C135" s="120">
        <v>2325929</v>
      </c>
      <c r="D135" s="120">
        <v>7233093</v>
      </c>
      <c r="E135" s="120" t="s">
        <v>961</v>
      </c>
      <c r="F135" s="120" t="s">
        <v>956</v>
      </c>
      <c r="G135" s="121">
        <v>43220</v>
      </c>
      <c r="H135" s="121">
        <v>43220</v>
      </c>
      <c r="I135" s="120" t="s">
        <v>543</v>
      </c>
      <c r="J135" s="120"/>
      <c r="K135" s="120">
        <v>1</v>
      </c>
      <c r="L135" s="120">
        <v>0</v>
      </c>
      <c r="M135" s="119">
        <v>0</v>
      </c>
    </row>
    <row r="136" spans="1:13" x14ac:dyDescent="0.35">
      <c r="A136" s="122" t="str">
        <f t="shared" si="4"/>
        <v>7250346NGA-714</v>
      </c>
      <c r="B136" s="120" t="s">
        <v>1000</v>
      </c>
      <c r="C136" s="120">
        <v>2326789</v>
      </c>
      <c r="D136" s="120">
        <v>7250346</v>
      </c>
      <c r="E136" s="120" t="s">
        <v>966</v>
      </c>
      <c r="F136" s="120" t="s">
        <v>953</v>
      </c>
      <c r="G136" s="121">
        <v>43220</v>
      </c>
      <c r="H136" s="121">
        <v>43220</v>
      </c>
      <c r="I136" s="120" t="s">
        <v>181</v>
      </c>
      <c r="J136" s="120"/>
      <c r="K136" s="120">
        <v>1</v>
      </c>
      <c r="L136" s="120">
        <v>41.38</v>
      </c>
      <c r="M136" s="119">
        <v>41.38</v>
      </c>
    </row>
    <row r="137" spans="1:13" x14ac:dyDescent="0.35">
      <c r="A137" s="122" t="str">
        <f t="shared" si="4"/>
        <v>7250359ZNGA561A</v>
      </c>
      <c r="B137" s="120" t="s">
        <v>1000</v>
      </c>
      <c r="C137" s="120">
        <v>2326818</v>
      </c>
      <c r="D137" s="120">
        <v>7250359</v>
      </c>
      <c r="E137" s="120" t="s">
        <v>962</v>
      </c>
      <c r="F137" s="120" t="s">
        <v>956</v>
      </c>
      <c r="G137" s="121">
        <v>43220</v>
      </c>
      <c r="H137" s="121">
        <v>43220</v>
      </c>
      <c r="I137" s="120" t="s">
        <v>543</v>
      </c>
      <c r="J137" s="120"/>
      <c r="K137" s="120">
        <v>1</v>
      </c>
      <c r="L137" s="120">
        <v>0</v>
      </c>
      <c r="M137" s="119">
        <v>0</v>
      </c>
    </row>
    <row r="138" spans="1:13" x14ac:dyDescent="0.35">
      <c r="A138" s="122" t="str">
        <f t="shared" si="4"/>
        <v>7250384ZNGA563B</v>
      </c>
      <c r="B138" s="120" t="s">
        <v>1000</v>
      </c>
      <c r="C138" s="120">
        <v>2326819</v>
      </c>
      <c r="D138" s="120">
        <v>7250384</v>
      </c>
      <c r="E138" s="120" t="s">
        <v>962</v>
      </c>
      <c r="F138" s="120"/>
      <c r="G138" s="121">
        <v>43220</v>
      </c>
      <c r="H138" s="121">
        <v>43220</v>
      </c>
      <c r="I138" s="120" t="s">
        <v>561</v>
      </c>
      <c r="J138" s="120"/>
      <c r="K138" s="120">
        <v>1</v>
      </c>
      <c r="L138" s="120">
        <v>383.5</v>
      </c>
      <c r="M138" s="119">
        <v>383.5</v>
      </c>
    </row>
    <row r="139" spans="1:13" x14ac:dyDescent="0.35">
      <c r="A139" s="118" t="str">
        <f t="shared" si="4"/>
        <v/>
      </c>
      <c r="B139" s="116"/>
      <c r="C139" s="116"/>
      <c r="D139" s="116"/>
      <c r="E139" s="116"/>
      <c r="F139" s="116"/>
      <c r="G139" s="117"/>
      <c r="H139" s="117"/>
      <c r="I139" s="116"/>
      <c r="J139" s="116"/>
      <c r="K139" s="116"/>
      <c r="L139" s="116" t="s">
        <v>970</v>
      </c>
      <c r="M139" s="115">
        <v>28049.22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95"/>
  <sheetViews>
    <sheetView topLeftCell="B1822" workbookViewId="0">
      <selection activeCell="L1831" sqref="L1831"/>
    </sheetView>
  </sheetViews>
  <sheetFormatPr defaultRowHeight="14.5" x14ac:dyDescent="0.35"/>
  <cols>
    <col min="1" max="1" width="16.453125" style="29" customWidth="1"/>
    <col min="2" max="2" width="23.26953125" style="29" customWidth="1"/>
    <col min="3" max="3" width="9" style="29" customWidth="1"/>
    <col min="4" max="4" width="11.26953125" style="29" customWidth="1"/>
    <col min="5" max="5" width="17.453125" style="29" customWidth="1"/>
    <col min="6" max="6" width="18" style="29" customWidth="1"/>
    <col min="7" max="7" width="15" style="29" customWidth="1"/>
    <col min="8" max="8" width="16" style="29" customWidth="1"/>
    <col min="9" max="9" width="14.54296875" style="29" customWidth="1"/>
    <col min="10" max="10" width="16" style="29" customWidth="1"/>
    <col min="11" max="11" width="10" style="29" customWidth="1"/>
    <col min="12" max="12" width="9.1796875" style="29"/>
    <col min="13" max="13" width="13.453125" style="29" customWidth="1"/>
    <col min="14" max="257" width="9.1796875" style="29"/>
    <col min="258" max="258" width="23.26953125" style="29" customWidth="1"/>
    <col min="259" max="259" width="9" style="29" customWidth="1"/>
    <col min="260" max="260" width="11.26953125" style="29" customWidth="1"/>
    <col min="261" max="261" width="17.453125" style="29" customWidth="1"/>
    <col min="262" max="262" width="18" style="29" customWidth="1"/>
    <col min="263" max="263" width="9.1796875" style="29"/>
    <col min="264" max="264" width="13" style="29" customWidth="1"/>
    <col min="265" max="265" width="12.26953125" style="29" customWidth="1"/>
    <col min="266" max="266" width="11.453125" style="29" customWidth="1"/>
    <col min="267" max="268" width="9.1796875" style="29"/>
    <col min="269" max="269" width="10.7265625" style="29" customWidth="1"/>
    <col min="270" max="513" width="9.1796875" style="29"/>
    <col min="514" max="514" width="23.26953125" style="29" customWidth="1"/>
    <col min="515" max="515" width="9" style="29" customWidth="1"/>
    <col min="516" max="516" width="11.26953125" style="29" customWidth="1"/>
    <col min="517" max="517" width="17.453125" style="29" customWidth="1"/>
    <col min="518" max="518" width="18" style="29" customWidth="1"/>
    <col min="519" max="519" width="9.1796875" style="29"/>
    <col min="520" max="520" width="13" style="29" customWidth="1"/>
    <col min="521" max="521" width="12.26953125" style="29" customWidth="1"/>
    <col min="522" max="522" width="11.453125" style="29" customWidth="1"/>
    <col min="523" max="524" width="9.1796875" style="29"/>
    <col min="525" max="525" width="10.7265625" style="29" customWidth="1"/>
    <col min="526" max="769" width="9.1796875" style="29"/>
    <col min="770" max="770" width="23.26953125" style="29" customWidth="1"/>
    <col min="771" max="771" width="9" style="29" customWidth="1"/>
    <col min="772" max="772" width="11.26953125" style="29" customWidth="1"/>
    <col min="773" max="773" width="17.453125" style="29" customWidth="1"/>
    <col min="774" max="774" width="18" style="29" customWidth="1"/>
    <col min="775" max="775" width="9.1796875" style="29"/>
    <col min="776" max="776" width="13" style="29" customWidth="1"/>
    <col min="777" max="777" width="12.26953125" style="29" customWidth="1"/>
    <col min="778" max="778" width="11.453125" style="29" customWidth="1"/>
    <col min="779" max="780" width="9.1796875" style="29"/>
    <col min="781" max="781" width="10.7265625" style="29" customWidth="1"/>
    <col min="782" max="1025" width="9.1796875" style="29"/>
    <col min="1026" max="1026" width="23.26953125" style="29" customWidth="1"/>
    <col min="1027" max="1027" width="9" style="29" customWidth="1"/>
    <col min="1028" max="1028" width="11.26953125" style="29" customWidth="1"/>
    <col min="1029" max="1029" width="17.453125" style="29" customWidth="1"/>
    <col min="1030" max="1030" width="18" style="29" customWidth="1"/>
    <col min="1031" max="1031" width="9.1796875" style="29"/>
    <col min="1032" max="1032" width="13" style="29" customWidth="1"/>
    <col min="1033" max="1033" width="12.26953125" style="29" customWidth="1"/>
    <col min="1034" max="1034" width="11.453125" style="29" customWidth="1"/>
    <col min="1035" max="1036" width="9.1796875" style="29"/>
    <col min="1037" max="1037" width="10.7265625" style="29" customWidth="1"/>
    <col min="1038" max="1281" width="9.1796875" style="29"/>
    <col min="1282" max="1282" width="23.26953125" style="29" customWidth="1"/>
    <col min="1283" max="1283" width="9" style="29" customWidth="1"/>
    <col min="1284" max="1284" width="11.26953125" style="29" customWidth="1"/>
    <col min="1285" max="1285" width="17.453125" style="29" customWidth="1"/>
    <col min="1286" max="1286" width="18" style="29" customWidth="1"/>
    <col min="1287" max="1287" width="9.1796875" style="29"/>
    <col min="1288" max="1288" width="13" style="29" customWidth="1"/>
    <col min="1289" max="1289" width="12.26953125" style="29" customWidth="1"/>
    <col min="1290" max="1290" width="11.453125" style="29" customWidth="1"/>
    <col min="1291" max="1292" width="9.1796875" style="29"/>
    <col min="1293" max="1293" width="10.7265625" style="29" customWidth="1"/>
    <col min="1294" max="1537" width="9.1796875" style="29"/>
    <col min="1538" max="1538" width="23.26953125" style="29" customWidth="1"/>
    <col min="1539" max="1539" width="9" style="29" customWidth="1"/>
    <col min="1540" max="1540" width="11.26953125" style="29" customWidth="1"/>
    <col min="1541" max="1541" width="17.453125" style="29" customWidth="1"/>
    <col min="1542" max="1542" width="18" style="29" customWidth="1"/>
    <col min="1543" max="1543" width="9.1796875" style="29"/>
    <col min="1544" max="1544" width="13" style="29" customWidth="1"/>
    <col min="1545" max="1545" width="12.26953125" style="29" customWidth="1"/>
    <col min="1546" max="1546" width="11.453125" style="29" customWidth="1"/>
    <col min="1547" max="1548" width="9.1796875" style="29"/>
    <col min="1549" max="1549" width="10.7265625" style="29" customWidth="1"/>
    <col min="1550" max="1793" width="9.1796875" style="29"/>
    <col min="1794" max="1794" width="23.26953125" style="29" customWidth="1"/>
    <col min="1795" max="1795" width="9" style="29" customWidth="1"/>
    <col min="1796" max="1796" width="11.26953125" style="29" customWidth="1"/>
    <col min="1797" max="1797" width="17.453125" style="29" customWidth="1"/>
    <col min="1798" max="1798" width="18" style="29" customWidth="1"/>
    <col min="1799" max="1799" width="9.1796875" style="29"/>
    <col min="1800" max="1800" width="13" style="29" customWidth="1"/>
    <col min="1801" max="1801" width="12.26953125" style="29" customWidth="1"/>
    <col min="1802" max="1802" width="11.453125" style="29" customWidth="1"/>
    <col min="1803" max="1804" width="9.1796875" style="29"/>
    <col min="1805" max="1805" width="10.7265625" style="29" customWidth="1"/>
    <col min="1806" max="2049" width="9.1796875" style="29"/>
    <col min="2050" max="2050" width="23.26953125" style="29" customWidth="1"/>
    <col min="2051" max="2051" width="9" style="29" customWidth="1"/>
    <col min="2052" max="2052" width="11.26953125" style="29" customWidth="1"/>
    <col min="2053" max="2053" width="17.453125" style="29" customWidth="1"/>
    <col min="2054" max="2054" width="18" style="29" customWidth="1"/>
    <col min="2055" max="2055" width="9.1796875" style="29"/>
    <col min="2056" max="2056" width="13" style="29" customWidth="1"/>
    <col min="2057" max="2057" width="12.26953125" style="29" customWidth="1"/>
    <col min="2058" max="2058" width="11.453125" style="29" customWidth="1"/>
    <col min="2059" max="2060" width="9.1796875" style="29"/>
    <col min="2061" max="2061" width="10.7265625" style="29" customWidth="1"/>
    <col min="2062" max="2305" width="9.1796875" style="29"/>
    <col min="2306" max="2306" width="23.26953125" style="29" customWidth="1"/>
    <col min="2307" max="2307" width="9" style="29" customWidth="1"/>
    <col min="2308" max="2308" width="11.26953125" style="29" customWidth="1"/>
    <col min="2309" max="2309" width="17.453125" style="29" customWidth="1"/>
    <col min="2310" max="2310" width="18" style="29" customWidth="1"/>
    <col min="2311" max="2311" width="9.1796875" style="29"/>
    <col min="2312" max="2312" width="13" style="29" customWidth="1"/>
    <col min="2313" max="2313" width="12.26953125" style="29" customWidth="1"/>
    <col min="2314" max="2314" width="11.453125" style="29" customWidth="1"/>
    <col min="2315" max="2316" width="9.1796875" style="29"/>
    <col min="2317" max="2317" width="10.7265625" style="29" customWidth="1"/>
    <col min="2318" max="2561" width="9.1796875" style="29"/>
    <col min="2562" max="2562" width="23.26953125" style="29" customWidth="1"/>
    <col min="2563" max="2563" width="9" style="29" customWidth="1"/>
    <col min="2564" max="2564" width="11.26953125" style="29" customWidth="1"/>
    <col min="2565" max="2565" width="17.453125" style="29" customWidth="1"/>
    <col min="2566" max="2566" width="18" style="29" customWidth="1"/>
    <col min="2567" max="2567" width="9.1796875" style="29"/>
    <col min="2568" max="2568" width="13" style="29" customWidth="1"/>
    <col min="2569" max="2569" width="12.26953125" style="29" customWidth="1"/>
    <col min="2570" max="2570" width="11.453125" style="29" customWidth="1"/>
    <col min="2571" max="2572" width="9.1796875" style="29"/>
    <col min="2573" max="2573" width="10.7265625" style="29" customWidth="1"/>
    <col min="2574" max="2817" width="9.1796875" style="29"/>
    <col min="2818" max="2818" width="23.26953125" style="29" customWidth="1"/>
    <col min="2819" max="2819" width="9" style="29" customWidth="1"/>
    <col min="2820" max="2820" width="11.26953125" style="29" customWidth="1"/>
    <col min="2821" max="2821" width="17.453125" style="29" customWidth="1"/>
    <col min="2822" max="2822" width="18" style="29" customWidth="1"/>
    <col min="2823" max="2823" width="9.1796875" style="29"/>
    <col min="2824" max="2824" width="13" style="29" customWidth="1"/>
    <col min="2825" max="2825" width="12.26953125" style="29" customWidth="1"/>
    <col min="2826" max="2826" width="11.453125" style="29" customWidth="1"/>
    <col min="2827" max="2828" width="9.1796875" style="29"/>
    <col min="2829" max="2829" width="10.7265625" style="29" customWidth="1"/>
    <col min="2830" max="3073" width="9.1796875" style="29"/>
    <col min="3074" max="3074" width="23.26953125" style="29" customWidth="1"/>
    <col min="3075" max="3075" width="9" style="29" customWidth="1"/>
    <col min="3076" max="3076" width="11.26953125" style="29" customWidth="1"/>
    <col min="3077" max="3077" width="17.453125" style="29" customWidth="1"/>
    <col min="3078" max="3078" width="18" style="29" customWidth="1"/>
    <col min="3079" max="3079" width="9.1796875" style="29"/>
    <col min="3080" max="3080" width="13" style="29" customWidth="1"/>
    <col min="3081" max="3081" width="12.26953125" style="29" customWidth="1"/>
    <col min="3082" max="3082" width="11.453125" style="29" customWidth="1"/>
    <col min="3083" max="3084" width="9.1796875" style="29"/>
    <col min="3085" max="3085" width="10.7265625" style="29" customWidth="1"/>
    <col min="3086" max="3329" width="9.1796875" style="29"/>
    <col min="3330" max="3330" width="23.26953125" style="29" customWidth="1"/>
    <col min="3331" max="3331" width="9" style="29" customWidth="1"/>
    <col min="3332" max="3332" width="11.26953125" style="29" customWidth="1"/>
    <col min="3333" max="3333" width="17.453125" style="29" customWidth="1"/>
    <col min="3334" max="3334" width="18" style="29" customWidth="1"/>
    <col min="3335" max="3335" width="9.1796875" style="29"/>
    <col min="3336" max="3336" width="13" style="29" customWidth="1"/>
    <col min="3337" max="3337" width="12.26953125" style="29" customWidth="1"/>
    <col min="3338" max="3338" width="11.453125" style="29" customWidth="1"/>
    <col min="3339" max="3340" width="9.1796875" style="29"/>
    <col min="3341" max="3341" width="10.7265625" style="29" customWidth="1"/>
    <col min="3342" max="3585" width="9.1796875" style="29"/>
    <col min="3586" max="3586" width="23.26953125" style="29" customWidth="1"/>
    <col min="3587" max="3587" width="9" style="29" customWidth="1"/>
    <col min="3588" max="3588" width="11.26953125" style="29" customWidth="1"/>
    <col min="3589" max="3589" width="17.453125" style="29" customWidth="1"/>
    <col min="3590" max="3590" width="18" style="29" customWidth="1"/>
    <col min="3591" max="3591" width="9.1796875" style="29"/>
    <col min="3592" max="3592" width="13" style="29" customWidth="1"/>
    <col min="3593" max="3593" width="12.26953125" style="29" customWidth="1"/>
    <col min="3594" max="3594" width="11.453125" style="29" customWidth="1"/>
    <col min="3595" max="3596" width="9.1796875" style="29"/>
    <col min="3597" max="3597" width="10.7265625" style="29" customWidth="1"/>
    <col min="3598" max="3841" width="9.1796875" style="29"/>
    <col min="3842" max="3842" width="23.26953125" style="29" customWidth="1"/>
    <col min="3843" max="3843" width="9" style="29" customWidth="1"/>
    <col min="3844" max="3844" width="11.26953125" style="29" customWidth="1"/>
    <col min="3845" max="3845" width="17.453125" style="29" customWidth="1"/>
    <col min="3846" max="3846" width="18" style="29" customWidth="1"/>
    <col min="3847" max="3847" width="9.1796875" style="29"/>
    <col min="3848" max="3848" width="13" style="29" customWidth="1"/>
    <col min="3849" max="3849" width="12.26953125" style="29" customWidth="1"/>
    <col min="3850" max="3850" width="11.453125" style="29" customWidth="1"/>
    <col min="3851" max="3852" width="9.1796875" style="29"/>
    <col min="3853" max="3853" width="10.7265625" style="29" customWidth="1"/>
    <col min="3854" max="4097" width="9.1796875" style="29"/>
    <col min="4098" max="4098" width="23.26953125" style="29" customWidth="1"/>
    <col min="4099" max="4099" width="9" style="29" customWidth="1"/>
    <col min="4100" max="4100" width="11.26953125" style="29" customWidth="1"/>
    <col min="4101" max="4101" width="17.453125" style="29" customWidth="1"/>
    <col min="4102" max="4102" width="18" style="29" customWidth="1"/>
    <col min="4103" max="4103" width="9.1796875" style="29"/>
    <col min="4104" max="4104" width="13" style="29" customWidth="1"/>
    <col min="4105" max="4105" width="12.26953125" style="29" customWidth="1"/>
    <col min="4106" max="4106" width="11.453125" style="29" customWidth="1"/>
    <col min="4107" max="4108" width="9.1796875" style="29"/>
    <col min="4109" max="4109" width="10.7265625" style="29" customWidth="1"/>
    <col min="4110" max="4353" width="9.1796875" style="29"/>
    <col min="4354" max="4354" width="23.26953125" style="29" customWidth="1"/>
    <col min="4355" max="4355" width="9" style="29" customWidth="1"/>
    <col min="4356" max="4356" width="11.26953125" style="29" customWidth="1"/>
    <col min="4357" max="4357" width="17.453125" style="29" customWidth="1"/>
    <col min="4358" max="4358" width="18" style="29" customWidth="1"/>
    <col min="4359" max="4359" width="9.1796875" style="29"/>
    <col min="4360" max="4360" width="13" style="29" customWidth="1"/>
    <col min="4361" max="4361" width="12.26953125" style="29" customWidth="1"/>
    <col min="4362" max="4362" width="11.453125" style="29" customWidth="1"/>
    <col min="4363" max="4364" width="9.1796875" style="29"/>
    <col min="4365" max="4365" width="10.7265625" style="29" customWidth="1"/>
    <col min="4366" max="4609" width="9.1796875" style="29"/>
    <col min="4610" max="4610" width="23.26953125" style="29" customWidth="1"/>
    <col min="4611" max="4611" width="9" style="29" customWidth="1"/>
    <col min="4612" max="4612" width="11.26953125" style="29" customWidth="1"/>
    <col min="4613" max="4613" width="17.453125" style="29" customWidth="1"/>
    <col min="4614" max="4614" width="18" style="29" customWidth="1"/>
    <col min="4615" max="4615" width="9.1796875" style="29"/>
    <col min="4616" max="4616" width="13" style="29" customWidth="1"/>
    <col min="4617" max="4617" width="12.26953125" style="29" customWidth="1"/>
    <col min="4618" max="4618" width="11.453125" style="29" customWidth="1"/>
    <col min="4619" max="4620" width="9.1796875" style="29"/>
    <col min="4621" max="4621" width="10.7265625" style="29" customWidth="1"/>
    <col min="4622" max="4865" width="9.1796875" style="29"/>
    <col min="4866" max="4866" width="23.26953125" style="29" customWidth="1"/>
    <col min="4867" max="4867" width="9" style="29" customWidth="1"/>
    <col min="4868" max="4868" width="11.26953125" style="29" customWidth="1"/>
    <col min="4869" max="4869" width="17.453125" style="29" customWidth="1"/>
    <col min="4870" max="4870" width="18" style="29" customWidth="1"/>
    <col min="4871" max="4871" width="9.1796875" style="29"/>
    <col min="4872" max="4872" width="13" style="29" customWidth="1"/>
    <col min="4873" max="4873" width="12.26953125" style="29" customWidth="1"/>
    <col min="4874" max="4874" width="11.453125" style="29" customWidth="1"/>
    <col min="4875" max="4876" width="9.1796875" style="29"/>
    <col min="4877" max="4877" width="10.7265625" style="29" customWidth="1"/>
    <col min="4878" max="5121" width="9.1796875" style="29"/>
    <col min="5122" max="5122" width="23.26953125" style="29" customWidth="1"/>
    <col min="5123" max="5123" width="9" style="29" customWidth="1"/>
    <col min="5124" max="5124" width="11.26953125" style="29" customWidth="1"/>
    <col min="5125" max="5125" width="17.453125" style="29" customWidth="1"/>
    <col min="5126" max="5126" width="18" style="29" customWidth="1"/>
    <col min="5127" max="5127" width="9.1796875" style="29"/>
    <col min="5128" max="5128" width="13" style="29" customWidth="1"/>
    <col min="5129" max="5129" width="12.26953125" style="29" customWidth="1"/>
    <col min="5130" max="5130" width="11.453125" style="29" customWidth="1"/>
    <col min="5131" max="5132" width="9.1796875" style="29"/>
    <col min="5133" max="5133" width="10.7265625" style="29" customWidth="1"/>
    <col min="5134" max="5377" width="9.1796875" style="29"/>
    <col min="5378" max="5378" width="23.26953125" style="29" customWidth="1"/>
    <col min="5379" max="5379" width="9" style="29" customWidth="1"/>
    <col min="5380" max="5380" width="11.26953125" style="29" customWidth="1"/>
    <col min="5381" max="5381" width="17.453125" style="29" customWidth="1"/>
    <col min="5382" max="5382" width="18" style="29" customWidth="1"/>
    <col min="5383" max="5383" width="9.1796875" style="29"/>
    <col min="5384" max="5384" width="13" style="29" customWidth="1"/>
    <col min="5385" max="5385" width="12.26953125" style="29" customWidth="1"/>
    <col min="5386" max="5386" width="11.453125" style="29" customWidth="1"/>
    <col min="5387" max="5388" width="9.1796875" style="29"/>
    <col min="5389" max="5389" width="10.7265625" style="29" customWidth="1"/>
    <col min="5390" max="5633" width="9.1796875" style="29"/>
    <col min="5634" max="5634" width="23.26953125" style="29" customWidth="1"/>
    <col min="5635" max="5635" width="9" style="29" customWidth="1"/>
    <col min="5636" max="5636" width="11.26953125" style="29" customWidth="1"/>
    <col min="5637" max="5637" width="17.453125" style="29" customWidth="1"/>
    <col min="5638" max="5638" width="18" style="29" customWidth="1"/>
    <col min="5639" max="5639" width="9.1796875" style="29"/>
    <col min="5640" max="5640" width="13" style="29" customWidth="1"/>
    <col min="5641" max="5641" width="12.26953125" style="29" customWidth="1"/>
    <col min="5642" max="5642" width="11.453125" style="29" customWidth="1"/>
    <col min="5643" max="5644" width="9.1796875" style="29"/>
    <col min="5645" max="5645" width="10.7265625" style="29" customWidth="1"/>
    <col min="5646" max="5889" width="9.1796875" style="29"/>
    <col min="5890" max="5890" width="23.26953125" style="29" customWidth="1"/>
    <col min="5891" max="5891" width="9" style="29" customWidth="1"/>
    <col min="5892" max="5892" width="11.26953125" style="29" customWidth="1"/>
    <col min="5893" max="5893" width="17.453125" style="29" customWidth="1"/>
    <col min="5894" max="5894" width="18" style="29" customWidth="1"/>
    <col min="5895" max="5895" width="9.1796875" style="29"/>
    <col min="5896" max="5896" width="13" style="29" customWidth="1"/>
    <col min="5897" max="5897" width="12.26953125" style="29" customWidth="1"/>
    <col min="5898" max="5898" width="11.453125" style="29" customWidth="1"/>
    <col min="5899" max="5900" width="9.1796875" style="29"/>
    <col min="5901" max="5901" width="10.7265625" style="29" customWidth="1"/>
    <col min="5902" max="6145" width="9.1796875" style="29"/>
    <col min="6146" max="6146" width="23.26953125" style="29" customWidth="1"/>
    <col min="6147" max="6147" width="9" style="29" customWidth="1"/>
    <col min="6148" max="6148" width="11.26953125" style="29" customWidth="1"/>
    <col min="6149" max="6149" width="17.453125" style="29" customWidth="1"/>
    <col min="6150" max="6150" width="18" style="29" customWidth="1"/>
    <col min="6151" max="6151" width="9.1796875" style="29"/>
    <col min="6152" max="6152" width="13" style="29" customWidth="1"/>
    <col min="6153" max="6153" width="12.26953125" style="29" customWidth="1"/>
    <col min="6154" max="6154" width="11.453125" style="29" customWidth="1"/>
    <col min="6155" max="6156" width="9.1796875" style="29"/>
    <col min="6157" max="6157" width="10.7265625" style="29" customWidth="1"/>
    <col min="6158" max="6401" width="9.1796875" style="29"/>
    <col min="6402" max="6402" width="23.26953125" style="29" customWidth="1"/>
    <col min="6403" max="6403" width="9" style="29" customWidth="1"/>
    <col min="6404" max="6404" width="11.26953125" style="29" customWidth="1"/>
    <col min="6405" max="6405" width="17.453125" style="29" customWidth="1"/>
    <col min="6406" max="6406" width="18" style="29" customWidth="1"/>
    <col min="6407" max="6407" width="9.1796875" style="29"/>
    <col min="6408" max="6408" width="13" style="29" customWidth="1"/>
    <col min="6409" max="6409" width="12.26953125" style="29" customWidth="1"/>
    <col min="6410" max="6410" width="11.453125" style="29" customWidth="1"/>
    <col min="6411" max="6412" width="9.1796875" style="29"/>
    <col min="6413" max="6413" width="10.7265625" style="29" customWidth="1"/>
    <col min="6414" max="6657" width="9.1796875" style="29"/>
    <col min="6658" max="6658" width="23.26953125" style="29" customWidth="1"/>
    <col min="6659" max="6659" width="9" style="29" customWidth="1"/>
    <col min="6660" max="6660" width="11.26953125" style="29" customWidth="1"/>
    <col min="6661" max="6661" width="17.453125" style="29" customWidth="1"/>
    <col min="6662" max="6662" width="18" style="29" customWidth="1"/>
    <col min="6663" max="6663" width="9.1796875" style="29"/>
    <col min="6664" max="6664" width="13" style="29" customWidth="1"/>
    <col min="6665" max="6665" width="12.26953125" style="29" customWidth="1"/>
    <col min="6666" max="6666" width="11.453125" style="29" customWidth="1"/>
    <col min="6667" max="6668" width="9.1796875" style="29"/>
    <col min="6669" max="6669" width="10.7265625" style="29" customWidth="1"/>
    <col min="6670" max="6913" width="9.1796875" style="29"/>
    <col min="6914" max="6914" width="23.26953125" style="29" customWidth="1"/>
    <col min="6915" max="6915" width="9" style="29" customWidth="1"/>
    <col min="6916" max="6916" width="11.26953125" style="29" customWidth="1"/>
    <col min="6917" max="6917" width="17.453125" style="29" customWidth="1"/>
    <col min="6918" max="6918" width="18" style="29" customWidth="1"/>
    <col min="6919" max="6919" width="9.1796875" style="29"/>
    <col min="6920" max="6920" width="13" style="29" customWidth="1"/>
    <col min="6921" max="6921" width="12.26953125" style="29" customWidth="1"/>
    <col min="6922" max="6922" width="11.453125" style="29" customWidth="1"/>
    <col min="6923" max="6924" width="9.1796875" style="29"/>
    <col min="6925" max="6925" width="10.7265625" style="29" customWidth="1"/>
    <col min="6926" max="7169" width="9.1796875" style="29"/>
    <col min="7170" max="7170" width="23.26953125" style="29" customWidth="1"/>
    <col min="7171" max="7171" width="9" style="29" customWidth="1"/>
    <col min="7172" max="7172" width="11.26953125" style="29" customWidth="1"/>
    <col min="7173" max="7173" width="17.453125" style="29" customWidth="1"/>
    <col min="7174" max="7174" width="18" style="29" customWidth="1"/>
    <col min="7175" max="7175" width="9.1796875" style="29"/>
    <col min="7176" max="7176" width="13" style="29" customWidth="1"/>
    <col min="7177" max="7177" width="12.26953125" style="29" customWidth="1"/>
    <col min="7178" max="7178" width="11.453125" style="29" customWidth="1"/>
    <col min="7179" max="7180" width="9.1796875" style="29"/>
    <col min="7181" max="7181" width="10.7265625" style="29" customWidth="1"/>
    <col min="7182" max="7425" width="9.1796875" style="29"/>
    <col min="7426" max="7426" width="23.26953125" style="29" customWidth="1"/>
    <col min="7427" max="7427" width="9" style="29" customWidth="1"/>
    <col min="7428" max="7428" width="11.26953125" style="29" customWidth="1"/>
    <col min="7429" max="7429" width="17.453125" style="29" customWidth="1"/>
    <col min="7430" max="7430" width="18" style="29" customWidth="1"/>
    <col min="7431" max="7431" width="9.1796875" style="29"/>
    <col min="7432" max="7432" width="13" style="29" customWidth="1"/>
    <col min="7433" max="7433" width="12.26953125" style="29" customWidth="1"/>
    <col min="7434" max="7434" width="11.453125" style="29" customWidth="1"/>
    <col min="7435" max="7436" width="9.1796875" style="29"/>
    <col min="7437" max="7437" width="10.7265625" style="29" customWidth="1"/>
    <col min="7438" max="7681" width="9.1796875" style="29"/>
    <col min="7682" max="7682" width="23.26953125" style="29" customWidth="1"/>
    <col min="7683" max="7683" width="9" style="29" customWidth="1"/>
    <col min="7684" max="7684" width="11.26953125" style="29" customWidth="1"/>
    <col min="7685" max="7685" width="17.453125" style="29" customWidth="1"/>
    <col min="7686" max="7686" width="18" style="29" customWidth="1"/>
    <col min="7687" max="7687" width="9.1796875" style="29"/>
    <col min="7688" max="7688" width="13" style="29" customWidth="1"/>
    <col min="7689" max="7689" width="12.26953125" style="29" customWidth="1"/>
    <col min="7690" max="7690" width="11.453125" style="29" customWidth="1"/>
    <col min="7691" max="7692" width="9.1796875" style="29"/>
    <col min="7693" max="7693" width="10.7265625" style="29" customWidth="1"/>
    <col min="7694" max="7937" width="9.1796875" style="29"/>
    <col min="7938" max="7938" width="23.26953125" style="29" customWidth="1"/>
    <col min="7939" max="7939" width="9" style="29" customWidth="1"/>
    <col min="7940" max="7940" width="11.26953125" style="29" customWidth="1"/>
    <col min="7941" max="7941" width="17.453125" style="29" customWidth="1"/>
    <col min="7942" max="7942" width="18" style="29" customWidth="1"/>
    <col min="7943" max="7943" width="9.1796875" style="29"/>
    <col min="7944" max="7944" width="13" style="29" customWidth="1"/>
    <col min="7945" max="7945" width="12.26953125" style="29" customWidth="1"/>
    <col min="7946" max="7946" width="11.453125" style="29" customWidth="1"/>
    <col min="7947" max="7948" width="9.1796875" style="29"/>
    <col min="7949" max="7949" width="10.7265625" style="29" customWidth="1"/>
    <col min="7950" max="8193" width="9.1796875" style="29"/>
    <col min="8194" max="8194" width="23.26953125" style="29" customWidth="1"/>
    <col min="8195" max="8195" width="9" style="29" customWidth="1"/>
    <col min="8196" max="8196" width="11.26953125" style="29" customWidth="1"/>
    <col min="8197" max="8197" width="17.453125" style="29" customWidth="1"/>
    <col min="8198" max="8198" width="18" style="29" customWidth="1"/>
    <col min="8199" max="8199" width="9.1796875" style="29"/>
    <col min="8200" max="8200" width="13" style="29" customWidth="1"/>
    <col min="8201" max="8201" width="12.26953125" style="29" customWidth="1"/>
    <col min="8202" max="8202" width="11.453125" style="29" customWidth="1"/>
    <col min="8203" max="8204" width="9.1796875" style="29"/>
    <col min="8205" max="8205" width="10.7265625" style="29" customWidth="1"/>
    <col min="8206" max="8449" width="9.1796875" style="29"/>
    <col min="8450" max="8450" width="23.26953125" style="29" customWidth="1"/>
    <col min="8451" max="8451" width="9" style="29" customWidth="1"/>
    <col min="8452" max="8452" width="11.26953125" style="29" customWidth="1"/>
    <col min="8453" max="8453" width="17.453125" style="29" customWidth="1"/>
    <col min="8454" max="8454" width="18" style="29" customWidth="1"/>
    <col min="8455" max="8455" width="9.1796875" style="29"/>
    <col min="8456" max="8456" width="13" style="29" customWidth="1"/>
    <col min="8457" max="8457" width="12.26953125" style="29" customWidth="1"/>
    <col min="8458" max="8458" width="11.453125" style="29" customWidth="1"/>
    <col min="8459" max="8460" width="9.1796875" style="29"/>
    <col min="8461" max="8461" width="10.7265625" style="29" customWidth="1"/>
    <col min="8462" max="8705" width="9.1796875" style="29"/>
    <col min="8706" max="8706" width="23.26953125" style="29" customWidth="1"/>
    <col min="8707" max="8707" width="9" style="29" customWidth="1"/>
    <col min="8708" max="8708" width="11.26953125" style="29" customWidth="1"/>
    <col min="8709" max="8709" width="17.453125" style="29" customWidth="1"/>
    <col min="8710" max="8710" width="18" style="29" customWidth="1"/>
    <col min="8711" max="8711" width="9.1796875" style="29"/>
    <col min="8712" max="8712" width="13" style="29" customWidth="1"/>
    <col min="8713" max="8713" width="12.26953125" style="29" customWidth="1"/>
    <col min="8714" max="8714" width="11.453125" style="29" customWidth="1"/>
    <col min="8715" max="8716" width="9.1796875" style="29"/>
    <col min="8717" max="8717" width="10.7265625" style="29" customWidth="1"/>
    <col min="8718" max="8961" width="9.1796875" style="29"/>
    <col min="8962" max="8962" width="23.26953125" style="29" customWidth="1"/>
    <col min="8963" max="8963" width="9" style="29" customWidth="1"/>
    <col min="8964" max="8964" width="11.26953125" style="29" customWidth="1"/>
    <col min="8965" max="8965" width="17.453125" style="29" customWidth="1"/>
    <col min="8966" max="8966" width="18" style="29" customWidth="1"/>
    <col min="8967" max="8967" width="9.1796875" style="29"/>
    <col min="8968" max="8968" width="13" style="29" customWidth="1"/>
    <col min="8969" max="8969" width="12.26953125" style="29" customWidth="1"/>
    <col min="8970" max="8970" width="11.453125" style="29" customWidth="1"/>
    <col min="8971" max="8972" width="9.1796875" style="29"/>
    <col min="8973" max="8973" width="10.7265625" style="29" customWidth="1"/>
    <col min="8974" max="9217" width="9.1796875" style="29"/>
    <col min="9218" max="9218" width="23.26953125" style="29" customWidth="1"/>
    <col min="9219" max="9219" width="9" style="29" customWidth="1"/>
    <col min="9220" max="9220" width="11.26953125" style="29" customWidth="1"/>
    <col min="9221" max="9221" width="17.453125" style="29" customWidth="1"/>
    <col min="9222" max="9222" width="18" style="29" customWidth="1"/>
    <col min="9223" max="9223" width="9.1796875" style="29"/>
    <col min="9224" max="9224" width="13" style="29" customWidth="1"/>
    <col min="9225" max="9225" width="12.26953125" style="29" customWidth="1"/>
    <col min="9226" max="9226" width="11.453125" style="29" customWidth="1"/>
    <col min="9227" max="9228" width="9.1796875" style="29"/>
    <col min="9229" max="9229" width="10.7265625" style="29" customWidth="1"/>
    <col min="9230" max="9473" width="9.1796875" style="29"/>
    <col min="9474" max="9474" width="23.26953125" style="29" customWidth="1"/>
    <col min="9475" max="9475" width="9" style="29" customWidth="1"/>
    <col min="9476" max="9476" width="11.26953125" style="29" customWidth="1"/>
    <col min="9477" max="9477" width="17.453125" style="29" customWidth="1"/>
    <col min="9478" max="9478" width="18" style="29" customWidth="1"/>
    <col min="9479" max="9479" width="9.1796875" style="29"/>
    <col min="9480" max="9480" width="13" style="29" customWidth="1"/>
    <col min="9481" max="9481" width="12.26953125" style="29" customWidth="1"/>
    <col min="9482" max="9482" width="11.453125" style="29" customWidth="1"/>
    <col min="9483" max="9484" width="9.1796875" style="29"/>
    <col min="9485" max="9485" width="10.7265625" style="29" customWidth="1"/>
    <col min="9486" max="9729" width="9.1796875" style="29"/>
    <col min="9730" max="9730" width="23.26953125" style="29" customWidth="1"/>
    <col min="9731" max="9731" width="9" style="29" customWidth="1"/>
    <col min="9732" max="9732" width="11.26953125" style="29" customWidth="1"/>
    <col min="9733" max="9733" width="17.453125" style="29" customWidth="1"/>
    <col min="9734" max="9734" width="18" style="29" customWidth="1"/>
    <col min="9735" max="9735" width="9.1796875" style="29"/>
    <col min="9736" max="9736" width="13" style="29" customWidth="1"/>
    <col min="9737" max="9737" width="12.26953125" style="29" customWidth="1"/>
    <col min="9738" max="9738" width="11.453125" style="29" customWidth="1"/>
    <col min="9739" max="9740" width="9.1796875" style="29"/>
    <col min="9741" max="9741" width="10.7265625" style="29" customWidth="1"/>
    <col min="9742" max="9985" width="9.1796875" style="29"/>
    <col min="9986" max="9986" width="23.26953125" style="29" customWidth="1"/>
    <col min="9987" max="9987" width="9" style="29" customWidth="1"/>
    <col min="9988" max="9988" width="11.26953125" style="29" customWidth="1"/>
    <col min="9989" max="9989" width="17.453125" style="29" customWidth="1"/>
    <col min="9990" max="9990" width="18" style="29" customWidth="1"/>
    <col min="9991" max="9991" width="9.1796875" style="29"/>
    <col min="9992" max="9992" width="13" style="29" customWidth="1"/>
    <col min="9993" max="9993" width="12.26953125" style="29" customWidth="1"/>
    <col min="9994" max="9994" width="11.453125" style="29" customWidth="1"/>
    <col min="9995" max="9996" width="9.1796875" style="29"/>
    <col min="9997" max="9997" width="10.7265625" style="29" customWidth="1"/>
    <col min="9998" max="10241" width="9.1796875" style="29"/>
    <col min="10242" max="10242" width="23.26953125" style="29" customWidth="1"/>
    <col min="10243" max="10243" width="9" style="29" customWidth="1"/>
    <col min="10244" max="10244" width="11.26953125" style="29" customWidth="1"/>
    <col min="10245" max="10245" width="17.453125" style="29" customWidth="1"/>
    <col min="10246" max="10246" width="18" style="29" customWidth="1"/>
    <col min="10247" max="10247" width="9.1796875" style="29"/>
    <col min="10248" max="10248" width="13" style="29" customWidth="1"/>
    <col min="10249" max="10249" width="12.26953125" style="29" customWidth="1"/>
    <col min="10250" max="10250" width="11.453125" style="29" customWidth="1"/>
    <col min="10251" max="10252" width="9.1796875" style="29"/>
    <col min="10253" max="10253" width="10.7265625" style="29" customWidth="1"/>
    <col min="10254" max="10497" width="9.1796875" style="29"/>
    <col min="10498" max="10498" width="23.26953125" style="29" customWidth="1"/>
    <col min="10499" max="10499" width="9" style="29" customWidth="1"/>
    <col min="10500" max="10500" width="11.26953125" style="29" customWidth="1"/>
    <col min="10501" max="10501" width="17.453125" style="29" customWidth="1"/>
    <col min="10502" max="10502" width="18" style="29" customWidth="1"/>
    <col min="10503" max="10503" width="9.1796875" style="29"/>
    <col min="10504" max="10504" width="13" style="29" customWidth="1"/>
    <col min="10505" max="10505" width="12.26953125" style="29" customWidth="1"/>
    <col min="10506" max="10506" width="11.453125" style="29" customWidth="1"/>
    <col min="10507" max="10508" width="9.1796875" style="29"/>
    <col min="10509" max="10509" width="10.7265625" style="29" customWidth="1"/>
    <col min="10510" max="10753" width="9.1796875" style="29"/>
    <col min="10754" max="10754" width="23.26953125" style="29" customWidth="1"/>
    <col min="10755" max="10755" width="9" style="29" customWidth="1"/>
    <col min="10756" max="10756" width="11.26953125" style="29" customWidth="1"/>
    <col min="10757" max="10757" width="17.453125" style="29" customWidth="1"/>
    <col min="10758" max="10758" width="18" style="29" customWidth="1"/>
    <col min="10759" max="10759" width="9.1796875" style="29"/>
    <col min="10760" max="10760" width="13" style="29" customWidth="1"/>
    <col min="10761" max="10761" width="12.26953125" style="29" customWidth="1"/>
    <col min="10762" max="10762" width="11.453125" style="29" customWidth="1"/>
    <col min="10763" max="10764" width="9.1796875" style="29"/>
    <col min="10765" max="10765" width="10.7265625" style="29" customWidth="1"/>
    <col min="10766" max="11009" width="9.1796875" style="29"/>
    <col min="11010" max="11010" width="23.26953125" style="29" customWidth="1"/>
    <col min="11011" max="11011" width="9" style="29" customWidth="1"/>
    <col min="11012" max="11012" width="11.26953125" style="29" customWidth="1"/>
    <col min="11013" max="11013" width="17.453125" style="29" customWidth="1"/>
    <col min="11014" max="11014" width="18" style="29" customWidth="1"/>
    <col min="11015" max="11015" width="9.1796875" style="29"/>
    <col min="11016" max="11016" width="13" style="29" customWidth="1"/>
    <col min="11017" max="11017" width="12.26953125" style="29" customWidth="1"/>
    <col min="11018" max="11018" width="11.453125" style="29" customWidth="1"/>
    <col min="11019" max="11020" width="9.1796875" style="29"/>
    <col min="11021" max="11021" width="10.7265625" style="29" customWidth="1"/>
    <col min="11022" max="11265" width="9.1796875" style="29"/>
    <col min="11266" max="11266" width="23.26953125" style="29" customWidth="1"/>
    <col min="11267" max="11267" width="9" style="29" customWidth="1"/>
    <col min="11268" max="11268" width="11.26953125" style="29" customWidth="1"/>
    <col min="11269" max="11269" width="17.453125" style="29" customWidth="1"/>
    <col min="11270" max="11270" width="18" style="29" customWidth="1"/>
    <col min="11271" max="11271" width="9.1796875" style="29"/>
    <col min="11272" max="11272" width="13" style="29" customWidth="1"/>
    <col min="11273" max="11273" width="12.26953125" style="29" customWidth="1"/>
    <col min="11274" max="11274" width="11.453125" style="29" customWidth="1"/>
    <col min="11275" max="11276" width="9.1796875" style="29"/>
    <col min="11277" max="11277" width="10.7265625" style="29" customWidth="1"/>
    <col min="11278" max="11521" width="9.1796875" style="29"/>
    <col min="11522" max="11522" width="23.26953125" style="29" customWidth="1"/>
    <col min="11523" max="11523" width="9" style="29" customWidth="1"/>
    <col min="11524" max="11524" width="11.26953125" style="29" customWidth="1"/>
    <col min="11525" max="11525" width="17.453125" style="29" customWidth="1"/>
    <col min="11526" max="11526" width="18" style="29" customWidth="1"/>
    <col min="11527" max="11527" width="9.1796875" style="29"/>
    <col min="11528" max="11528" width="13" style="29" customWidth="1"/>
    <col min="11529" max="11529" width="12.26953125" style="29" customWidth="1"/>
    <col min="11530" max="11530" width="11.453125" style="29" customWidth="1"/>
    <col min="11531" max="11532" width="9.1796875" style="29"/>
    <col min="11533" max="11533" width="10.7265625" style="29" customWidth="1"/>
    <col min="11534" max="11777" width="9.1796875" style="29"/>
    <col min="11778" max="11778" width="23.26953125" style="29" customWidth="1"/>
    <col min="11779" max="11779" width="9" style="29" customWidth="1"/>
    <col min="11780" max="11780" width="11.26953125" style="29" customWidth="1"/>
    <col min="11781" max="11781" width="17.453125" style="29" customWidth="1"/>
    <col min="11782" max="11782" width="18" style="29" customWidth="1"/>
    <col min="11783" max="11783" width="9.1796875" style="29"/>
    <col min="11784" max="11784" width="13" style="29" customWidth="1"/>
    <col min="11785" max="11785" width="12.26953125" style="29" customWidth="1"/>
    <col min="11786" max="11786" width="11.453125" style="29" customWidth="1"/>
    <col min="11787" max="11788" width="9.1796875" style="29"/>
    <col min="11789" max="11789" width="10.7265625" style="29" customWidth="1"/>
    <col min="11790" max="12033" width="9.1796875" style="29"/>
    <col min="12034" max="12034" width="23.26953125" style="29" customWidth="1"/>
    <col min="12035" max="12035" width="9" style="29" customWidth="1"/>
    <col min="12036" max="12036" width="11.26953125" style="29" customWidth="1"/>
    <col min="12037" max="12037" width="17.453125" style="29" customWidth="1"/>
    <col min="12038" max="12038" width="18" style="29" customWidth="1"/>
    <col min="12039" max="12039" width="9.1796875" style="29"/>
    <col min="12040" max="12040" width="13" style="29" customWidth="1"/>
    <col min="12041" max="12041" width="12.26953125" style="29" customWidth="1"/>
    <col min="12042" max="12042" width="11.453125" style="29" customWidth="1"/>
    <col min="12043" max="12044" width="9.1796875" style="29"/>
    <col min="12045" max="12045" width="10.7265625" style="29" customWidth="1"/>
    <col min="12046" max="12289" width="9.1796875" style="29"/>
    <col min="12290" max="12290" width="23.26953125" style="29" customWidth="1"/>
    <col min="12291" max="12291" width="9" style="29" customWidth="1"/>
    <col min="12292" max="12292" width="11.26953125" style="29" customWidth="1"/>
    <col min="12293" max="12293" width="17.453125" style="29" customWidth="1"/>
    <col min="12294" max="12294" width="18" style="29" customWidth="1"/>
    <col min="12295" max="12295" width="9.1796875" style="29"/>
    <col min="12296" max="12296" width="13" style="29" customWidth="1"/>
    <col min="12297" max="12297" width="12.26953125" style="29" customWidth="1"/>
    <col min="12298" max="12298" width="11.453125" style="29" customWidth="1"/>
    <col min="12299" max="12300" width="9.1796875" style="29"/>
    <col min="12301" max="12301" width="10.7265625" style="29" customWidth="1"/>
    <col min="12302" max="12545" width="9.1796875" style="29"/>
    <col min="12546" max="12546" width="23.26953125" style="29" customWidth="1"/>
    <col min="12547" max="12547" width="9" style="29" customWidth="1"/>
    <col min="12548" max="12548" width="11.26953125" style="29" customWidth="1"/>
    <col min="12549" max="12549" width="17.453125" style="29" customWidth="1"/>
    <col min="12550" max="12550" width="18" style="29" customWidth="1"/>
    <col min="12551" max="12551" width="9.1796875" style="29"/>
    <col min="12552" max="12552" width="13" style="29" customWidth="1"/>
    <col min="12553" max="12553" width="12.26953125" style="29" customWidth="1"/>
    <col min="12554" max="12554" width="11.453125" style="29" customWidth="1"/>
    <col min="12555" max="12556" width="9.1796875" style="29"/>
    <col min="12557" max="12557" width="10.7265625" style="29" customWidth="1"/>
    <col min="12558" max="12801" width="9.1796875" style="29"/>
    <col min="12802" max="12802" width="23.26953125" style="29" customWidth="1"/>
    <col min="12803" max="12803" width="9" style="29" customWidth="1"/>
    <col min="12804" max="12804" width="11.26953125" style="29" customWidth="1"/>
    <col min="12805" max="12805" width="17.453125" style="29" customWidth="1"/>
    <col min="12806" max="12806" width="18" style="29" customWidth="1"/>
    <col min="12807" max="12807" width="9.1796875" style="29"/>
    <col min="12808" max="12808" width="13" style="29" customWidth="1"/>
    <col min="12809" max="12809" width="12.26953125" style="29" customWidth="1"/>
    <col min="12810" max="12810" width="11.453125" style="29" customWidth="1"/>
    <col min="12811" max="12812" width="9.1796875" style="29"/>
    <col min="12813" max="12813" width="10.7265625" style="29" customWidth="1"/>
    <col min="12814" max="13057" width="9.1796875" style="29"/>
    <col min="13058" max="13058" width="23.26953125" style="29" customWidth="1"/>
    <col min="13059" max="13059" width="9" style="29" customWidth="1"/>
    <col min="13060" max="13060" width="11.26953125" style="29" customWidth="1"/>
    <col min="13061" max="13061" width="17.453125" style="29" customWidth="1"/>
    <col min="13062" max="13062" width="18" style="29" customWidth="1"/>
    <col min="13063" max="13063" width="9.1796875" style="29"/>
    <col min="13064" max="13064" width="13" style="29" customWidth="1"/>
    <col min="13065" max="13065" width="12.26953125" style="29" customWidth="1"/>
    <col min="13066" max="13066" width="11.453125" style="29" customWidth="1"/>
    <col min="13067" max="13068" width="9.1796875" style="29"/>
    <col min="13069" max="13069" width="10.7265625" style="29" customWidth="1"/>
    <col min="13070" max="13313" width="9.1796875" style="29"/>
    <col min="13314" max="13314" width="23.26953125" style="29" customWidth="1"/>
    <col min="13315" max="13315" width="9" style="29" customWidth="1"/>
    <col min="13316" max="13316" width="11.26953125" style="29" customWidth="1"/>
    <col min="13317" max="13317" width="17.453125" style="29" customWidth="1"/>
    <col min="13318" max="13318" width="18" style="29" customWidth="1"/>
    <col min="13319" max="13319" width="9.1796875" style="29"/>
    <col min="13320" max="13320" width="13" style="29" customWidth="1"/>
    <col min="13321" max="13321" width="12.26953125" style="29" customWidth="1"/>
    <col min="13322" max="13322" width="11.453125" style="29" customWidth="1"/>
    <col min="13323" max="13324" width="9.1796875" style="29"/>
    <col min="13325" max="13325" width="10.7265625" style="29" customWidth="1"/>
    <col min="13326" max="13569" width="9.1796875" style="29"/>
    <col min="13570" max="13570" width="23.26953125" style="29" customWidth="1"/>
    <col min="13571" max="13571" width="9" style="29" customWidth="1"/>
    <col min="13572" max="13572" width="11.26953125" style="29" customWidth="1"/>
    <col min="13573" max="13573" width="17.453125" style="29" customWidth="1"/>
    <col min="13574" max="13574" width="18" style="29" customWidth="1"/>
    <col min="13575" max="13575" width="9.1796875" style="29"/>
    <col min="13576" max="13576" width="13" style="29" customWidth="1"/>
    <col min="13577" max="13577" width="12.26953125" style="29" customWidth="1"/>
    <col min="13578" max="13578" width="11.453125" style="29" customWidth="1"/>
    <col min="13579" max="13580" width="9.1796875" style="29"/>
    <col min="13581" max="13581" width="10.7265625" style="29" customWidth="1"/>
    <col min="13582" max="13825" width="9.1796875" style="29"/>
    <col min="13826" max="13826" width="23.26953125" style="29" customWidth="1"/>
    <col min="13827" max="13827" width="9" style="29" customWidth="1"/>
    <col min="13828" max="13828" width="11.26953125" style="29" customWidth="1"/>
    <col min="13829" max="13829" width="17.453125" style="29" customWidth="1"/>
    <col min="13830" max="13830" width="18" style="29" customWidth="1"/>
    <col min="13831" max="13831" width="9.1796875" style="29"/>
    <col min="13832" max="13832" width="13" style="29" customWidth="1"/>
    <col min="13833" max="13833" width="12.26953125" style="29" customWidth="1"/>
    <col min="13834" max="13834" width="11.453125" style="29" customWidth="1"/>
    <col min="13835" max="13836" width="9.1796875" style="29"/>
    <col min="13837" max="13837" width="10.7265625" style="29" customWidth="1"/>
    <col min="13838" max="14081" width="9.1796875" style="29"/>
    <col min="14082" max="14082" width="23.26953125" style="29" customWidth="1"/>
    <col min="14083" max="14083" width="9" style="29" customWidth="1"/>
    <col min="14084" max="14084" width="11.26953125" style="29" customWidth="1"/>
    <col min="14085" max="14085" width="17.453125" style="29" customWidth="1"/>
    <col min="14086" max="14086" width="18" style="29" customWidth="1"/>
    <col min="14087" max="14087" width="9.1796875" style="29"/>
    <col min="14088" max="14088" width="13" style="29" customWidth="1"/>
    <col min="14089" max="14089" width="12.26953125" style="29" customWidth="1"/>
    <col min="14090" max="14090" width="11.453125" style="29" customWidth="1"/>
    <col min="14091" max="14092" width="9.1796875" style="29"/>
    <col min="14093" max="14093" width="10.7265625" style="29" customWidth="1"/>
    <col min="14094" max="14337" width="9.1796875" style="29"/>
    <col min="14338" max="14338" width="23.26953125" style="29" customWidth="1"/>
    <col min="14339" max="14339" width="9" style="29" customWidth="1"/>
    <col min="14340" max="14340" width="11.26953125" style="29" customWidth="1"/>
    <col min="14341" max="14341" width="17.453125" style="29" customWidth="1"/>
    <col min="14342" max="14342" width="18" style="29" customWidth="1"/>
    <col min="14343" max="14343" width="9.1796875" style="29"/>
    <col min="14344" max="14344" width="13" style="29" customWidth="1"/>
    <col min="14345" max="14345" width="12.26953125" style="29" customWidth="1"/>
    <col min="14346" max="14346" width="11.453125" style="29" customWidth="1"/>
    <col min="14347" max="14348" width="9.1796875" style="29"/>
    <col min="14349" max="14349" width="10.7265625" style="29" customWidth="1"/>
    <col min="14350" max="14593" width="9.1796875" style="29"/>
    <col min="14594" max="14594" width="23.26953125" style="29" customWidth="1"/>
    <col min="14595" max="14595" width="9" style="29" customWidth="1"/>
    <col min="14596" max="14596" width="11.26953125" style="29" customWidth="1"/>
    <col min="14597" max="14597" width="17.453125" style="29" customWidth="1"/>
    <col min="14598" max="14598" width="18" style="29" customWidth="1"/>
    <col min="14599" max="14599" width="9.1796875" style="29"/>
    <col min="14600" max="14600" width="13" style="29" customWidth="1"/>
    <col min="14601" max="14601" width="12.26953125" style="29" customWidth="1"/>
    <col min="14602" max="14602" width="11.453125" style="29" customWidth="1"/>
    <col min="14603" max="14604" width="9.1796875" style="29"/>
    <col min="14605" max="14605" width="10.7265625" style="29" customWidth="1"/>
    <col min="14606" max="14849" width="9.1796875" style="29"/>
    <col min="14850" max="14850" width="23.26953125" style="29" customWidth="1"/>
    <col min="14851" max="14851" width="9" style="29" customWidth="1"/>
    <col min="14852" max="14852" width="11.26953125" style="29" customWidth="1"/>
    <col min="14853" max="14853" width="17.453125" style="29" customWidth="1"/>
    <col min="14854" max="14854" width="18" style="29" customWidth="1"/>
    <col min="14855" max="14855" width="9.1796875" style="29"/>
    <col min="14856" max="14856" width="13" style="29" customWidth="1"/>
    <col min="14857" max="14857" width="12.26953125" style="29" customWidth="1"/>
    <col min="14858" max="14858" width="11.453125" style="29" customWidth="1"/>
    <col min="14859" max="14860" width="9.1796875" style="29"/>
    <col min="14861" max="14861" width="10.7265625" style="29" customWidth="1"/>
    <col min="14862" max="15105" width="9.1796875" style="29"/>
    <col min="15106" max="15106" width="23.26953125" style="29" customWidth="1"/>
    <col min="15107" max="15107" width="9" style="29" customWidth="1"/>
    <col min="15108" max="15108" width="11.26953125" style="29" customWidth="1"/>
    <col min="15109" max="15109" width="17.453125" style="29" customWidth="1"/>
    <col min="15110" max="15110" width="18" style="29" customWidth="1"/>
    <col min="15111" max="15111" width="9.1796875" style="29"/>
    <col min="15112" max="15112" width="13" style="29" customWidth="1"/>
    <col min="15113" max="15113" width="12.26953125" style="29" customWidth="1"/>
    <col min="15114" max="15114" width="11.453125" style="29" customWidth="1"/>
    <col min="15115" max="15116" width="9.1796875" style="29"/>
    <col min="15117" max="15117" width="10.7265625" style="29" customWidth="1"/>
    <col min="15118" max="15361" width="9.1796875" style="29"/>
    <col min="15362" max="15362" width="23.26953125" style="29" customWidth="1"/>
    <col min="15363" max="15363" width="9" style="29" customWidth="1"/>
    <col min="15364" max="15364" width="11.26953125" style="29" customWidth="1"/>
    <col min="15365" max="15365" width="17.453125" style="29" customWidth="1"/>
    <col min="15366" max="15366" width="18" style="29" customWidth="1"/>
    <col min="15367" max="15367" width="9.1796875" style="29"/>
    <col min="15368" max="15368" width="13" style="29" customWidth="1"/>
    <col min="15369" max="15369" width="12.26953125" style="29" customWidth="1"/>
    <col min="15370" max="15370" width="11.453125" style="29" customWidth="1"/>
    <col min="15371" max="15372" width="9.1796875" style="29"/>
    <col min="15373" max="15373" width="10.7265625" style="29" customWidth="1"/>
    <col min="15374" max="15617" width="9.1796875" style="29"/>
    <col min="15618" max="15618" width="23.26953125" style="29" customWidth="1"/>
    <col min="15619" max="15619" width="9" style="29" customWidth="1"/>
    <col min="15620" max="15620" width="11.26953125" style="29" customWidth="1"/>
    <col min="15621" max="15621" width="17.453125" style="29" customWidth="1"/>
    <col min="15622" max="15622" width="18" style="29" customWidth="1"/>
    <col min="15623" max="15623" width="9.1796875" style="29"/>
    <col min="15624" max="15624" width="13" style="29" customWidth="1"/>
    <col min="15625" max="15625" width="12.26953125" style="29" customWidth="1"/>
    <col min="15626" max="15626" width="11.453125" style="29" customWidth="1"/>
    <col min="15627" max="15628" width="9.1796875" style="29"/>
    <col min="15629" max="15629" width="10.7265625" style="29" customWidth="1"/>
    <col min="15630" max="15873" width="9.1796875" style="29"/>
    <col min="15874" max="15874" width="23.26953125" style="29" customWidth="1"/>
    <col min="15875" max="15875" width="9" style="29" customWidth="1"/>
    <col min="15876" max="15876" width="11.26953125" style="29" customWidth="1"/>
    <col min="15877" max="15877" width="17.453125" style="29" customWidth="1"/>
    <col min="15878" max="15878" width="18" style="29" customWidth="1"/>
    <col min="15879" max="15879" width="9.1796875" style="29"/>
    <col min="15880" max="15880" width="13" style="29" customWidth="1"/>
    <col min="15881" max="15881" width="12.26953125" style="29" customWidth="1"/>
    <col min="15882" max="15882" width="11.453125" style="29" customWidth="1"/>
    <col min="15883" max="15884" width="9.1796875" style="29"/>
    <col min="15885" max="15885" width="10.7265625" style="29" customWidth="1"/>
    <col min="15886" max="16129" width="9.1796875" style="29"/>
    <col min="16130" max="16130" width="23.26953125" style="29" customWidth="1"/>
    <col min="16131" max="16131" width="9" style="29" customWidth="1"/>
    <col min="16132" max="16132" width="11.26953125" style="29" customWidth="1"/>
    <col min="16133" max="16133" width="17.453125" style="29" customWidth="1"/>
    <col min="16134" max="16134" width="18" style="29" customWidth="1"/>
    <col min="16135" max="16135" width="9.1796875" style="29"/>
    <col min="16136" max="16136" width="13" style="29" customWidth="1"/>
    <col min="16137" max="16137" width="12.26953125" style="29" customWidth="1"/>
    <col min="16138" max="16138" width="11.453125" style="29" customWidth="1"/>
    <col min="16139" max="16140" width="9.1796875" style="29"/>
    <col min="16141" max="16141" width="10.7265625" style="29" customWidth="1"/>
    <col min="16142" max="16384" width="9.1796875" style="29"/>
  </cols>
  <sheetData>
    <row r="1" spans="1:13" x14ac:dyDescent="0.35">
      <c r="A1" s="99" t="s">
        <v>1001</v>
      </c>
      <c r="B1" s="100" t="s">
        <v>939</v>
      </c>
      <c r="C1" s="100" t="s">
        <v>940</v>
      </c>
      <c r="D1" s="100" t="s">
        <v>941</v>
      </c>
      <c r="E1" s="100" t="s">
        <v>942</v>
      </c>
      <c r="F1" s="100" t="s">
        <v>943</v>
      </c>
      <c r="G1" s="100" t="s">
        <v>944</v>
      </c>
      <c r="H1" s="100" t="s">
        <v>945</v>
      </c>
      <c r="I1" s="100" t="s">
        <v>946</v>
      </c>
      <c r="J1" s="100" t="s">
        <v>947</v>
      </c>
      <c r="K1" s="100" t="s">
        <v>948</v>
      </c>
      <c r="L1" s="100" t="s">
        <v>949</v>
      </c>
      <c r="M1" s="101" t="s">
        <v>950</v>
      </c>
    </row>
    <row r="2" spans="1:13" x14ac:dyDescent="0.35">
      <c r="A2" s="94" t="str">
        <f>CONCATENATE(D2,I2)</f>
        <v>3724318Z999</v>
      </c>
      <c r="B2" s="70" t="s">
        <v>951</v>
      </c>
      <c r="C2" s="71">
        <v>2145463</v>
      </c>
      <c r="D2" s="70">
        <v>3724318</v>
      </c>
      <c r="E2" s="70" t="s">
        <v>952</v>
      </c>
      <c r="F2" s="70" t="s">
        <v>953</v>
      </c>
      <c r="G2" s="72">
        <v>43104</v>
      </c>
      <c r="H2" s="72">
        <v>43104</v>
      </c>
      <c r="I2" s="70" t="s">
        <v>610</v>
      </c>
      <c r="J2" s="70"/>
      <c r="K2" s="73">
        <v>1</v>
      </c>
      <c r="L2" s="74">
        <v>0</v>
      </c>
      <c r="M2" s="96">
        <v>0</v>
      </c>
    </row>
    <row r="3" spans="1:13" x14ac:dyDescent="0.35">
      <c r="A3" s="94" t="str">
        <f t="shared" ref="A3:A66" si="0">CONCATENATE(D3,I3)</f>
        <v>3724318ZNGA563B</v>
      </c>
      <c r="B3" s="70" t="s">
        <v>951</v>
      </c>
      <c r="C3" s="71">
        <v>2145463</v>
      </c>
      <c r="D3" s="70">
        <v>3724318</v>
      </c>
      <c r="E3" s="70" t="s">
        <v>952</v>
      </c>
      <c r="F3" s="70" t="s">
        <v>953</v>
      </c>
      <c r="G3" s="72">
        <v>43104</v>
      </c>
      <c r="H3" s="72">
        <v>43104</v>
      </c>
      <c r="I3" s="70" t="s">
        <v>561</v>
      </c>
      <c r="J3" s="70"/>
      <c r="K3" s="73">
        <v>-1</v>
      </c>
      <c r="L3" s="74">
        <v>383.5</v>
      </c>
      <c r="M3" s="96">
        <v>-383.5</v>
      </c>
    </row>
    <row r="4" spans="1:13" x14ac:dyDescent="0.35">
      <c r="A4" s="94" t="str">
        <f t="shared" si="0"/>
        <v>4279751ZNGA564B</v>
      </c>
      <c r="B4" s="70" t="s">
        <v>951</v>
      </c>
      <c r="C4" s="71">
        <v>2169629</v>
      </c>
      <c r="D4" s="70">
        <v>4279751</v>
      </c>
      <c r="E4" s="70" t="s">
        <v>954</v>
      </c>
      <c r="F4" s="70" t="s">
        <v>953</v>
      </c>
      <c r="G4" s="72">
        <v>43106</v>
      </c>
      <c r="H4" s="72">
        <v>43106</v>
      </c>
      <c r="I4" s="70" t="s">
        <v>569</v>
      </c>
      <c r="J4" s="70"/>
      <c r="K4" s="73">
        <v>1</v>
      </c>
      <c r="L4" s="74">
        <v>625.48</v>
      </c>
      <c r="M4" s="96">
        <v>625.48</v>
      </c>
    </row>
    <row r="5" spans="1:13" x14ac:dyDescent="0.35">
      <c r="A5" s="94" t="str">
        <f t="shared" si="0"/>
        <v>4489828ZNGA561A</v>
      </c>
      <c r="B5" s="70" t="s">
        <v>951</v>
      </c>
      <c r="C5" s="71">
        <v>2179578</v>
      </c>
      <c r="D5" s="70">
        <v>4489828</v>
      </c>
      <c r="E5" s="70" t="s">
        <v>955</v>
      </c>
      <c r="F5" s="70" t="s">
        <v>956</v>
      </c>
      <c r="G5" s="72">
        <v>43105</v>
      </c>
      <c r="H5" s="72">
        <v>43105</v>
      </c>
      <c r="I5" s="70" t="s">
        <v>543</v>
      </c>
      <c r="J5" s="70"/>
      <c r="K5" s="73">
        <v>1</v>
      </c>
      <c r="L5" s="74">
        <v>0</v>
      </c>
      <c r="M5" s="96">
        <v>0</v>
      </c>
    </row>
    <row r="6" spans="1:13" x14ac:dyDescent="0.35">
      <c r="A6" s="94" t="str">
        <f t="shared" si="0"/>
        <v>4489836ZNGA563B</v>
      </c>
      <c r="B6" s="70" t="s">
        <v>951</v>
      </c>
      <c r="C6" s="71">
        <v>2179579</v>
      </c>
      <c r="D6" s="70">
        <v>4489836</v>
      </c>
      <c r="E6" s="70" t="s">
        <v>955</v>
      </c>
      <c r="F6" s="70" t="s">
        <v>953</v>
      </c>
      <c r="G6" s="72">
        <v>43106</v>
      </c>
      <c r="H6" s="72">
        <v>43106</v>
      </c>
      <c r="I6" s="70" t="s">
        <v>561</v>
      </c>
      <c r="J6" s="70"/>
      <c r="K6" s="73">
        <v>1</v>
      </c>
      <c r="L6" s="74">
        <v>383.5</v>
      </c>
      <c r="M6" s="96">
        <v>383.5</v>
      </c>
    </row>
    <row r="7" spans="1:13" x14ac:dyDescent="0.35">
      <c r="A7" s="94" t="str">
        <f t="shared" si="0"/>
        <v>4612752Z999</v>
      </c>
      <c r="B7" s="70" t="s">
        <v>951</v>
      </c>
      <c r="C7" s="71">
        <v>2186767</v>
      </c>
      <c r="D7" s="70">
        <v>4612752</v>
      </c>
      <c r="E7" s="70" t="s">
        <v>957</v>
      </c>
      <c r="F7" s="70"/>
      <c r="G7" s="72">
        <v>43104</v>
      </c>
      <c r="H7" s="72">
        <v>43104</v>
      </c>
      <c r="I7" s="70" t="s">
        <v>610</v>
      </c>
      <c r="J7" s="70"/>
      <c r="K7" s="73">
        <v>1</v>
      </c>
      <c r="L7" s="74">
        <v>0</v>
      </c>
      <c r="M7" s="96">
        <v>0</v>
      </c>
    </row>
    <row r="8" spans="1:13" x14ac:dyDescent="0.35">
      <c r="A8" s="94" t="str">
        <f t="shared" si="0"/>
        <v>4612752ZNGA563B</v>
      </c>
      <c r="B8" s="70" t="s">
        <v>951</v>
      </c>
      <c r="C8" s="71">
        <v>2186767</v>
      </c>
      <c r="D8" s="70">
        <v>4612752</v>
      </c>
      <c r="E8" s="70" t="s">
        <v>957</v>
      </c>
      <c r="F8" s="70"/>
      <c r="G8" s="72">
        <v>43104</v>
      </c>
      <c r="H8" s="72">
        <v>43104</v>
      </c>
      <c r="I8" s="70" t="s">
        <v>561</v>
      </c>
      <c r="J8" s="70"/>
      <c r="K8" s="73">
        <v>-1</v>
      </c>
      <c r="L8" s="74">
        <v>383.5</v>
      </c>
      <c r="M8" s="96">
        <v>-383.5</v>
      </c>
    </row>
    <row r="9" spans="1:13" x14ac:dyDescent="0.35">
      <c r="A9" s="94" t="str">
        <f t="shared" si="0"/>
        <v>4612752ZNGA563BC</v>
      </c>
      <c r="B9" s="70" t="s">
        <v>951</v>
      </c>
      <c r="C9" s="71">
        <v>2186767</v>
      </c>
      <c r="D9" s="70">
        <v>4612752</v>
      </c>
      <c r="E9" s="70" t="s">
        <v>958</v>
      </c>
      <c r="F9" s="70" t="s">
        <v>959</v>
      </c>
      <c r="G9" s="72">
        <v>43103</v>
      </c>
      <c r="H9" s="72">
        <v>43103</v>
      </c>
      <c r="I9" s="70" t="s">
        <v>565</v>
      </c>
      <c r="J9" s="70"/>
      <c r="K9" s="73">
        <v>1</v>
      </c>
      <c r="L9" s="74">
        <v>626.70000000000005</v>
      </c>
      <c r="M9" s="96">
        <v>626.70000000000005</v>
      </c>
    </row>
    <row r="10" spans="1:13" x14ac:dyDescent="0.35">
      <c r="A10" s="94" t="str">
        <f t="shared" si="0"/>
        <v>4621397NGA-750</v>
      </c>
      <c r="B10" s="70" t="s">
        <v>951</v>
      </c>
      <c r="C10" s="71">
        <v>2188018</v>
      </c>
      <c r="D10" s="70">
        <v>4621397</v>
      </c>
      <c r="E10" s="70" t="s">
        <v>960</v>
      </c>
      <c r="F10" s="70" t="s">
        <v>959</v>
      </c>
      <c r="G10" s="72">
        <v>43105</v>
      </c>
      <c r="H10" s="72">
        <v>43105</v>
      </c>
      <c r="I10" s="70" t="s">
        <v>187</v>
      </c>
      <c r="J10" s="70"/>
      <c r="K10" s="73">
        <v>1</v>
      </c>
      <c r="L10" s="74">
        <v>22.61</v>
      </c>
      <c r="M10" s="96">
        <v>22.61</v>
      </c>
    </row>
    <row r="11" spans="1:13" x14ac:dyDescent="0.35">
      <c r="A11" s="94" t="str">
        <f t="shared" si="0"/>
        <v>4621397NGA-751</v>
      </c>
      <c r="B11" s="70" t="s">
        <v>951</v>
      </c>
      <c r="C11" s="71">
        <v>2188018</v>
      </c>
      <c r="D11" s="70">
        <v>4621397</v>
      </c>
      <c r="E11" s="70" t="s">
        <v>960</v>
      </c>
      <c r="F11" s="70" t="s">
        <v>959</v>
      </c>
      <c r="G11" s="72">
        <v>43105</v>
      </c>
      <c r="H11" s="72">
        <v>43105</v>
      </c>
      <c r="I11" s="70" t="s">
        <v>189</v>
      </c>
      <c r="J11" s="70"/>
      <c r="K11" s="73">
        <v>1</v>
      </c>
      <c r="L11" s="74">
        <v>146.76</v>
      </c>
      <c r="M11" s="96">
        <v>146.76</v>
      </c>
    </row>
    <row r="12" spans="1:13" x14ac:dyDescent="0.35">
      <c r="A12" s="94" t="str">
        <f t="shared" si="0"/>
        <v>4664645ZNGA561A</v>
      </c>
      <c r="B12" s="70" t="s">
        <v>951</v>
      </c>
      <c r="C12" s="71">
        <v>2189710</v>
      </c>
      <c r="D12" s="70">
        <v>4664645</v>
      </c>
      <c r="E12" s="70" t="s">
        <v>961</v>
      </c>
      <c r="F12" s="70" t="s">
        <v>956</v>
      </c>
      <c r="G12" s="72">
        <v>43103</v>
      </c>
      <c r="H12" s="72">
        <v>43103</v>
      </c>
      <c r="I12" s="70" t="s">
        <v>543</v>
      </c>
      <c r="J12" s="70"/>
      <c r="K12" s="73">
        <v>1</v>
      </c>
      <c r="L12" s="74">
        <v>0</v>
      </c>
      <c r="M12" s="96">
        <v>0</v>
      </c>
    </row>
    <row r="13" spans="1:13" x14ac:dyDescent="0.35">
      <c r="A13" s="94" t="str">
        <f t="shared" si="0"/>
        <v>4664767ZNGA564BC</v>
      </c>
      <c r="B13" s="70" t="s">
        <v>951</v>
      </c>
      <c r="C13" s="71">
        <v>2189711</v>
      </c>
      <c r="D13" s="70">
        <v>4664767</v>
      </c>
      <c r="E13" s="70" t="s">
        <v>961</v>
      </c>
      <c r="F13" s="70" t="s">
        <v>959</v>
      </c>
      <c r="G13" s="72">
        <v>43103</v>
      </c>
      <c r="H13" s="72">
        <v>43103</v>
      </c>
      <c r="I13" s="70" t="s">
        <v>573</v>
      </c>
      <c r="J13" s="70"/>
      <c r="K13" s="73">
        <v>1</v>
      </c>
      <c r="L13" s="74">
        <v>881.69</v>
      </c>
      <c r="M13" s="96">
        <v>881.69</v>
      </c>
    </row>
    <row r="14" spans="1:13" x14ac:dyDescent="0.35">
      <c r="A14" s="94" t="str">
        <f t="shared" si="0"/>
        <v>4670896N-F02MAT</v>
      </c>
      <c r="B14" s="70" t="s">
        <v>951</v>
      </c>
      <c r="C14" s="71">
        <v>2190116</v>
      </c>
      <c r="D14" s="70">
        <v>4670896</v>
      </c>
      <c r="E14" s="70" t="s">
        <v>962</v>
      </c>
      <c r="F14" s="70" t="s">
        <v>963</v>
      </c>
      <c r="G14" s="72">
        <v>43103</v>
      </c>
      <c r="H14" s="72">
        <v>43103</v>
      </c>
      <c r="I14" s="70" t="s">
        <v>964</v>
      </c>
      <c r="J14" s="70"/>
      <c r="K14" s="73">
        <v>5</v>
      </c>
      <c r="L14" s="74">
        <v>1</v>
      </c>
      <c r="M14" s="96">
        <v>5</v>
      </c>
    </row>
    <row r="15" spans="1:13" x14ac:dyDescent="0.35">
      <c r="A15" s="94" t="str">
        <f t="shared" si="0"/>
        <v>4670896NGA-F02577</v>
      </c>
      <c r="B15" s="70" t="s">
        <v>951</v>
      </c>
      <c r="C15" s="71">
        <v>2190116</v>
      </c>
      <c r="D15" s="70">
        <v>4670896</v>
      </c>
      <c r="E15" s="70" t="s">
        <v>962</v>
      </c>
      <c r="F15" s="70" t="s">
        <v>963</v>
      </c>
      <c r="G15" s="72">
        <v>43103</v>
      </c>
      <c r="H15" s="72">
        <v>43103</v>
      </c>
      <c r="I15" s="70" t="s">
        <v>965</v>
      </c>
      <c r="J15" s="70"/>
      <c r="K15" s="73">
        <v>36</v>
      </c>
      <c r="L15" s="74">
        <v>11.93</v>
      </c>
      <c r="M15" s="96">
        <v>429.48</v>
      </c>
    </row>
    <row r="16" spans="1:13" x14ac:dyDescent="0.35">
      <c r="A16" s="94" t="str">
        <f t="shared" si="0"/>
        <v>4703341ZNGA561B</v>
      </c>
      <c r="B16" s="70" t="s">
        <v>951</v>
      </c>
      <c r="C16" s="71">
        <v>2191782</v>
      </c>
      <c r="D16" s="70">
        <v>4703341</v>
      </c>
      <c r="E16" s="70" t="s">
        <v>966</v>
      </c>
      <c r="F16" s="70" t="s">
        <v>953</v>
      </c>
      <c r="G16" s="72">
        <v>43104</v>
      </c>
      <c r="H16" s="72">
        <v>43104</v>
      </c>
      <c r="I16" s="70" t="s">
        <v>545</v>
      </c>
      <c r="J16" s="70"/>
      <c r="K16" s="73">
        <v>1</v>
      </c>
      <c r="L16" s="74">
        <v>194.94</v>
      </c>
      <c r="M16" s="96">
        <v>194.94</v>
      </c>
    </row>
    <row r="17" spans="1:13" x14ac:dyDescent="0.35">
      <c r="A17" s="94" t="str">
        <f t="shared" si="0"/>
        <v>4759078ZNGA561BC</v>
      </c>
      <c r="B17" s="70" t="s">
        <v>951</v>
      </c>
      <c r="C17" s="71">
        <v>2195577</v>
      </c>
      <c r="D17" s="70">
        <v>4759078</v>
      </c>
      <c r="E17" s="70" t="s">
        <v>962</v>
      </c>
      <c r="F17" s="70" t="s">
        <v>959</v>
      </c>
      <c r="G17" s="72">
        <v>43105</v>
      </c>
      <c r="H17" s="72">
        <v>43105</v>
      </c>
      <c r="I17" s="70" t="s">
        <v>549</v>
      </c>
      <c r="J17" s="70"/>
      <c r="K17" s="73">
        <v>1</v>
      </c>
      <c r="L17" s="74">
        <v>433.57</v>
      </c>
      <c r="M17" s="96">
        <v>433.57</v>
      </c>
    </row>
    <row r="18" spans="1:13" x14ac:dyDescent="0.35">
      <c r="A18" s="94" t="str">
        <f t="shared" si="0"/>
        <v>4785911Z999</v>
      </c>
      <c r="B18" s="70" t="s">
        <v>951</v>
      </c>
      <c r="C18" s="71">
        <v>2195937</v>
      </c>
      <c r="D18" s="70">
        <v>4785911</v>
      </c>
      <c r="E18" s="70" t="s">
        <v>957</v>
      </c>
      <c r="F18" s="70" t="s">
        <v>953</v>
      </c>
      <c r="G18" s="72">
        <v>43103</v>
      </c>
      <c r="H18" s="72">
        <v>43103</v>
      </c>
      <c r="I18" s="70" t="s">
        <v>610</v>
      </c>
      <c r="J18" s="70"/>
      <c r="K18" s="73">
        <v>1</v>
      </c>
      <c r="L18" s="74">
        <v>0</v>
      </c>
      <c r="M18" s="96">
        <v>0</v>
      </c>
    </row>
    <row r="19" spans="1:13" x14ac:dyDescent="0.35">
      <c r="A19" s="94" t="str">
        <f t="shared" si="0"/>
        <v>4785911ZNGA560B</v>
      </c>
      <c r="B19" s="70" t="s">
        <v>951</v>
      </c>
      <c r="C19" s="71">
        <v>2195937</v>
      </c>
      <c r="D19" s="70">
        <v>4785911</v>
      </c>
      <c r="E19" s="70" t="s">
        <v>957</v>
      </c>
      <c r="F19" s="70" t="s">
        <v>953</v>
      </c>
      <c r="G19" s="72">
        <v>43103</v>
      </c>
      <c r="H19" s="72">
        <v>43103</v>
      </c>
      <c r="I19" s="70" t="s">
        <v>537</v>
      </c>
      <c r="J19" s="70"/>
      <c r="K19" s="73">
        <v>-1</v>
      </c>
      <c r="L19" s="74">
        <v>187.32</v>
      </c>
      <c r="M19" s="96">
        <v>-187.32</v>
      </c>
    </row>
    <row r="20" spans="1:13" x14ac:dyDescent="0.35">
      <c r="A20" s="94" t="str">
        <f t="shared" si="0"/>
        <v>4839820ZNGA561BC</v>
      </c>
      <c r="B20" s="70" t="s">
        <v>951</v>
      </c>
      <c r="C20" s="71">
        <v>2196885</v>
      </c>
      <c r="D20" s="70">
        <v>4839820</v>
      </c>
      <c r="E20" s="70" t="s">
        <v>952</v>
      </c>
      <c r="F20" s="70" t="s">
        <v>959</v>
      </c>
      <c r="G20" s="72">
        <v>43105</v>
      </c>
      <c r="H20" s="72">
        <v>43105</v>
      </c>
      <c r="I20" s="70" t="s">
        <v>549</v>
      </c>
      <c r="J20" s="70"/>
      <c r="K20" s="73">
        <v>1</v>
      </c>
      <c r="L20" s="74">
        <v>433.57</v>
      </c>
      <c r="M20" s="96">
        <v>433.57</v>
      </c>
    </row>
    <row r="21" spans="1:13" x14ac:dyDescent="0.35">
      <c r="A21" s="94" t="str">
        <f t="shared" si="0"/>
        <v>4842555ZNGA561A</v>
      </c>
      <c r="B21" s="70" t="s">
        <v>951</v>
      </c>
      <c r="C21" s="71">
        <v>2197253</v>
      </c>
      <c r="D21" s="70">
        <v>4842555</v>
      </c>
      <c r="E21" s="70" t="s">
        <v>958</v>
      </c>
      <c r="F21" s="70" t="s">
        <v>956</v>
      </c>
      <c r="G21" s="72">
        <v>43103</v>
      </c>
      <c r="H21" s="72">
        <v>43103</v>
      </c>
      <c r="I21" s="70" t="s">
        <v>543</v>
      </c>
      <c r="J21" s="70"/>
      <c r="K21" s="73">
        <v>1</v>
      </c>
      <c r="L21" s="74">
        <v>0</v>
      </c>
      <c r="M21" s="96">
        <v>0</v>
      </c>
    </row>
    <row r="22" spans="1:13" x14ac:dyDescent="0.35">
      <c r="A22" s="94" t="str">
        <f t="shared" si="0"/>
        <v>4842570ZNGA562BC</v>
      </c>
      <c r="B22" s="70" t="s">
        <v>951</v>
      </c>
      <c r="C22" s="71">
        <v>2197254</v>
      </c>
      <c r="D22" s="70">
        <v>4842570</v>
      </c>
      <c r="E22" s="70" t="s">
        <v>958</v>
      </c>
      <c r="F22" s="70" t="s">
        <v>959</v>
      </c>
      <c r="G22" s="72">
        <v>43106</v>
      </c>
      <c r="H22" s="72">
        <v>43106</v>
      </c>
      <c r="I22" s="70" t="s">
        <v>557</v>
      </c>
      <c r="J22" s="70"/>
      <c r="K22" s="73">
        <v>1</v>
      </c>
      <c r="L22" s="74">
        <v>498.69</v>
      </c>
      <c r="M22" s="96">
        <v>498.69</v>
      </c>
    </row>
    <row r="23" spans="1:13" x14ac:dyDescent="0.35">
      <c r="A23" s="94" t="str">
        <f t="shared" si="0"/>
        <v>4771163Z999</v>
      </c>
      <c r="B23" s="70" t="s">
        <v>951</v>
      </c>
      <c r="C23" s="71">
        <v>2197664</v>
      </c>
      <c r="D23" s="70">
        <v>4771163</v>
      </c>
      <c r="E23" s="70" t="s">
        <v>954</v>
      </c>
      <c r="F23" s="70" t="s">
        <v>953</v>
      </c>
      <c r="G23" s="72">
        <v>43103</v>
      </c>
      <c r="H23" s="72">
        <v>43103</v>
      </c>
      <c r="I23" s="70" t="s">
        <v>610</v>
      </c>
      <c r="J23" s="70"/>
      <c r="K23" s="73">
        <v>1</v>
      </c>
      <c r="L23" s="74">
        <v>0</v>
      </c>
      <c r="M23" s="96">
        <v>0</v>
      </c>
    </row>
    <row r="24" spans="1:13" x14ac:dyDescent="0.35">
      <c r="A24" s="94" t="str">
        <f t="shared" si="0"/>
        <v>4771163ZNGA563B</v>
      </c>
      <c r="B24" s="70" t="s">
        <v>951</v>
      </c>
      <c r="C24" s="71">
        <v>2197664</v>
      </c>
      <c r="D24" s="70">
        <v>4771163</v>
      </c>
      <c r="E24" s="70" t="s">
        <v>954</v>
      </c>
      <c r="F24" s="70" t="s">
        <v>953</v>
      </c>
      <c r="G24" s="72">
        <v>43103</v>
      </c>
      <c r="H24" s="72">
        <v>43103</v>
      </c>
      <c r="I24" s="70" t="s">
        <v>561</v>
      </c>
      <c r="J24" s="70"/>
      <c r="K24" s="73">
        <v>-1</v>
      </c>
      <c r="L24" s="74">
        <v>383.5</v>
      </c>
      <c r="M24" s="96">
        <v>-383.5</v>
      </c>
    </row>
    <row r="25" spans="1:13" x14ac:dyDescent="0.35">
      <c r="A25" s="94" t="str">
        <f t="shared" si="0"/>
        <v>4840045ZNGA563BC</v>
      </c>
      <c r="B25" s="70" t="s">
        <v>951</v>
      </c>
      <c r="C25" s="71">
        <v>2198160</v>
      </c>
      <c r="D25" s="70">
        <v>4840045</v>
      </c>
      <c r="E25" s="70" t="s">
        <v>966</v>
      </c>
      <c r="F25" s="70" t="s">
        <v>959</v>
      </c>
      <c r="G25" s="72">
        <v>43104</v>
      </c>
      <c r="H25" s="72">
        <v>43104</v>
      </c>
      <c r="I25" s="70" t="s">
        <v>565</v>
      </c>
      <c r="J25" s="70"/>
      <c r="K25" s="73">
        <v>1</v>
      </c>
      <c r="L25" s="74">
        <v>626.70000000000005</v>
      </c>
      <c r="M25" s="96">
        <v>626.70000000000005</v>
      </c>
    </row>
    <row r="26" spans="1:13" x14ac:dyDescent="0.35">
      <c r="A26" s="94" t="str">
        <f t="shared" si="0"/>
        <v>4881820NGA-762</v>
      </c>
      <c r="B26" s="70" t="s">
        <v>951</v>
      </c>
      <c r="C26" s="71">
        <v>2198346</v>
      </c>
      <c r="D26" s="70">
        <v>4881820</v>
      </c>
      <c r="E26" s="70" t="s">
        <v>960</v>
      </c>
      <c r="F26" s="70" t="s">
        <v>959</v>
      </c>
      <c r="G26" s="72">
        <v>43104</v>
      </c>
      <c r="H26" s="72">
        <v>43104</v>
      </c>
      <c r="I26" s="70" t="s">
        <v>201</v>
      </c>
      <c r="J26" s="70"/>
      <c r="K26" s="73">
        <v>1</v>
      </c>
      <c r="L26" s="74">
        <v>60.72</v>
      </c>
      <c r="M26" s="96">
        <v>60.72</v>
      </c>
    </row>
    <row r="27" spans="1:13" x14ac:dyDescent="0.35">
      <c r="A27" s="94" t="str">
        <f t="shared" si="0"/>
        <v>4843207Z999</v>
      </c>
      <c r="B27" s="70" t="s">
        <v>951</v>
      </c>
      <c r="C27" s="71">
        <v>2198390</v>
      </c>
      <c r="D27" s="70">
        <v>4843207</v>
      </c>
      <c r="E27" s="70" t="s">
        <v>954</v>
      </c>
      <c r="F27" s="70" t="s">
        <v>953</v>
      </c>
      <c r="G27" s="72">
        <v>43103</v>
      </c>
      <c r="H27" s="72">
        <v>43103</v>
      </c>
      <c r="I27" s="70" t="s">
        <v>610</v>
      </c>
      <c r="J27" s="70"/>
      <c r="K27" s="73">
        <v>1</v>
      </c>
      <c r="L27" s="74">
        <v>0</v>
      </c>
      <c r="M27" s="96">
        <v>0</v>
      </c>
    </row>
    <row r="28" spans="1:13" x14ac:dyDescent="0.35">
      <c r="A28" s="94" t="str">
        <f t="shared" si="0"/>
        <v>4843207ZNGA562B</v>
      </c>
      <c r="B28" s="70" t="s">
        <v>951</v>
      </c>
      <c r="C28" s="71">
        <v>2198390</v>
      </c>
      <c r="D28" s="70">
        <v>4843207</v>
      </c>
      <c r="E28" s="70" t="s">
        <v>954</v>
      </c>
      <c r="F28" s="70" t="s">
        <v>953</v>
      </c>
      <c r="G28" s="72">
        <v>43103</v>
      </c>
      <c r="H28" s="72">
        <v>43103</v>
      </c>
      <c r="I28" s="70" t="s">
        <v>553</v>
      </c>
      <c r="J28" s="70"/>
      <c r="K28" s="73">
        <v>-1</v>
      </c>
      <c r="L28" s="74">
        <v>254.64</v>
      </c>
      <c r="M28" s="96">
        <v>-254.64</v>
      </c>
    </row>
    <row r="29" spans="1:13" x14ac:dyDescent="0.35">
      <c r="A29" s="94" t="str">
        <f t="shared" si="0"/>
        <v>4654894NGA-753</v>
      </c>
      <c r="B29" s="70" t="s">
        <v>951</v>
      </c>
      <c r="C29" s="71">
        <v>2199387</v>
      </c>
      <c r="D29" s="70">
        <v>4654894</v>
      </c>
      <c r="E29" s="70" t="s">
        <v>962</v>
      </c>
      <c r="F29" s="70" t="s">
        <v>959</v>
      </c>
      <c r="G29" s="72">
        <v>43103</v>
      </c>
      <c r="H29" s="72">
        <v>43103</v>
      </c>
      <c r="I29" s="70" t="s">
        <v>193</v>
      </c>
      <c r="J29" s="70"/>
      <c r="K29" s="73">
        <v>1</v>
      </c>
      <c r="L29" s="74">
        <v>68.2</v>
      </c>
      <c r="M29" s="96">
        <v>68.2</v>
      </c>
    </row>
    <row r="30" spans="1:13" x14ac:dyDescent="0.35">
      <c r="A30" s="94" t="str">
        <f t="shared" si="0"/>
        <v>4809556ZNGA563BC</v>
      </c>
      <c r="B30" s="70" t="s">
        <v>951</v>
      </c>
      <c r="C30" s="71">
        <v>2200574</v>
      </c>
      <c r="D30" s="70">
        <v>4809556</v>
      </c>
      <c r="E30" s="70" t="s">
        <v>967</v>
      </c>
      <c r="F30" s="70" t="s">
        <v>959</v>
      </c>
      <c r="G30" s="72">
        <v>43105</v>
      </c>
      <c r="H30" s="72">
        <v>43105</v>
      </c>
      <c r="I30" s="70" t="s">
        <v>565</v>
      </c>
      <c r="J30" s="70"/>
      <c r="K30" s="73">
        <v>1</v>
      </c>
      <c r="L30" s="74">
        <v>626.70000000000005</v>
      </c>
      <c r="M30" s="96">
        <v>626.70000000000005</v>
      </c>
    </row>
    <row r="31" spans="1:13" x14ac:dyDescent="0.35">
      <c r="A31" s="94" t="str">
        <f t="shared" si="0"/>
        <v>4952621ZNGA561BC</v>
      </c>
      <c r="B31" s="70" t="s">
        <v>951</v>
      </c>
      <c r="C31" s="71">
        <v>2201318</v>
      </c>
      <c r="D31" s="70">
        <v>4952621</v>
      </c>
      <c r="E31" s="70" t="s">
        <v>958</v>
      </c>
      <c r="F31" s="70" t="s">
        <v>959</v>
      </c>
      <c r="G31" s="72">
        <v>43103</v>
      </c>
      <c r="H31" s="72">
        <v>43103</v>
      </c>
      <c r="I31" s="70" t="s">
        <v>549</v>
      </c>
      <c r="J31" s="70"/>
      <c r="K31" s="73">
        <v>1</v>
      </c>
      <c r="L31" s="74">
        <v>433.57</v>
      </c>
      <c r="M31" s="96">
        <v>433.57</v>
      </c>
    </row>
    <row r="32" spans="1:13" x14ac:dyDescent="0.35">
      <c r="A32" s="94" t="str">
        <f t="shared" si="0"/>
        <v>4901957ZNGA561A</v>
      </c>
      <c r="B32" s="70" t="s">
        <v>951</v>
      </c>
      <c r="C32" s="71">
        <v>2201444</v>
      </c>
      <c r="D32" s="70">
        <v>4901957</v>
      </c>
      <c r="E32" s="70" t="s">
        <v>961</v>
      </c>
      <c r="F32" s="70" t="s">
        <v>956</v>
      </c>
      <c r="G32" s="72">
        <v>43104</v>
      </c>
      <c r="H32" s="72">
        <v>43104</v>
      </c>
      <c r="I32" s="70" t="s">
        <v>543</v>
      </c>
      <c r="J32" s="70"/>
      <c r="K32" s="73">
        <v>1</v>
      </c>
      <c r="L32" s="74">
        <v>0</v>
      </c>
      <c r="M32" s="96">
        <v>0</v>
      </c>
    </row>
    <row r="33" spans="1:13" x14ac:dyDescent="0.35">
      <c r="A33" s="94" t="str">
        <f t="shared" si="0"/>
        <v>4766623NGA-711</v>
      </c>
      <c r="B33" s="70" t="s">
        <v>951</v>
      </c>
      <c r="C33" s="71">
        <v>2201509</v>
      </c>
      <c r="D33" s="70">
        <v>4766623</v>
      </c>
      <c r="E33" s="70" t="s">
        <v>968</v>
      </c>
      <c r="F33" s="70" t="s">
        <v>969</v>
      </c>
      <c r="G33" s="72">
        <v>43104</v>
      </c>
      <c r="H33" s="72">
        <v>43104</v>
      </c>
      <c r="I33" s="70" t="s">
        <v>177</v>
      </c>
      <c r="J33" s="70"/>
      <c r="K33" s="73">
        <v>1</v>
      </c>
      <c r="L33" s="74">
        <v>225.02</v>
      </c>
      <c r="M33" s="96">
        <v>225.02</v>
      </c>
    </row>
    <row r="34" spans="1:13" x14ac:dyDescent="0.35">
      <c r="A34" s="94" t="str">
        <f t="shared" si="0"/>
        <v>4967590NGA-751</v>
      </c>
      <c r="B34" s="70" t="s">
        <v>951</v>
      </c>
      <c r="C34" s="71">
        <v>2201737</v>
      </c>
      <c r="D34" s="70">
        <v>4967590</v>
      </c>
      <c r="E34" s="70" t="s">
        <v>968</v>
      </c>
      <c r="F34" s="70" t="s">
        <v>959</v>
      </c>
      <c r="G34" s="72">
        <v>43103</v>
      </c>
      <c r="H34" s="72">
        <v>43103</v>
      </c>
      <c r="I34" s="70" t="s">
        <v>189</v>
      </c>
      <c r="J34" s="70"/>
      <c r="K34" s="73">
        <v>1</v>
      </c>
      <c r="L34" s="74">
        <v>146.76</v>
      </c>
      <c r="M34" s="96">
        <v>146.76</v>
      </c>
    </row>
    <row r="35" spans="1:13" x14ac:dyDescent="0.35">
      <c r="A35" s="94" t="str">
        <f t="shared" si="0"/>
        <v>4982431ZNGA561A</v>
      </c>
      <c r="B35" s="70" t="s">
        <v>951</v>
      </c>
      <c r="C35" s="71">
        <v>2201797</v>
      </c>
      <c r="D35" s="70">
        <v>4982431</v>
      </c>
      <c r="E35" s="70" t="s">
        <v>952</v>
      </c>
      <c r="F35" s="70" t="s">
        <v>956</v>
      </c>
      <c r="G35" s="72">
        <v>43105</v>
      </c>
      <c r="H35" s="72">
        <v>43105</v>
      </c>
      <c r="I35" s="70" t="s">
        <v>543</v>
      </c>
      <c r="J35" s="70"/>
      <c r="K35" s="73">
        <v>1</v>
      </c>
      <c r="L35" s="74">
        <v>0</v>
      </c>
      <c r="M35" s="96">
        <v>0</v>
      </c>
    </row>
    <row r="36" spans="1:13" x14ac:dyDescent="0.35">
      <c r="A36" s="94" t="str">
        <f t="shared" si="0"/>
        <v>4931179ZNGA561A</v>
      </c>
      <c r="B36" s="70" t="s">
        <v>951</v>
      </c>
      <c r="C36" s="71">
        <v>2202373</v>
      </c>
      <c r="D36" s="70">
        <v>4931179</v>
      </c>
      <c r="E36" s="70" t="s">
        <v>955</v>
      </c>
      <c r="F36" s="70" t="s">
        <v>956</v>
      </c>
      <c r="G36" s="72">
        <v>43104</v>
      </c>
      <c r="H36" s="72">
        <v>43104</v>
      </c>
      <c r="I36" s="70" t="s">
        <v>543</v>
      </c>
      <c r="J36" s="70"/>
      <c r="K36" s="73">
        <v>1</v>
      </c>
      <c r="L36" s="74">
        <v>0</v>
      </c>
      <c r="M36" s="96">
        <v>0</v>
      </c>
    </row>
    <row r="37" spans="1:13" x14ac:dyDescent="0.35">
      <c r="A37" s="94" t="str">
        <f t="shared" si="0"/>
        <v>4931197ZNGA562B</v>
      </c>
      <c r="B37" s="70" t="s">
        <v>951</v>
      </c>
      <c r="C37" s="71">
        <v>2202374</v>
      </c>
      <c r="D37" s="70">
        <v>4931197</v>
      </c>
      <c r="E37" s="70" t="s">
        <v>955</v>
      </c>
      <c r="F37" s="70" t="s">
        <v>953</v>
      </c>
      <c r="G37" s="72">
        <v>43104</v>
      </c>
      <c r="H37" s="72">
        <v>43104</v>
      </c>
      <c r="I37" s="70" t="s">
        <v>553</v>
      </c>
      <c r="J37" s="70"/>
      <c r="K37" s="73">
        <v>1</v>
      </c>
      <c r="L37" s="74">
        <v>254.64</v>
      </c>
      <c r="M37" s="96">
        <v>254.64</v>
      </c>
    </row>
    <row r="38" spans="1:13" x14ac:dyDescent="0.35">
      <c r="A38" s="94" t="str">
        <f t="shared" si="0"/>
        <v>4967854ZNGA561A</v>
      </c>
      <c r="B38" s="70" t="s">
        <v>951</v>
      </c>
      <c r="C38" s="71">
        <v>2202609</v>
      </c>
      <c r="D38" s="70">
        <v>4967854</v>
      </c>
      <c r="E38" s="70" t="s">
        <v>968</v>
      </c>
      <c r="F38" s="70" t="s">
        <v>956</v>
      </c>
      <c r="G38" s="72">
        <v>43105</v>
      </c>
      <c r="H38" s="72">
        <v>43105</v>
      </c>
      <c r="I38" s="70" t="s">
        <v>543</v>
      </c>
      <c r="J38" s="70"/>
      <c r="K38" s="73">
        <v>1</v>
      </c>
      <c r="L38" s="74">
        <v>0</v>
      </c>
      <c r="M38" s="96">
        <v>0</v>
      </c>
    </row>
    <row r="39" spans="1:13" x14ac:dyDescent="0.35">
      <c r="A39" s="94" t="str">
        <f t="shared" si="0"/>
        <v>4967858ZNGA561BC</v>
      </c>
      <c r="B39" s="70" t="s">
        <v>951</v>
      </c>
      <c r="C39" s="71">
        <v>2202610</v>
      </c>
      <c r="D39" s="70">
        <v>4967858</v>
      </c>
      <c r="E39" s="70" t="s">
        <v>968</v>
      </c>
      <c r="F39" s="70" t="s">
        <v>959</v>
      </c>
      <c r="G39" s="72">
        <v>43106</v>
      </c>
      <c r="H39" s="72">
        <v>43106</v>
      </c>
      <c r="I39" s="70" t="s">
        <v>549</v>
      </c>
      <c r="J39" s="70"/>
      <c r="K39" s="73">
        <v>1</v>
      </c>
      <c r="L39" s="74">
        <v>433.57</v>
      </c>
      <c r="M39" s="96">
        <v>433.57</v>
      </c>
    </row>
    <row r="40" spans="1:13" x14ac:dyDescent="0.35">
      <c r="A40" s="94" t="str">
        <f t="shared" si="0"/>
        <v>4931092NGA-714</v>
      </c>
      <c r="B40" s="70" t="s">
        <v>951</v>
      </c>
      <c r="C40" s="71">
        <v>2202647</v>
      </c>
      <c r="D40" s="70">
        <v>4931092</v>
      </c>
      <c r="E40" s="70" t="s">
        <v>961</v>
      </c>
      <c r="F40" s="70" t="s">
        <v>953</v>
      </c>
      <c r="G40" s="72">
        <v>43105</v>
      </c>
      <c r="H40" s="72">
        <v>43105</v>
      </c>
      <c r="I40" s="70" t="s">
        <v>181</v>
      </c>
      <c r="J40" s="70"/>
      <c r="K40" s="73">
        <v>1</v>
      </c>
      <c r="L40" s="74">
        <v>41.38</v>
      </c>
      <c r="M40" s="96">
        <v>41.38</v>
      </c>
    </row>
    <row r="41" spans="1:13" x14ac:dyDescent="0.35">
      <c r="A41" s="94" t="str">
        <f t="shared" si="0"/>
        <v>5007337NGA-714</v>
      </c>
      <c r="B41" s="70" t="s">
        <v>951</v>
      </c>
      <c r="C41" s="71">
        <v>2203279</v>
      </c>
      <c r="D41" s="70">
        <v>5007337</v>
      </c>
      <c r="E41" s="70" t="s">
        <v>966</v>
      </c>
      <c r="F41" s="70"/>
      <c r="G41" s="72">
        <v>43104</v>
      </c>
      <c r="H41" s="72">
        <v>43104</v>
      </c>
      <c r="I41" s="70" t="s">
        <v>181</v>
      </c>
      <c r="J41" s="70"/>
      <c r="K41" s="73">
        <v>1</v>
      </c>
      <c r="L41" s="74">
        <v>41.38</v>
      </c>
      <c r="M41" s="96">
        <v>41.38</v>
      </c>
    </row>
    <row r="42" spans="1:13" x14ac:dyDescent="0.35">
      <c r="A42" s="94" t="str">
        <f t="shared" si="0"/>
        <v>5010612ZNGA561A</v>
      </c>
      <c r="B42" s="70" t="s">
        <v>951</v>
      </c>
      <c r="C42" s="71">
        <v>2203438</v>
      </c>
      <c r="D42" s="70">
        <v>5010612</v>
      </c>
      <c r="E42" s="70" t="s">
        <v>954</v>
      </c>
      <c r="F42" s="70" t="s">
        <v>956</v>
      </c>
      <c r="G42" s="72">
        <v>43103</v>
      </c>
      <c r="H42" s="72">
        <v>43103</v>
      </c>
      <c r="I42" s="70" t="s">
        <v>543</v>
      </c>
      <c r="J42" s="70"/>
      <c r="K42" s="73">
        <v>1</v>
      </c>
      <c r="L42" s="74">
        <v>0</v>
      </c>
      <c r="M42" s="96">
        <v>0</v>
      </c>
    </row>
    <row r="43" spans="1:13" x14ac:dyDescent="0.35">
      <c r="A43" s="94" t="str">
        <f t="shared" si="0"/>
        <v>5010619ZNGA563BC</v>
      </c>
      <c r="B43" s="70" t="s">
        <v>951</v>
      </c>
      <c r="C43" s="71">
        <v>2203439</v>
      </c>
      <c r="D43" s="70">
        <v>5010619</v>
      </c>
      <c r="E43" s="70" t="s">
        <v>954</v>
      </c>
      <c r="F43" s="70" t="s">
        <v>959</v>
      </c>
      <c r="G43" s="72">
        <v>43104</v>
      </c>
      <c r="H43" s="72">
        <v>43104</v>
      </c>
      <c r="I43" s="70" t="s">
        <v>565</v>
      </c>
      <c r="J43" s="70"/>
      <c r="K43" s="73">
        <v>1</v>
      </c>
      <c r="L43" s="74">
        <v>626.70000000000005</v>
      </c>
      <c r="M43" s="96">
        <v>626.70000000000005</v>
      </c>
    </row>
    <row r="44" spans="1:13" x14ac:dyDescent="0.35">
      <c r="A44" s="94" t="str">
        <f t="shared" si="0"/>
        <v>5007183NGA-714</v>
      </c>
      <c r="B44" s="70" t="s">
        <v>951</v>
      </c>
      <c r="C44" s="71">
        <v>2203450</v>
      </c>
      <c r="D44" s="70">
        <v>5007183</v>
      </c>
      <c r="E44" s="70" t="s">
        <v>954</v>
      </c>
      <c r="F44" s="70" t="s">
        <v>953</v>
      </c>
      <c r="G44" s="72">
        <v>43104</v>
      </c>
      <c r="H44" s="72">
        <v>43104</v>
      </c>
      <c r="I44" s="70" t="s">
        <v>181</v>
      </c>
      <c r="J44" s="70"/>
      <c r="K44" s="73">
        <v>1</v>
      </c>
      <c r="L44" s="74">
        <v>41.38</v>
      </c>
      <c r="M44" s="96">
        <v>41.38</v>
      </c>
    </row>
    <row r="45" spans="1:13" x14ac:dyDescent="0.35">
      <c r="A45" s="94" t="str">
        <f t="shared" si="0"/>
        <v>5007173ZNGA561A</v>
      </c>
      <c r="B45" s="70" t="s">
        <v>951</v>
      </c>
      <c r="C45" s="71">
        <v>2203451</v>
      </c>
      <c r="D45" s="70">
        <v>5007173</v>
      </c>
      <c r="E45" s="70" t="s">
        <v>954</v>
      </c>
      <c r="F45" s="70" t="s">
        <v>956</v>
      </c>
      <c r="G45" s="72">
        <v>43104</v>
      </c>
      <c r="H45" s="72">
        <v>43104</v>
      </c>
      <c r="I45" s="70" t="s">
        <v>543</v>
      </c>
      <c r="J45" s="70"/>
      <c r="K45" s="73">
        <v>1</v>
      </c>
      <c r="L45" s="74">
        <v>0</v>
      </c>
      <c r="M45" s="96">
        <v>0</v>
      </c>
    </row>
    <row r="46" spans="1:13" x14ac:dyDescent="0.35">
      <c r="A46" s="94" t="str">
        <f t="shared" si="0"/>
        <v>5012310ZNGA561A</v>
      </c>
      <c r="B46" s="70" t="s">
        <v>951</v>
      </c>
      <c r="C46" s="71">
        <v>2203520</v>
      </c>
      <c r="D46" s="70">
        <v>5012310</v>
      </c>
      <c r="E46" s="70" t="s">
        <v>960</v>
      </c>
      <c r="F46" s="70" t="s">
        <v>956</v>
      </c>
      <c r="G46" s="72">
        <v>43103</v>
      </c>
      <c r="H46" s="72">
        <v>43103</v>
      </c>
      <c r="I46" s="70" t="s">
        <v>543</v>
      </c>
      <c r="J46" s="70"/>
      <c r="K46" s="73">
        <v>1</v>
      </c>
      <c r="L46" s="74">
        <v>0</v>
      </c>
      <c r="M46" s="96">
        <v>0</v>
      </c>
    </row>
    <row r="47" spans="1:13" x14ac:dyDescent="0.35">
      <c r="A47" s="94" t="str">
        <f t="shared" si="0"/>
        <v>4918880ZNGA560BC</v>
      </c>
      <c r="B47" s="70" t="s">
        <v>951</v>
      </c>
      <c r="C47" s="71">
        <v>2203584</v>
      </c>
      <c r="D47" s="70">
        <v>4918880</v>
      </c>
      <c r="E47" s="70" t="s">
        <v>966</v>
      </c>
      <c r="F47" s="70" t="s">
        <v>959</v>
      </c>
      <c r="G47" s="72">
        <v>43104</v>
      </c>
      <c r="H47" s="72">
        <v>43104</v>
      </c>
      <c r="I47" s="70" t="s">
        <v>541</v>
      </c>
      <c r="J47" s="70"/>
      <c r="K47" s="73">
        <v>1</v>
      </c>
      <c r="L47" s="74">
        <v>414.92</v>
      </c>
      <c r="M47" s="96">
        <v>414.92</v>
      </c>
    </row>
    <row r="48" spans="1:13" x14ac:dyDescent="0.35">
      <c r="A48" s="94" t="str">
        <f t="shared" si="0"/>
        <v>4918851ZNGA561A</v>
      </c>
      <c r="B48" s="70" t="s">
        <v>951</v>
      </c>
      <c r="C48" s="71">
        <v>2203585</v>
      </c>
      <c r="D48" s="70">
        <v>4918851</v>
      </c>
      <c r="E48" s="70" t="s">
        <v>966</v>
      </c>
      <c r="F48" s="70" t="s">
        <v>956</v>
      </c>
      <c r="G48" s="72">
        <v>43103</v>
      </c>
      <c r="H48" s="72">
        <v>43103</v>
      </c>
      <c r="I48" s="70" t="s">
        <v>543</v>
      </c>
      <c r="J48" s="70"/>
      <c r="K48" s="73">
        <v>1</v>
      </c>
      <c r="L48" s="74">
        <v>0</v>
      </c>
      <c r="M48" s="96">
        <v>0</v>
      </c>
    </row>
    <row r="49" spans="1:13" x14ac:dyDescent="0.35">
      <c r="A49" s="94" t="str">
        <f t="shared" si="0"/>
        <v>5022655ZNGA561A</v>
      </c>
      <c r="B49" s="70" t="s">
        <v>951</v>
      </c>
      <c r="C49" s="71">
        <v>2204006</v>
      </c>
      <c r="D49" s="70">
        <v>5022655</v>
      </c>
      <c r="E49" s="70" t="s">
        <v>952</v>
      </c>
      <c r="F49" s="70" t="s">
        <v>956</v>
      </c>
      <c r="G49" s="72">
        <v>43103</v>
      </c>
      <c r="H49" s="72">
        <v>43103</v>
      </c>
      <c r="I49" s="70" t="s">
        <v>543</v>
      </c>
      <c r="J49" s="70"/>
      <c r="K49" s="73">
        <v>1</v>
      </c>
      <c r="L49" s="74">
        <v>0</v>
      </c>
      <c r="M49" s="96">
        <v>0</v>
      </c>
    </row>
    <row r="50" spans="1:13" x14ac:dyDescent="0.35">
      <c r="A50" s="94" t="str">
        <f t="shared" si="0"/>
        <v>5028558ZNGA561A</v>
      </c>
      <c r="B50" s="70" t="s">
        <v>951</v>
      </c>
      <c r="C50" s="71">
        <v>2204330</v>
      </c>
      <c r="D50" s="70">
        <v>5028558</v>
      </c>
      <c r="E50" s="70" t="s">
        <v>960</v>
      </c>
      <c r="F50" s="70" t="s">
        <v>956</v>
      </c>
      <c r="G50" s="72">
        <v>43104</v>
      </c>
      <c r="H50" s="72">
        <v>43104</v>
      </c>
      <c r="I50" s="70" t="s">
        <v>543</v>
      </c>
      <c r="J50" s="70"/>
      <c r="K50" s="73">
        <v>1</v>
      </c>
      <c r="L50" s="74">
        <v>0</v>
      </c>
      <c r="M50" s="96">
        <v>0</v>
      </c>
    </row>
    <row r="51" spans="1:13" x14ac:dyDescent="0.35">
      <c r="A51" s="94" t="str">
        <f t="shared" si="0"/>
        <v>5028563ZNGA560BC</v>
      </c>
      <c r="B51" s="70" t="s">
        <v>951</v>
      </c>
      <c r="C51" s="71">
        <v>2204331</v>
      </c>
      <c r="D51" s="70">
        <v>5028563</v>
      </c>
      <c r="E51" s="70" t="s">
        <v>960</v>
      </c>
      <c r="F51" s="70" t="s">
        <v>959</v>
      </c>
      <c r="G51" s="72">
        <v>43106</v>
      </c>
      <c r="H51" s="72">
        <v>43106</v>
      </c>
      <c r="I51" s="70" t="s">
        <v>541</v>
      </c>
      <c r="J51" s="70"/>
      <c r="K51" s="73">
        <v>1</v>
      </c>
      <c r="L51" s="74">
        <v>414.92</v>
      </c>
      <c r="M51" s="96">
        <v>414.92</v>
      </c>
    </row>
    <row r="52" spans="1:13" x14ac:dyDescent="0.35">
      <c r="A52" s="94" t="str">
        <f t="shared" si="0"/>
        <v>5028939ZNGA563B</v>
      </c>
      <c r="B52" s="70" t="s">
        <v>951</v>
      </c>
      <c r="C52" s="71">
        <v>2204420</v>
      </c>
      <c r="D52" s="70">
        <v>5028939</v>
      </c>
      <c r="E52" s="70" t="s">
        <v>967</v>
      </c>
      <c r="F52" s="70" t="s">
        <v>953</v>
      </c>
      <c r="G52" s="72">
        <v>43105</v>
      </c>
      <c r="H52" s="72">
        <v>43105</v>
      </c>
      <c r="I52" s="70" t="s">
        <v>561</v>
      </c>
      <c r="J52" s="70"/>
      <c r="K52" s="73">
        <v>1</v>
      </c>
      <c r="L52" s="74">
        <v>383.5</v>
      </c>
      <c r="M52" s="96">
        <v>383.5</v>
      </c>
    </row>
    <row r="53" spans="1:13" x14ac:dyDescent="0.35">
      <c r="A53" s="94" t="str">
        <f t="shared" si="0"/>
        <v>5028932ZNGA561A</v>
      </c>
      <c r="B53" s="70" t="s">
        <v>951</v>
      </c>
      <c r="C53" s="71">
        <v>2204421</v>
      </c>
      <c r="D53" s="70">
        <v>5028932</v>
      </c>
      <c r="E53" s="70" t="s">
        <v>967</v>
      </c>
      <c r="F53" s="70" t="s">
        <v>956</v>
      </c>
      <c r="G53" s="72">
        <v>43105</v>
      </c>
      <c r="H53" s="72">
        <v>43105</v>
      </c>
      <c r="I53" s="70" t="s">
        <v>543</v>
      </c>
      <c r="J53" s="70"/>
      <c r="K53" s="73">
        <v>1</v>
      </c>
      <c r="L53" s="74">
        <v>0</v>
      </c>
      <c r="M53" s="96">
        <v>0</v>
      </c>
    </row>
    <row r="54" spans="1:13" x14ac:dyDescent="0.35">
      <c r="A54" s="94" t="str">
        <f t="shared" si="0"/>
        <v>5030380ZNGA561A</v>
      </c>
      <c r="B54" s="70" t="s">
        <v>951</v>
      </c>
      <c r="C54" s="71">
        <v>2204643</v>
      </c>
      <c r="D54" s="70">
        <v>5030380</v>
      </c>
      <c r="E54" s="70" t="s">
        <v>968</v>
      </c>
      <c r="F54" s="70" t="s">
        <v>956</v>
      </c>
      <c r="G54" s="72">
        <v>43106</v>
      </c>
      <c r="H54" s="72">
        <v>43106</v>
      </c>
      <c r="I54" s="70" t="s">
        <v>543</v>
      </c>
      <c r="J54" s="70"/>
      <c r="K54" s="73">
        <v>1</v>
      </c>
      <c r="L54" s="74">
        <v>0</v>
      </c>
      <c r="M54" s="96">
        <v>0</v>
      </c>
    </row>
    <row r="55" spans="1:13" x14ac:dyDescent="0.35">
      <c r="A55" s="94" t="str">
        <f t="shared" si="0"/>
        <v>5047522ZNGA562BC</v>
      </c>
      <c r="B55" s="70" t="s">
        <v>951</v>
      </c>
      <c r="C55" s="71">
        <v>2205187</v>
      </c>
      <c r="D55" s="70">
        <v>5047522</v>
      </c>
      <c r="E55" s="70" t="s">
        <v>958</v>
      </c>
      <c r="F55" s="70" t="s">
        <v>959</v>
      </c>
      <c r="G55" s="72">
        <v>43106</v>
      </c>
      <c r="H55" s="72">
        <v>43106</v>
      </c>
      <c r="I55" s="70" t="s">
        <v>557</v>
      </c>
      <c r="J55" s="70"/>
      <c r="K55" s="73">
        <v>1</v>
      </c>
      <c r="L55" s="74">
        <v>498.69</v>
      </c>
      <c r="M55" s="96">
        <v>498.69</v>
      </c>
    </row>
    <row r="56" spans="1:13" x14ac:dyDescent="0.35">
      <c r="A56" s="94" t="str">
        <f t="shared" si="0"/>
        <v>5047404ZNGA561A</v>
      </c>
      <c r="B56" s="70" t="s">
        <v>951</v>
      </c>
      <c r="C56" s="71">
        <v>2205188</v>
      </c>
      <c r="D56" s="70">
        <v>5047404</v>
      </c>
      <c r="E56" s="70" t="s">
        <v>958</v>
      </c>
      <c r="F56" s="70"/>
      <c r="G56" s="72">
        <v>43105</v>
      </c>
      <c r="H56" s="72">
        <v>43105</v>
      </c>
      <c r="I56" s="70" t="s">
        <v>543</v>
      </c>
      <c r="J56" s="70"/>
      <c r="K56" s="73">
        <v>1</v>
      </c>
      <c r="L56" s="74">
        <v>0</v>
      </c>
      <c r="M56" s="96">
        <v>0</v>
      </c>
    </row>
    <row r="57" spans="1:13" x14ac:dyDescent="0.35">
      <c r="A57" s="94" t="str">
        <f t="shared" si="0"/>
        <v>5049529ZNGA561A</v>
      </c>
      <c r="B57" s="70" t="s">
        <v>951</v>
      </c>
      <c r="C57" s="71">
        <v>2205316</v>
      </c>
      <c r="D57" s="70">
        <v>5049529</v>
      </c>
      <c r="E57" s="70" t="s">
        <v>960</v>
      </c>
      <c r="F57" s="70" t="s">
        <v>956</v>
      </c>
      <c r="G57" s="72">
        <v>43105</v>
      </c>
      <c r="H57" s="72">
        <v>43105</v>
      </c>
      <c r="I57" s="70" t="s">
        <v>543</v>
      </c>
      <c r="J57" s="70"/>
      <c r="K57" s="73">
        <v>1</v>
      </c>
      <c r="L57" s="74">
        <v>0</v>
      </c>
      <c r="M57" s="96">
        <v>0</v>
      </c>
    </row>
    <row r="58" spans="1:13" x14ac:dyDescent="0.35">
      <c r="A58" s="94" t="str">
        <f t="shared" si="0"/>
        <v>5067158ZNGA561A</v>
      </c>
      <c r="B58" s="70" t="s">
        <v>951</v>
      </c>
      <c r="C58" s="71">
        <v>2206467</v>
      </c>
      <c r="D58" s="70">
        <v>5067158</v>
      </c>
      <c r="E58" s="70" t="s">
        <v>954</v>
      </c>
      <c r="F58" s="70" t="s">
        <v>956</v>
      </c>
      <c r="G58" s="72">
        <v>43105</v>
      </c>
      <c r="H58" s="72">
        <v>43105</v>
      </c>
      <c r="I58" s="70" t="s">
        <v>543</v>
      </c>
      <c r="J58" s="70"/>
      <c r="K58" s="73">
        <v>1</v>
      </c>
      <c r="L58" s="74">
        <v>0</v>
      </c>
      <c r="M58" s="96">
        <v>0</v>
      </c>
    </row>
    <row r="59" spans="1:13" x14ac:dyDescent="0.35">
      <c r="A59" s="94" t="str">
        <f t="shared" si="0"/>
        <v>5080461ZNGA561A</v>
      </c>
      <c r="B59" s="70" t="s">
        <v>951</v>
      </c>
      <c r="C59" s="71">
        <v>2207421</v>
      </c>
      <c r="D59" s="70">
        <v>5080461</v>
      </c>
      <c r="E59" s="70" t="s">
        <v>962</v>
      </c>
      <c r="F59" s="70" t="s">
        <v>956</v>
      </c>
      <c r="G59" s="72">
        <v>43106</v>
      </c>
      <c r="H59" s="72">
        <v>43106</v>
      </c>
      <c r="I59" s="70" t="s">
        <v>543</v>
      </c>
      <c r="J59" s="70"/>
      <c r="K59" s="73">
        <v>1</v>
      </c>
      <c r="L59" s="74">
        <v>0</v>
      </c>
      <c r="M59" s="96">
        <v>0</v>
      </c>
    </row>
    <row r="60" spans="1:13" x14ac:dyDescent="0.35">
      <c r="A60" s="94" t="str">
        <f t="shared" si="0"/>
        <v>5080537ZNGA561B</v>
      </c>
      <c r="B60" s="70" t="s">
        <v>951</v>
      </c>
      <c r="C60" s="71">
        <v>2207422</v>
      </c>
      <c r="D60" s="70">
        <v>5080537</v>
      </c>
      <c r="E60" s="70" t="s">
        <v>962</v>
      </c>
      <c r="F60" s="70" t="s">
        <v>953</v>
      </c>
      <c r="G60" s="72">
        <v>43106</v>
      </c>
      <c r="H60" s="72">
        <v>43106</v>
      </c>
      <c r="I60" s="70" t="s">
        <v>545</v>
      </c>
      <c r="J60" s="70"/>
      <c r="K60" s="73">
        <v>1</v>
      </c>
      <c r="L60" s="74">
        <v>194.94</v>
      </c>
      <c r="M60" s="96">
        <v>194.94</v>
      </c>
    </row>
    <row r="61" spans="1:13" x14ac:dyDescent="0.35">
      <c r="A61" s="94" t="str">
        <f t="shared" si="0"/>
        <v/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5" t="s">
        <v>970</v>
      </c>
      <c r="M61" s="96">
        <v>8623.2199999999993</v>
      </c>
    </row>
    <row r="62" spans="1:13" x14ac:dyDescent="0.35">
      <c r="A62" s="94" t="str">
        <f t="shared" si="0"/>
        <v>Req IDPayment Code</v>
      </c>
      <c r="B62" s="69" t="s">
        <v>939</v>
      </c>
      <c r="C62" s="69" t="s">
        <v>940</v>
      </c>
      <c r="D62" s="69" t="s">
        <v>941</v>
      </c>
      <c r="E62" s="69" t="s">
        <v>942</v>
      </c>
      <c r="F62" s="69" t="s">
        <v>943</v>
      </c>
      <c r="G62" s="69" t="s">
        <v>944</v>
      </c>
      <c r="H62" s="69" t="s">
        <v>945</v>
      </c>
      <c r="I62" s="69" t="s">
        <v>946</v>
      </c>
      <c r="J62" s="69" t="s">
        <v>947</v>
      </c>
      <c r="K62" s="69" t="s">
        <v>948</v>
      </c>
      <c r="L62" s="69" t="s">
        <v>949</v>
      </c>
      <c r="M62" s="95" t="s">
        <v>950</v>
      </c>
    </row>
    <row r="63" spans="1:13" x14ac:dyDescent="0.35">
      <c r="A63" s="94" t="str">
        <f t="shared" si="0"/>
        <v>1599264ZNGA561BC</v>
      </c>
      <c r="B63" s="70" t="s">
        <v>971</v>
      </c>
      <c r="C63" s="71">
        <v>2075419</v>
      </c>
      <c r="D63" s="70">
        <v>1599264</v>
      </c>
      <c r="E63" s="70" t="s">
        <v>962</v>
      </c>
      <c r="F63" s="70" t="s">
        <v>959</v>
      </c>
      <c r="G63" s="72">
        <v>43112</v>
      </c>
      <c r="H63" s="72">
        <v>43112</v>
      </c>
      <c r="I63" s="70" t="s">
        <v>549</v>
      </c>
      <c r="J63" s="70"/>
      <c r="K63" s="73">
        <v>1</v>
      </c>
      <c r="L63" s="74">
        <v>433.57</v>
      </c>
      <c r="M63" s="96">
        <v>433.57</v>
      </c>
    </row>
    <row r="64" spans="1:13" x14ac:dyDescent="0.35">
      <c r="A64" s="94" t="str">
        <f t="shared" si="0"/>
        <v>3571224NGA552</v>
      </c>
      <c r="B64" s="70" t="s">
        <v>971</v>
      </c>
      <c r="C64" s="71">
        <v>2143983</v>
      </c>
      <c r="D64" s="70">
        <v>3571224</v>
      </c>
      <c r="E64" s="70" t="s">
        <v>967</v>
      </c>
      <c r="F64" s="70" t="s">
        <v>959</v>
      </c>
      <c r="G64" s="72">
        <v>43110</v>
      </c>
      <c r="H64" s="72">
        <v>43110</v>
      </c>
      <c r="I64" s="70" t="s">
        <v>600</v>
      </c>
      <c r="J64" s="70"/>
      <c r="K64" s="73">
        <v>1</v>
      </c>
      <c r="L64" s="74">
        <v>307.79000000000002</v>
      </c>
      <c r="M64" s="96">
        <v>307.79000000000002</v>
      </c>
    </row>
    <row r="65" spans="1:13" x14ac:dyDescent="0.35">
      <c r="A65" s="94" t="str">
        <f t="shared" si="0"/>
        <v>3571224ZNGA561BC</v>
      </c>
      <c r="B65" s="70" t="s">
        <v>971</v>
      </c>
      <c r="C65" s="71">
        <v>2143983</v>
      </c>
      <c r="D65" s="76">
        <v>3571224</v>
      </c>
      <c r="E65" s="70" t="s">
        <v>967</v>
      </c>
      <c r="F65" s="70" t="s">
        <v>959</v>
      </c>
      <c r="G65" s="72">
        <v>43110</v>
      </c>
      <c r="H65" s="72">
        <v>43110</v>
      </c>
      <c r="I65" s="70" t="s">
        <v>549</v>
      </c>
      <c r="J65" s="70"/>
      <c r="K65" s="73">
        <v>-1</v>
      </c>
      <c r="L65" s="74">
        <v>433.57</v>
      </c>
      <c r="M65" s="96">
        <v>-433.57</v>
      </c>
    </row>
    <row r="66" spans="1:13" x14ac:dyDescent="0.35">
      <c r="A66" s="94" t="str">
        <f t="shared" si="0"/>
        <v>3986766Z999</v>
      </c>
      <c r="B66" s="70" t="s">
        <v>971</v>
      </c>
      <c r="C66" s="71">
        <v>2152749</v>
      </c>
      <c r="D66" s="70">
        <v>3986766</v>
      </c>
      <c r="E66" s="70" t="s">
        <v>967</v>
      </c>
      <c r="F66" s="70" t="s">
        <v>953</v>
      </c>
      <c r="G66" s="72">
        <v>43112</v>
      </c>
      <c r="H66" s="72">
        <v>43112</v>
      </c>
      <c r="I66" s="70" t="s">
        <v>610</v>
      </c>
      <c r="J66" s="70"/>
      <c r="K66" s="73">
        <v>1</v>
      </c>
      <c r="L66" s="74">
        <v>0</v>
      </c>
      <c r="M66" s="96">
        <v>0</v>
      </c>
    </row>
    <row r="67" spans="1:13" x14ac:dyDescent="0.35">
      <c r="A67" s="94" t="str">
        <f t="shared" ref="A67:A130" si="1">CONCATENATE(D67,I67)</f>
        <v>3986766ZNGA563B</v>
      </c>
      <c r="B67" s="70" t="s">
        <v>971</v>
      </c>
      <c r="C67" s="71">
        <v>2152749</v>
      </c>
      <c r="D67" s="76">
        <v>3986766</v>
      </c>
      <c r="E67" s="70" t="s">
        <v>967</v>
      </c>
      <c r="F67" s="70" t="s">
        <v>953</v>
      </c>
      <c r="G67" s="72">
        <v>43112</v>
      </c>
      <c r="H67" s="72">
        <v>43112</v>
      </c>
      <c r="I67" s="70" t="s">
        <v>561</v>
      </c>
      <c r="J67" s="70"/>
      <c r="K67" s="73">
        <v>-1</v>
      </c>
      <c r="L67" s="74">
        <v>383.5</v>
      </c>
      <c r="M67" s="96">
        <v>-383.5</v>
      </c>
    </row>
    <row r="68" spans="1:13" x14ac:dyDescent="0.35">
      <c r="A68" s="94" t="str">
        <f t="shared" si="1"/>
        <v>3986766ZNGA563BC</v>
      </c>
      <c r="B68" s="70" t="s">
        <v>971</v>
      </c>
      <c r="C68" s="71">
        <v>2152749</v>
      </c>
      <c r="D68" s="70">
        <v>3986766</v>
      </c>
      <c r="E68" s="70" t="s">
        <v>967</v>
      </c>
      <c r="F68" s="70" t="s">
        <v>959</v>
      </c>
      <c r="G68" s="72">
        <v>43111</v>
      </c>
      <c r="H68" s="72">
        <v>43111</v>
      </c>
      <c r="I68" s="70" t="s">
        <v>565</v>
      </c>
      <c r="J68" s="70"/>
      <c r="K68" s="73">
        <v>1</v>
      </c>
      <c r="L68" s="74">
        <v>626.70000000000005</v>
      </c>
      <c r="M68" s="96">
        <v>626.70000000000005</v>
      </c>
    </row>
    <row r="69" spans="1:13" x14ac:dyDescent="0.35">
      <c r="A69" s="94" t="str">
        <f t="shared" si="1"/>
        <v>3888885ZNGA563BC</v>
      </c>
      <c r="B69" s="70" t="s">
        <v>971</v>
      </c>
      <c r="C69" s="71">
        <v>2152785</v>
      </c>
      <c r="D69" s="70">
        <v>3888885</v>
      </c>
      <c r="E69" s="70" t="s">
        <v>967</v>
      </c>
      <c r="F69" s="70" t="s">
        <v>959</v>
      </c>
      <c r="G69" s="72">
        <v>43110</v>
      </c>
      <c r="H69" s="72">
        <v>43110</v>
      </c>
      <c r="I69" s="70" t="s">
        <v>565</v>
      </c>
      <c r="J69" s="70"/>
      <c r="K69" s="73">
        <v>1</v>
      </c>
      <c r="L69" s="74">
        <v>626.70000000000005</v>
      </c>
      <c r="M69" s="96">
        <v>626.70000000000005</v>
      </c>
    </row>
    <row r="70" spans="1:13" x14ac:dyDescent="0.35">
      <c r="A70" s="94" t="str">
        <f t="shared" si="1"/>
        <v>4000031NGA-714</v>
      </c>
      <c r="B70" s="70" t="s">
        <v>971</v>
      </c>
      <c r="C70" s="71">
        <v>2156545</v>
      </c>
      <c r="D70" s="70">
        <v>4000031</v>
      </c>
      <c r="E70" s="70" t="s">
        <v>954</v>
      </c>
      <c r="F70" s="70" t="s">
        <v>953</v>
      </c>
      <c r="G70" s="72">
        <v>43112</v>
      </c>
      <c r="H70" s="72">
        <v>43112</v>
      </c>
      <c r="I70" s="70" t="s">
        <v>181</v>
      </c>
      <c r="J70" s="70"/>
      <c r="K70" s="73">
        <v>-1</v>
      </c>
      <c r="L70" s="74">
        <v>41.38</v>
      </c>
      <c r="M70" s="96">
        <v>-41.38</v>
      </c>
    </row>
    <row r="71" spans="1:13" x14ac:dyDescent="0.35">
      <c r="A71" s="94" t="str">
        <f t="shared" si="1"/>
        <v>4000031Z999</v>
      </c>
      <c r="B71" s="70" t="s">
        <v>971</v>
      </c>
      <c r="C71" s="71">
        <v>2156545</v>
      </c>
      <c r="D71" s="70">
        <v>4000031</v>
      </c>
      <c r="E71" s="70" t="s">
        <v>954</v>
      </c>
      <c r="F71" s="70" t="s">
        <v>953</v>
      </c>
      <c r="G71" s="72">
        <v>43112</v>
      </c>
      <c r="H71" s="72">
        <v>43112</v>
      </c>
      <c r="I71" s="70" t="s">
        <v>610</v>
      </c>
      <c r="J71" s="70"/>
      <c r="K71" s="73">
        <v>1</v>
      </c>
      <c r="L71" s="74">
        <v>0</v>
      </c>
      <c r="M71" s="96">
        <v>0</v>
      </c>
    </row>
    <row r="72" spans="1:13" x14ac:dyDescent="0.35">
      <c r="A72" s="94" t="str">
        <f t="shared" si="1"/>
        <v>4190803NGA-711</v>
      </c>
      <c r="B72" s="70" t="s">
        <v>971</v>
      </c>
      <c r="C72" s="71">
        <v>2164591</v>
      </c>
      <c r="D72" s="70">
        <v>4190803</v>
      </c>
      <c r="E72" s="70" t="s">
        <v>958</v>
      </c>
      <c r="F72" s="70" t="s">
        <v>969</v>
      </c>
      <c r="G72" s="72">
        <v>43109</v>
      </c>
      <c r="H72" s="72">
        <v>43109</v>
      </c>
      <c r="I72" s="70" t="s">
        <v>177</v>
      </c>
      <c r="J72" s="70"/>
      <c r="K72" s="73">
        <v>1</v>
      </c>
      <c r="L72" s="74">
        <v>225.02</v>
      </c>
      <c r="M72" s="96">
        <v>225.02</v>
      </c>
    </row>
    <row r="73" spans="1:13" x14ac:dyDescent="0.35">
      <c r="A73" s="94" t="str">
        <f t="shared" si="1"/>
        <v>4279751Z999</v>
      </c>
      <c r="B73" s="70" t="s">
        <v>971</v>
      </c>
      <c r="C73" s="71">
        <v>2169629</v>
      </c>
      <c r="D73" s="70">
        <v>4279751</v>
      </c>
      <c r="E73" s="70" t="s">
        <v>954</v>
      </c>
      <c r="F73" s="70" t="s">
        <v>953</v>
      </c>
      <c r="G73" s="72">
        <v>43112</v>
      </c>
      <c r="H73" s="72">
        <v>43112</v>
      </c>
      <c r="I73" s="70" t="s">
        <v>610</v>
      </c>
      <c r="J73" s="70"/>
      <c r="K73" s="73">
        <v>1</v>
      </c>
      <c r="L73" s="74">
        <v>0</v>
      </c>
      <c r="M73" s="96">
        <v>0</v>
      </c>
    </row>
    <row r="74" spans="1:13" x14ac:dyDescent="0.35">
      <c r="A74" s="94" t="str">
        <f t="shared" si="1"/>
        <v>4279751ZNGA564B</v>
      </c>
      <c r="B74" s="70" t="s">
        <v>971</v>
      </c>
      <c r="C74" s="71">
        <v>2169629</v>
      </c>
      <c r="D74" s="70">
        <v>4279751</v>
      </c>
      <c r="E74" s="70" t="s">
        <v>954</v>
      </c>
      <c r="F74" s="70" t="s">
        <v>953</v>
      </c>
      <c r="G74" s="72">
        <v>43112</v>
      </c>
      <c r="H74" s="72">
        <v>43112</v>
      </c>
      <c r="I74" s="70" t="s">
        <v>569</v>
      </c>
      <c r="J74" s="70"/>
      <c r="K74" s="73">
        <v>-1</v>
      </c>
      <c r="L74" s="74">
        <v>625.48</v>
      </c>
      <c r="M74" s="96">
        <v>-625.48</v>
      </c>
    </row>
    <row r="75" spans="1:13" x14ac:dyDescent="0.35">
      <c r="A75" s="94" t="str">
        <f t="shared" si="1"/>
        <v>4279751ZNGA564BC</v>
      </c>
      <c r="B75" s="70" t="s">
        <v>971</v>
      </c>
      <c r="C75" s="71">
        <v>2169629</v>
      </c>
      <c r="D75" s="70">
        <v>4279751</v>
      </c>
      <c r="E75" s="70" t="s">
        <v>954</v>
      </c>
      <c r="F75" s="70" t="s">
        <v>959</v>
      </c>
      <c r="G75" s="72">
        <v>43111</v>
      </c>
      <c r="H75" s="72">
        <v>43111</v>
      </c>
      <c r="I75" s="70" t="s">
        <v>573</v>
      </c>
      <c r="J75" s="70"/>
      <c r="K75" s="73">
        <v>1</v>
      </c>
      <c r="L75" s="74">
        <v>881.69</v>
      </c>
      <c r="M75" s="96">
        <v>881.69</v>
      </c>
    </row>
    <row r="76" spans="1:13" x14ac:dyDescent="0.35">
      <c r="A76" s="94" t="str">
        <f t="shared" si="1"/>
        <v>4489836ZNGA561C</v>
      </c>
      <c r="B76" s="70" t="s">
        <v>971</v>
      </c>
      <c r="C76" s="71">
        <v>2179579</v>
      </c>
      <c r="D76" s="70">
        <v>4489836</v>
      </c>
      <c r="E76" s="70" t="s">
        <v>955</v>
      </c>
      <c r="F76" s="70" t="s">
        <v>959</v>
      </c>
      <c r="G76" s="72">
        <v>43110</v>
      </c>
      <c r="H76" s="72">
        <v>43110</v>
      </c>
      <c r="I76" s="70" t="s">
        <v>547</v>
      </c>
      <c r="J76" s="70"/>
      <c r="K76" s="73">
        <v>1</v>
      </c>
      <c r="L76" s="74">
        <v>205.64</v>
      </c>
      <c r="M76" s="96">
        <v>205.64</v>
      </c>
    </row>
    <row r="77" spans="1:13" x14ac:dyDescent="0.35">
      <c r="A77" s="94" t="str">
        <f t="shared" si="1"/>
        <v>4556415ZNGA561C</v>
      </c>
      <c r="B77" s="70" t="s">
        <v>971</v>
      </c>
      <c r="C77" s="71">
        <v>2183065</v>
      </c>
      <c r="D77" s="70">
        <v>4556415</v>
      </c>
      <c r="E77" s="70" t="s">
        <v>961</v>
      </c>
      <c r="F77" s="70" t="s">
        <v>959</v>
      </c>
      <c r="G77" s="72">
        <v>43110</v>
      </c>
      <c r="H77" s="72">
        <v>43110</v>
      </c>
      <c r="I77" s="70" t="s">
        <v>547</v>
      </c>
      <c r="J77" s="70"/>
      <c r="K77" s="73">
        <v>1</v>
      </c>
      <c r="L77" s="74">
        <v>205.64</v>
      </c>
      <c r="M77" s="96">
        <v>205.64</v>
      </c>
    </row>
    <row r="78" spans="1:13" x14ac:dyDescent="0.35">
      <c r="A78" s="94" t="str">
        <f t="shared" si="1"/>
        <v>4493252Z999</v>
      </c>
      <c r="B78" s="70" t="s">
        <v>971</v>
      </c>
      <c r="C78" s="71">
        <v>2187036</v>
      </c>
      <c r="D78" s="70">
        <v>4493252</v>
      </c>
      <c r="E78" s="70" t="s">
        <v>954</v>
      </c>
      <c r="F78" s="70" t="s">
        <v>953</v>
      </c>
      <c r="G78" s="72">
        <v>43113</v>
      </c>
      <c r="H78" s="72">
        <v>43113</v>
      </c>
      <c r="I78" s="70" t="s">
        <v>610</v>
      </c>
      <c r="J78" s="70"/>
      <c r="K78" s="73">
        <v>1</v>
      </c>
      <c r="L78" s="74">
        <v>0</v>
      </c>
      <c r="M78" s="96">
        <v>0</v>
      </c>
    </row>
    <row r="79" spans="1:13" x14ac:dyDescent="0.35">
      <c r="A79" s="94" t="str">
        <f t="shared" si="1"/>
        <v>4493252ZNGA563B</v>
      </c>
      <c r="B79" s="70" t="s">
        <v>971</v>
      </c>
      <c r="C79" s="71">
        <v>2187036</v>
      </c>
      <c r="D79" s="70">
        <v>4493252</v>
      </c>
      <c r="E79" s="70" t="s">
        <v>954</v>
      </c>
      <c r="F79" s="70" t="s">
        <v>953</v>
      </c>
      <c r="G79" s="72">
        <v>43113</v>
      </c>
      <c r="H79" s="72">
        <v>43113</v>
      </c>
      <c r="I79" s="70" t="s">
        <v>561</v>
      </c>
      <c r="J79" s="70"/>
      <c r="K79" s="73">
        <v>-1</v>
      </c>
      <c r="L79" s="74">
        <v>383.5</v>
      </c>
      <c r="M79" s="96">
        <v>-383.5</v>
      </c>
    </row>
    <row r="80" spans="1:13" x14ac:dyDescent="0.35">
      <c r="A80" s="94" t="str">
        <f t="shared" si="1"/>
        <v>4493252ZNGA563BC</v>
      </c>
      <c r="B80" s="70" t="s">
        <v>971</v>
      </c>
      <c r="C80" s="71">
        <v>2187036</v>
      </c>
      <c r="D80" s="70">
        <v>4493252</v>
      </c>
      <c r="E80" s="70" t="s">
        <v>954</v>
      </c>
      <c r="F80" s="70" t="s">
        <v>959</v>
      </c>
      <c r="G80" s="72">
        <v>43112</v>
      </c>
      <c r="H80" s="72">
        <v>43112</v>
      </c>
      <c r="I80" s="70" t="s">
        <v>565</v>
      </c>
      <c r="J80" s="70"/>
      <c r="K80" s="73">
        <v>1</v>
      </c>
      <c r="L80" s="74">
        <v>626.70000000000005</v>
      </c>
      <c r="M80" s="96">
        <v>626.70000000000005</v>
      </c>
    </row>
    <row r="81" spans="1:13" x14ac:dyDescent="0.35">
      <c r="A81" s="94" t="str">
        <f t="shared" si="1"/>
        <v>4515981ZNGA561A</v>
      </c>
      <c r="B81" s="70" t="s">
        <v>971</v>
      </c>
      <c r="C81" s="71">
        <v>2189303</v>
      </c>
      <c r="D81" s="70">
        <v>4515981</v>
      </c>
      <c r="E81" s="70" t="s">
        <v>958</v>
      </c>
      <c r="F81" s="70" t="s">
        <v>956</v>
      </c>
      <c r="G81" s="72">
        <v>43113</v>
      </c>
      <c r="H81" s="72">
        <v>43113</v>
      </c>
      <c r="I81" s="70" t="s">
        <v>543</v>
      </c>
      <c r="J81" s="70"/>
      <c r="K81" s="73">
        <v>1</v>
      </c>
      <c r="L81" s="74">
        <v>0</v>
      </c>
      <c r="M81" s="96">
        <v>0</v>
      </c>
    </row>
    <row r="82" spans="1:13" x14ac:dyDescent="0.35">
      <c r="A82" s="94" t="str">
        <f t="shared" si="1"/>
        <v>4575934NGA-711</v>
      </c>
      <c r="B82" s="70" t="s">
        <v>971</v>
      </c>
      <c r="C82" s="71">
        <v>2189514</v>
      </c>
      <c r="D82" s="70">
        <v>4575934</v>
      </c>
      <c r="E82" s="70" t="s">
        <v>960</v>
      </c>
      <c r="F82" s="70" t="s">
        <v>969</v>
      </c>
      <c r="G82" s="72">
        <v>43113</v>
      </c>
      <c r="H82" s="72">
        <v>43113</v>
      </c>
      <c r="I82" s="70" t="s">
        <v>177</v>
      </c>
      <c r="J82" s="70"/>
      <c r="K82" s="73">
        <v>1</v>
      </c>
      <c r="L82" s="74">
        <v>225.02</v>
      </c>
      <c r="M82" s="96">
        <v>225.02</v>
      </c>
    </row>
    <row r="83" spans="1:13" x14ac:dyDescent="0.35">
      <c r="A83" s="94" t="str">
        <f t="shared" si="1"/>
        <v>4670508ZNGA561A</v>
      </c>
      <c r="B83" s="70" t="s">
        <v>971</v>
      </c>
      <c r="C83" s="71">
        <v>2190028</v>
      </c>
      <c r="D83" s="70">
        <v>4670508</v>
      </c>
      <c r="E83" s="70" t="s">
        <v>967</v>
      </c>
      <c r="F83" s="70" t="s">
        <v>956</v>
      </c>
      <c r="G83" s="72">
        <v>43108</v>
      </c>
      <c r="H83" s="72">
        <v>43108</v>
      </c>
      <c r="I83" s="70" t="s">
        <v>543</v>
      </c>
      <c r="J83" s="70"/>
      <c r="K83" s="73">
        <v>1</v>
      </c>
      <c r="L83" s="74">
        <v>0</v>
      </c>
      <c r="M83" s="96">
        <v>0</v>
      </c>
    </row>
    <row r="84" spans="1:13" x14ac:dyDescent="0.35">
      <c r="A84" s="94" t="str">
        <f t="shared" si="1"/>
        <v>4670510ZNGA560BC</v>
      </c>
      <c r="B84" s="70" t="s">
        <v>971</v>
      </c>
      <c r="C84" s="71">
        <v>2190029</v>
      </c>
      <c r="D84" s="70">
        <v>4670510</v>
      </c>
      <c r="E84" s="70" t="s">
        <v>967</v>
      </c>
      <c r="F84" s="70" t="s">
        <v>959</v>
      </c>
      <c r="G84" s="72">
        <v>43109</v>
      </c>
      <c r="H84" s="72">
        <v>43109</v>
      </c>
      <c r="I84" s="70" t="s">
        <v>541</v>
      </c>
      <c r="J84" s="70"/>
      <c r="K84" s="73">
        <v>1</v>
      </c>
      <c r="L84" s="74">
        <v>414.92</v>
      </c>
      <c r="M84" s="96">
        <v>414.92</v>
      </c>
    </row>
    <row r="85" spans="1:13" x14ac:dyDescent="0.35">
      <c r="A85" s="94" t="str">
        <f t="shared" si="1"/>
        <v>4637880NGA-714</v>
      </c>
      <c r="B85" s="70" t="s">
        <v>971</v>
      </c>
      <c r="C85" s="71">
        <v>2190701</v>
      </c>
      <c r="D85" s="70">
        <v>4637880</v>
      </c>
      <c r="E85" s="70" t="s">
        <v>968</v>
      </c>
      <c r="F85" s="70" t="s">
        <v>969</v>
      </c>
      <c r="G85" s="72">
        <v>43108</v>
      </c>
      <c r="H85" s="72">
        <v>43108</v>
      </c>
      <c r="I85" s="70" t="s">
        <v>181</v>
      </c>
      <c r="J85" s="70"/>
      <c r="K85" s="73">
        <v>-1</v>
      </c>
      <c r="L85" s="74">
        <v>41.38</v>
      </c>
      <c r="M85" s="96">
        <v>-41.38</v>
      </c>
    </row>
    <row r="86" spans="1:13" x14ac:dyDescent="0.35">
      <c r="A86" s="94" t="str">
        <f t="shared" si="1"/>
        <v>4637880Z999</v>
      </c>
      <c r="B86" s="70" t="s">
        <v>971</v>
      </c>
      <c r="C86" s="71">
        <v>2190701</v>
      </c>
      <c r="D86" s="70">
        <v>4637880</v>
      </c>
      <c r="E86" s="70" t="s">
        <v>968</v>
      </c>
      <c r="F86" s="70" t="s">
        <v>969</v>
      </c>
      <c r="G86" s="72">
        <v>43108</v>
      </c>
      <c r="H86" s="72">
        <v>43108</v>
      </c>
      <c r="I86" s="70" t="s">
        <v>610</v>
      </c>
      <c r="J86" s="70"/>
      <c r="K86" s="73">
        <v>1</v>
      </c>
      <c r="L86" s="74">
        <v>0</v>
      </c>
      <c r="M86" s="96">
        <v>0</v>
      </c>
    </row>
    <row r="87" spans="1:13" x14ac:dyDescent="0.35">
      <c r="A87" s="94" t="str">
        <f t="shared" si="1"/>
        <v>4722611ZNGA562BC</v>
      </c>
      <c r="B87" s="70" t="s">
        <v>971</v>
      </c>
      <c r="C87" s="71">
        <v>2193508</v>
      </c>
      <c r="D87" s="70">
        <v>4722611</v>
      </c>
      <c r="E87" s="70" t="s">
        <v>962</v>
      </c>
      <c r="F87" s="70" t="s">
        <v>959</v>
      </c>
      <c r="G87" s="72">
        <v>43112</v>
      </c>
      <c r="H87" s="72">
        <v>43112</v>
      </c>
      <c r="I87" s="70" t="s">
        <v>557</v>
      </c>
      <c r="J87" s="70"/>
      <c r="K87" s="73">
        <v>1</v>
      </c>
      <c r="L87" s="74">
        <v>498.69</v>
      </c>
      <c r="M87" s="96">
        <v>498.69</v>
      </c>
    </row>
    <row r="88" spans="1:13" x14ac:dyDescent="0.35">
      <c r="A88" s="94" t="str">
        <f t="shared" si="1"/>
        <v>4722592ZNGA561A</v>
      </c>
      <c r="B88" s="70" t="s">
        <v>971</v>
      </c>
      <c r="C88" s="71">
        <v>2193509</v>
      </c>
      <c r="D88" s="70">
        <v>4722592</v>
      </c>
      <c r="E88" s="70" t="s">
        <v>962</v>
      </c>
      <c r="F88" s="70" t="s">
        <v>956</v>
      </c>
      <c r="G88" s="72">
        <v>43112</v>
      </c>
      <c r="H88" s="72">
        <v>43112</v>
      </c>
      <c r="I88" s="70" t="s">
        <v>543</v>
      </c>
      <c r="J88" s="70"/>
      <c r="K88" s="73">
        <v>1</v>
      </c>
      <c r="L88" s="74">
        <v>0</v>
      </c>
      <c r="M88" s="96">
        <v>0</v>
      </c>
    </row>
    <row r="89" spans="1:13" x14ac:dyDescent="0.35">
      <c r="A89" s="94" t="str">
        <f t="shared" si="1"/>
        <v>4839820Z999</v>
      </c>
      <c r="B89" s="70" t="s">
        <v>971</v>
      </c>
      <c r="C89" s="71">
        <v>2196885</v>
      </c>
      <c r="D89" s="70">
        <v>4839820</v>
      </c>
      <c r="E89" s="70" t="s">
        <v>952</v>
      </c>
      <c r="F89" s="70" t="s">
        <v>953</v>
      </c>
      <c r="G89" s="72">
        <v>43108</v>
      </c>
      <c r="H89" s="72">
        <v>43108</v>
      </c>
      <c r="I89" s="70" t="s">
        <v>610</v>
      </c>
      <c r="J89" s="70"/>
      <c r="K89" s="73">
        <v>1</v>
      </c>
      <c r="L89" s="74">
        <v>0</v>
      </c>
      <c r="M89" s="96">
        <v>0</v>
      </c>
    </row>
    <row r="90" spans="1:13" x14ac:dyDescent="0.35">
      <c r="A90" s="94" t="str">
        <f t="shared" si="1"/>
        <v>4839820ZNGA561B</v>
      </c>
      <c r="B90" s="70" t="s">
        <v>971</v>
      </c>
      <c r="C90" s="71">
        <v>2196885</v>
      </c>
      <c r="D90" s="70">
        <v>4839820</v>
      </c>
      <c r="E90" s="70" t="s">
        <v>952</v>
      </c>
      <c r="F90" s="70" t="s">
        <v>953</v>
      </c>
      <c r="G90" s="72">
        <v>43108</v>
      </c>
      <c r="H90" s="72">
        <v>43108</v>
      </c>
      <c r="I90" s="70" t="s">
        <v>545</v>
      </c>
      <c r="J90" s="70"/>
      <c r="K90" s="73">
        <v>-1</v>
      </c>
      <c r="L90" s="74">
        <v>194.94</v>
      </c>
      <c r="M90" s="96">
        <v>-194.94</v>
      </c>
    </row>
    <row r="91" spans="1:13" x14ac:dyDescent="0.35">
      <c r="A91" s="94" t="str">
        <f t="shared" si="1"/>
        <v>4893111NGA Outside Boundary Remediation/Build</v>
      </c>
      <c r="B91" s="70" t="s">
        <v>971</v>
      </c>
      <c r="C91" s="71">
        <v>2198165</v>
      </c>
      <c r="D91" s="70">
        <v>4893111</v>
      </c>
      <c r="E91" s="70" t="s">
        <v>958</v>
      </c>
      <c r="F91" s="70" t="s">
        <v>963</v>
      </c>
      <c r="G91" s="72">
        <v>43109</v>
      </c>
      <c r="H91" s="72">
        <v>43109</v>
      </c>
      <c r="I91" s="70" t="s">
        <v>972</v>
      </c>
      <c r="J91" s="70"/>
      <c r="K91" s="73">
        <v>1</v>
      </c>
      <c r="L91" s="74">
        <v>0</v>
      </c>
      <c r="M91" s="96">
        <v>0</v>
      </c>
    </row>
    <row r="92" spans="1:13" x14ac:dyDescent="0.35">
      <c r="A92" s="94" t="str">
        <f t="shared" si="1"/>
        <v>4893111ZNGA560BC</v>
      </c>
      <c r="B92" s="70" t="s">
        <v>971</v>
      </c>
      <c r="C92" s="71">
        <v>2198165</v>
      </c>
      <c r="D92" s="70">
        <v>4893111</v>
      </c>
      <c r="E92" s="70" t="s">
        <v>958</v>
      </c>
      <c r="F92" s="70" t="s">
        <v>959</v>
      </c>
      <c r="G92" s="72">
        <v>43110</v>
      </c>
      <c r="H92" s="72">
        <v>43110</v>
      </c>
      <c r="I92" s="70" t="s">
        <v>541</v>
      </c>
      <c r="J92" s="70"/>
      <c r="K92" s="73">
        <v>1</v>
      </c>
      <c r="L92" s="74">
        <v>414.92</v>
      </c>
      <c r="M92" s="96">
        <v>414.92</v>
      </c>
    </row>
    <row r="93" spans="1:13" x14ac:dyDescent="0.35">
      <c r="A93" s="94" t="str">
        <f t="shared" si="1"/>
        <v>4766060ZNGA563BC</v>
      </c>
      <c r="B93" s="70" t="s">
        <v>971</v>
      </c>
      <c r="C93" s="71">
        <v>2198388</v>
      </c>
      <c r="D93" s="70">
        <v>4766060</v>
      </c>
      <c r="E93" s="70" t="s">
        <v>968</v>
      </c>
      <c r="F93" s="70" t="s">
        <v>959</v>
      </c>
      <c r="G93" s="72">
        <v>43113</v>
      </c>
      <c r="H93" s="72">
        <v>43113</v>
      </c>
      <c r="I93" s="70" t="s">
        <v>565</v>
      </c>
      <c r="J93" s="70"/>
      <c r="K93" s="73">
        <v>1</v>
      </c>
      <c r="L93" s="74">
        <v>626.70000000000005</v>
      </c>
      <c r="M93" s="96">
        <v>626.70000000000005</v>
      </c>
    </row>
    <row r="94" spans="1:13" x14ac:dyDescent="0.35">
      <c r="A94" s="94" t="str">
        <f t="shared" si="1"/>
        <v>4766043ZNGA561A</v>
      </c>
      <c r="B94" s="70" t="s">
        <v>971</v>
      </c>
      <c r="C94" s="71">
        <v>2198389</v>
      </c>
      <c r="D94" s="70">
        <v>4766043</v>
      </c>
      <c r="E94" s="70" t="s">
        <v>968</v>
      </c>
      <c r="F94" s="70" t="s">
        <v>956</v>
      </c>
      <c r="G94" s="72">
        <v>43113</v>
      </c>
      <c r="H94" s="72">
        <v>43113</v>
      </c>
      <c r="I94" s="70" t="s">
        <v>543</v>
      </c>
      <c r="J94" s="70"/>
      <c r="K94" s="73">
        <v>1</v>
      </c>
      <c r="L94" s="74">
        <v>0</v>
      </c>
      <c r="M94" s="96">
        <v>0</v>
      </c>
    </row>
    <row r="95" spans="1:13" x14ac:dyDescent="0.35">
      <c r="A95" s="94" t="str">
        <f t="shared" si="1"/>
        <v>4873396ZNGA561BC</v>
      </c>
      <c r="B95" s="70" t="s">
        <v>971</v>
      </c>
      <c r="C95" s="71">
        <v>2199504</v>
      </c>
      <c r="D95" s="70">
        <v>4873396</v>
      </c>
      <c r="E95" s="70" t="s">
        <v>961</v>
      </c>
      <c r="F95" s="70" t="s">
        <v>959</v>
      </c>
      <c r="G95" s="72">
        <v>43112</v>
      </c>
      <c r="H95" s="72">
        <v>43112</v>
      </c>
      <c r="I95" s="70" t="s">
        <v>549</v>
      </c>
      <c r="J95" s="70"/>
      <c r="K95" s="73">
        <v>1</v>
      </c>
      <c r="L95" s="74">
        <v>433.57</v>
      </c>
      <c r="M95" s="96">
        <v>433.57</v>
      </c>
    </row>
    <row r="96" spans="1:13" x14ac:dyDescent="0.35">
      <c r="A96" s="94" t="str">
        <f t="shared" si="1"/>
        <v>4809556Z999</v>
      </c>
      <c r="B96" s="70" t="s">
        <v>971</v>
      </c>
      <c r="C96" s="71">
        <v>2200574</v>
      </c>
      <c r="D96" s="70">
        <v>4809556</v>
      </c>
      <c r="E96" s="70" t="s">
        <v>967</v>
      </c>
      <c r="F96" s="70" t="s">
        <v>953</v>
      </c>
      <c r="G96" s="72">
        <v>43108</v>
      </c>
      <c r="H96" s="72">
        <v>43108</v>
      </c>
      <c r="I96" s="70" t="s">
        <v>610</v>
      </c>
      <c r="J96" s="70"/>
      <c r="K96" s="73">
        <v>1</v>
      </c>
      <c r="L96" s="74">
        <v>0</v>
      </c>
      <c r="M96" s="96">
        <v>0</v>
      </c>
    </row>
    <row r="97" spans="1:13" x14ac:dyDescent="0.35">
      <c r="A97" s="94" t="str">
        <f t="shared" si="1"/>
        <v>4809556ZNGA563B</v>
      </c>
      <c r="B97" s="70" t="s">
        <v>971</v>
      </c>
      <c r="C97" s="71">
        <v>2200574</v>
      </c>
      <c r="D97" s="70">
        <v>4809556</v>
      </c>
      <c r="E97" s="70" t="s">
        <v>967</v>
      </c>
      <c r="F97" s="70" t="s">
        <v>953</v>
      </c>
      <c r="G97" s="72">
        <v>43108</v>
      </c>
      <c r="H97" s="72">
        <v>43108</v>
      </c>
      <c r="I97" s="70" t="s">
        <v>561</v>
      </c>
      <c r="J97" s="70"/>
      <c r="K97" s="73">
        <v>-1</v>
      </c>
      <c r="L97" s="74">
        <v>383.5</v>
      </c>
      <c r="M97" s="96">
        <v>-383.5</v>
      </c>
    </row>
    <row r="98" spans="1:13" x14ac:dyDescent="0.35">
      <c r="A98" s="94" t="str">
        <f t="shared" si="1"/>
        <v>4867955ZNGA561A</v>
      </c>
      <c r="B98" s="70" t="s">
        <v>971</v>
      </c>
      <c r="C98" s="71">
        <v>2200581</v>
      </c>
      <c r="D98" s="70">
        <v>4867955</v>
      </c>
      <c r="E98" s="70" t="s">
        <v>955</v>
      </c>
      <c r="F98" s="70" t="s">
        <v>956</v>
      </c>
      <c r="G98" s="72">
        <v>43112</v>
      </c>
      <c r="H98" s="72">
        <v>43112</v>
      </c>
      <c r="I98" s="70" t="s">
        <v>543</v>
      </c>
      <c r="J98" s="70"/>
      <c r="K98" s="73">
        <v>1</v>
      </c>
      <c r="L98" s="74">
        <v>0</v>
      </c>
      <c r="M98" s="96">
        <v>0</v>
      </c>
    </row>
    <row r="99" spans="1:13" x14ac:dyDescent="0.35">
      <c r="A99" s="94" t="str">
        <f t="shared" si="1"/>
        <v>4867987ZNGA564B</v>
      </c>
      <c r="B99" s="70" t="s">
        <v>971</v>
      </c>
      <c r="C99" s="71">
        <v>2200582</v>
      </c>
      <c r="D99" s="70">
        <v>4867987</v>
      </c>
      <c r="E99" s="70" t="s">
        <v>955</v>
      </c>
      <c r="F99" s="70" t="s">
        <v>953</v>
      </c>
      <c r="G99" s="72">
        <v>43112</v>
      </c>
      <c r="H99" s="72">
        <v>43112</v>
      </c>
      <c r="I99" s="70" t="s">
        <v>569</v>
      </c>
      <c r="J99" s="70"/>
      <c r="K99" s="73">
        <v>1</v>
      </c>
      <c r="L99" s="74">
        <v>625.48</v>
      </c>
      <c r="M99" s="96">
        <v>625.48</v>
      </c>
    </row>
    <row r="100" spans="1:13" x14ac:dyDescent="0.35">
      <c r="A100" s="94" t="str">
        <f t="shared" si="1"/>
        <v>4901975ZNGA562BC</v>
      </c>
      <c r="B100" s="70" t="s">
        <v>971</v>
      </c>
      <c r="C100" s="71">
        <v>2201445</v>
      </c>
      <c r="D100" s="70">
        <v>4901975</v>
      </c>
      <c r="E100" s="70" t="s">
        <v>961</v>
      </c>
      <c r="F100" s="70" t="s">
        <v>959</v>
      </c>
      <c r="G100" s="72">
        <v>43109</v>
      </c>
      <c r="H100" s="72">
        <v>43109</v>
      </c>
      <c r="I100" s="70" t="s">
        <v>557</v>
      </c>
      <c r="J100" s="70"/>
      <c r="K100" s="73">
        <v>1</v>
      </c>
      <c r="L100" s="74">
        <v>498.69</v>
      </c>
      <c r="M100" s="96">
        <v>498.69</v>
      </c>
    </row>
    <row r="101" spans="1:13" x14ac:dyDescent="0.35">
      <c r="A101" s="94" t="str">
        <f t="shared" si="1"/>
        <v>4982457ZNGA562BC</v>
      </c>
      <c r="B101" s="70" t="s">
        <v>971</v>
      </c>
      <c r="C101" s="71">
        <v>2201796</v>
      </c>
      <c r="D101" s="70">
        <v>4982457</v>
      </c>
      <c r="E101" s="70" t="s">
        <v>952</v>
      </c>
      <c r="F101" s="70" t="s">
        <v>959</v>
      </c>
      <c r="G101" s="72">
        <v>43112</v>
      </c>
      <c r="H101" s="72">
        <v>43112</v>
      </c>
      <c r="I101" s="70" t="s">
        <v>557</v>
      </c>
      <c r="J101" s="70"/>
      <c r="K101" s="73">
        <v>1</v>
      </c>
      <c r="L101" s="74">
        <v>498.69</v>
      </c>
      <c r="M101" s="96">
        <v>498.69</v>
      </c>
    </row>
    <row r="102" spans="1:13" x14ac:dyDescent="0.35">
      <c r="A102" s="94" t="str">
        <f t="shared" si="1"/>
        <v>4982457ZNGA564BC</v>
      </c>
      <c r="B102" s="70" t="s">
        <v>971</v>
      </c>
      <c r="C102" s="71">
        <v>2201796</v>
      </c>
      <c r="D102" s="70">
        <v>4982457</v>
      </c>
      <c r="E102" s="70" t="s">
        <v>952</v>
      </c>
      <c r="F102" s="70" t="s">
        <v>959</v>
      </c>
      <c r="G102" s="72">
        <v>43112</v>
      </c>
      <c r="H102" s="72">
        <v>43112</v>
      </c>
      <c r="I102" s="70" t="s">
        <v>573</v>
      </c>
      <c r="J102" s="70"/>
      <c r="K102" s="73">
        <v>-1</v>
      </c>
      <c r="L102" s="74">
        <v>881.69</v>
      </c>
      <c r="M102" s="96">
        <v>-881.69</v>
      </c>
    </row>
    <row r="103" spans="1:13" x14ac:dyDescent="0.35">
      <c r="A103" s="94" t="str">
        <f t="shared" si="1"/>
        <v>4982457ZNGA564BC</v>
      </c>
      <c r="B103" s="70" t="s">
        <v>971</v>
      </c>
      <c r="C103" s="71">
        <v>2201796</v>
      </c>
      <c r="D103" s="70">
        <v>4982457</v>
      </c>
      <c r="E103" s="70" t="s">
        <v>952</v>
      </c>
      <c r="F103" s="70" t="s">
        <v>959</v>
      </c>
      <c r="G103" s="72">
        <v>43109</v>
      </c>
      <c r="H103" s="72">
        <v>43109</v>
      </c>
      <c r="I103" s="70" t="s">
        <v>573</v>
      </c>
      <c r="J103" s="70"/>
      <c r="K103" s="73">
        <v>1</v>
      </c>
      <c r="L103" s="74">
        <v>881.69</v>
      </c>
      <c r="M103" s="96">
        <v>881.69</v>
      </c>
    </row>
    <row r="104" spans="1:13" x14ac:dyDescent="0.35">
      <c r="A104" s="94" t="str">
        <f t="shared" si="1"/>
        <v>5011643ZNGA561A</v>
      </c>
      <c r="B104" s="70" t="s">
        <v>971</v>
      </c>
      <c r="C104" s="71">
        <v>2203417</v>
      </c>
      <c r="D104" s="70">
        <v>5011643</v>
      </c>
      <c r="E104" s="70" t="s">
        <v>968</v>
      </c>
      <c r="F104" s="70" t="s">
        <v>956</v>
      </c>
      <c r="G104" s="72">
        <v>43109</v>
      </c>
      <c r="H104" s="72">
        <v>43109</v>
      </c>
      <c r="I104" s="70" t="s">
        <v>543</v>
      </c>
      <c r="J104" s="70"/>
      <c r="K104" s="73">
        <v>1</v>
      </c>
      <c r="L104" s="74">
        <v>0</v>
      </c>
      <c r="M104" s="96">
        <v>0</v>
      </c>
    </row>
    <row r="105" spans="1:13" x14ac:dyDescent="0.35">
      <c r="A105" s="94" t="str">
        <f t="shared" si="1"/>
        <v>5011675ZNGA563BC</v>
      </c>
      <c r="B105" s="70" t="s">
        <v>971</v>
      </c>
      <c r="C105" s="71">
        <v>2203418</v>
      </c>
      <c r="D105" s="70">
        <v>5011675</v>
      </c>
      <c r="E105" s="70" t="s">
        <v>968</v>
      </c>
      <c r="F105" s="70" t="s">
        <v>959</v>
      </c>
      <c r="G105" s="72">
        <v>43110</v>
      </c>
      <c r="H105" s="72">
        <v>43110</v>
      </c>
      <c r="I105" s="70" t="s">
        <v>565</v>
      </c>
      <c r="J105" s="70"/>
      <c r="K105" s="73">
        <v>1</v>
      </c>
      <c r="L105" s="74">
        <v>626.70000000000005</v>
      </c>
      <c r="M105" s="96">
        <v>626.70000000000005</v>
      </c>
    </row>
    <row r="106" spans="1:13" x14ac:dyDescent="0.35">
      <c r="A106" s="94" t="str">
        <f t="shared" si="1"/>
        <v>4947042ZNGA561BC</v>
      </c>
      <c r="B106" s="70" t="s">
        <v>971</v>
      </c>
      <c r="C106" s="71">
        <v>2203496</v>
      </c>
      <c r="D106" s="70">
        <v>4947042</v>
      </c>
      <c r="E106" s="70" t="s">
        <v>961</v>
      </c>
      <c r="F106" s="70" t="s">
        <v>959</v>
      </c>
      <c r="G106" s="72">
        <v>43110</v>
      </c>
      <c r="H106" s="72">
        <v>43110</v>
      </c>
      <c r="I106" s="70" t="s">
        <v>549</v>
      </c>
      <c r="J106" s="70"/>
      <c r="K106" s="73">
        <v>1</v>
      </c>
      <c r="L106" s="74">
        <v>433.57</v>
      </c>
      <c r="M106" s="96">
        <v>433.57</v>
      </c>
    </row>
    <row r="107" spans="1:13" x14ac:dyDescent="0.35">
      <c r="A107" s="94" t="str">
        <f t="shared" si="1"/>
        <v>4947029ZNGA561A</v>
      </c>
      <c r="B107" s="70" t="s">
        <v>971</v>
      </c>
      <c r="C107" s="71">
        <v>2203497</v>
      </c>
      <c r="D107" s="70">
        <v>4947029</v>
      </c>
      <c r="E107" s="70" t="s">
        <v>961</v>
      </c>
      <c r="F107" s="70" t="s">
        <v>956</v>
      </c>
      <c r="G107" s="72">
        <v>43108</v>
      </c>
      <c r="H107" s="72">
        <v>43108</v>
      </c>
      <c r="I107" s="70" t="s">
        <v>543</v>
      </c>
      <c r="J107" s="70"/>
      <c r="K107" s="73">
        <v>1</v>
      </c>
      <c r="L107" s="74">
        <v>0</v>
      </c>
      <c r="M107" s="96">
        <v>0</v>
      </c>
    </row>
    <row r="108" spans="1:13" x14ac:dyDescent="0.35">
      <c r="A108" s="94" t="str">
        <f t="shared" si="1"/>
        <v>5012368ZNGA561A</v>
      </c>
      <c r="B108" s="70" t="s">
        <v>971</v>
      </c>
      <c r="C108" s="71">
        <v>2203536</v>
      </c>
      <c r="D108" s="70">
        <v>5012368</v>
      </c>
      <c r="E108" s="70" t="s">
        <v>955</v>
      </c>
      <c r="F108" s="70" t="s">
        <v>956</v>
      </c>
      <c r="G108" s="72">
        <v>43108</v>
      </c>
      <c r="H108" s="72">
        <v>43108</v>
      </c>
      <c r="I108" s="70" t="s">
        <v>543</v>
      </c>
      <c r="J108" s="70"/>
      <c r="K108" s="73">
        <v>1</v>
      </c>
      <c r="L108" s="74">
        <v>0</v>
      </c>
      <c r="M108" s="96">
        <v>0</v>
      </c>
    </row>
    <row r="109" spans="1:13" x14ac:dyDescent="0.35">
      <c r="A109" s="94" t="str">
        <f t="shared" si="1"/>
        <v>5012371ZNGA563BC</v>
      </c>
      <c r="B109" s="70" t="s">
        <v>971</v>
      </c>
      <c r="C109" s="71">
        <v>2203537</v>
      </c>
      <c r="D109" s="70">
        <v>5012371</v>
      </c>
      <c r="E109" s="70" t="s">
        <v>955</v>
      </c>
      <c r="F109" s="70" t="s">
        <v>959</v>
      </c>
      <c r="G109" s="72">
        <v>43110</v>
      </c>
      <c r="H109" s="72">
        <v>43110</v>
      </c>
      <c r="I109" s="70" t="s">
        <v>565</v>
      </c>
      <c r="J109" s="70"/>
      <c r="K109" s="73">
        <v>1</v>
      </c>
      <c r="L109" s="74">
        <v>626.70000000000005</v>
      </c>
      <c r="M109" s="96">
        <v>626.70000000000005</v>
      </c>
    </row>
    <row r="110" spans="1:13" x14ac:dyDescent="0.35">
      <c r="A110" s="94" t="str">
        <f t="shared" si="1"/>
        <v>5022666ZNGA561BC</v>
      </c>
      <c r="B110" s="70" t="s">
        <v>971</v>
      </c>
      <c r="C110" s="71">
        <v>2204005</v>
      </c>
      <c r="D110" s="70">
        <v>5022666</v>
      </c>
      <c r="E110" s="70" t="s">
        <v>952</v>
      </c>
      <c r="F110" s="70" t="s">
        <v>959</v>
      </c>
      <c r="G110" s="72">
        <v>43109</v>
      </c>
      <c r="H110" s="72">
        <v>43109</v>
      </c>
      <c r="I110" s="70" t="s">
        <v>549</v>
      </c>
      <c r="J110" s="70"/>
      <c r="K110" s="73">
        <v>1</v>
      </c>
      <c r="L110" s="74">
        <v>433.57</v>
      </c>
      <c r="M110" s="96">
        <v>433.57</v>
      </c>
    </row>
    <row r="111" spans="1:13" x14ac:dyDescent="0.35">
      <c r="A111" s="94" t="str">
        <f t="shared" si="1"/>
        <v>4967487ZNGA561A</v>
      </c>
      <c r="B111" s="70" t="s">
        <v>971</v>
      </c>
      <c r="C111" s="71">
        <v>2204070</v>
      </c>
      <c r="D111" s="70">
        <v>4967487</v>
      </c>
      <c r="E111" s="70" t="s">
        <v>966</v>
      </c>
      <c r="F111" s="70" t="s">
        <v>956</v>
      </c>
      <c r="G111" s="72">
        <v>43109</v>
      </c>
      <c r="H111" s="72">
        <v>43109</v>
      </c>
      <c r="I111" s="70" t="s">
        <v>543</v>
      </c>
      <c r="J111" s="70"/>
      <c r="K111" s="73">
        <v>1</v>
      </c>
      <c r="L111" s="74">
        <v>0</v>
      </c>
      <c r="M111" s="96">
        <v>0</v>
      </c>
    </row>
    <row r="112" spans="1:13" x14ac:dyDescent="0.35">
      <c r="A112" s="94" t="str">
        <f t="shared" si="1"/>
        <v>4967490ZNGA562BC</v>
      </c>
      <c r="B112" s="70" t="s">
        <v>971</v>
      </c>
      <c r="C112" s="71">
        <v>2204071</v>
      </c>
      <c r="D112" s="70">
        <v>4967490</v>
      </c>
      <c r="E112" s="70" t="s">
        <v>966</v>
      </c>
      <c r="F112" s="70" t="s">
        <v>959</v>
      </c>
      <c r="G112" s="72">
        <v>43111</v>
      </c>
      <c r="H112" s="72">
        <v>43111</v>
      </c>
      <c r="I112" s="70" t="s">
        <v>557</v>
      </c>
      <c r="J112" s="70"/>
      <c r="K112" s="73">
        <v>1</v>
      </c>
      <c r="L112" s="74">
        <v>498.69</v>
      </c>
      <c r="M112" s="96">
        <v>498.69</v>
      </c>
    </row>
    <row r="113" spans="1:13" x14ac:dyDescent="0.35">
      <c r="A113" s="94" t="str">
        <f t="shared" si="1"/>
        <v>5025838NGA-750</v>
      </c>
      <c r="B113" s="70" t="s">
        <v>971</v>
      </c>
      <c r="C113" s="71">
        <v>2204367</v>
      </c>
      <c r="D113" s="70">
        <v>5025838</v>
      </c>
      <c r="E113" s="70" t="s">
        <v>954</v>
      </c>
      <c r="F113" s="70" t="s">
        <v>959</v>
      </c>
      <c r="G113" s="72">
        <v>43108</v>
      </c>
      <c r="H113" s="72">
        <v>43108</v>
      </c>
      <c r="I113" s="70" t="s">
        <v>187</v>
      </c>
      <c r="J113" s="70"/>
      <c r="K113" s="73">
        <v>1</v>
      </c>
      <c r="L113" s="74">
        <v>22.61</v>
      </c>
      <c r="M113" s="96">
        <v>22.61</v>
      </c>
    </row>
    <row r="114" spans="1:13" x14ac:dyDescent="0.35">
      <c r="A114" s="94" t="str">
        <f t="shared" si="1"/>
        <v>5025838NGA-753</v>
      </c>
      <c r="B114" s="70" t="s">
        <v>971</v>
      </c>
      <c r="C114" s="71">
        <v>2204367</v>
      </c>
      <c r="D114" s="70">
        <v>5025838</v>
      </c>
      <c r="E114" s="70" t="s">
        <v>954</v>
      </c>
      <c r="F114" s="70" t="s">
        <v>959</v>
      </c>
      <c r="G114" s="72">
        <v>43109</v>
      </c>
      <c r="H114" s="72">
        <v>43109</v>
      </c>
      <c r="I114" s="70" t="s">
        <v>193</v>
      </c>
      <c r="J114" s="70"/>
      <c r="K114" s="73">
        <v>1</v>
      </c>
      <c r="L114" s="74">
        <v>68.2</v>
      </c>
      <c r="M114" s="96">
        <v>68.2</v>
      </c>
    </row>
    <row r="115" spans="1:13" x14ac:dyDescent="0.35">
      <c r="A115" s="94" t="str">
        <f t="shared" si="1"/>
        <v>5028939Z999</v>
      </c>
      <c r="B115" s="70" t="s">
        <v>971</v>
      </c>
      <c r="C115" s="71">
        <v>2204420</v>
      </c>
      <c r="D115" s="70">
        <v>5028939</v>
      </c>
      <c r="E115" s="70" t="s">
        <v>967</v>
      </c>
      <c r="F115" s="70" t="s">
        <v>953</v>
      </c>
      <c r="G115" s="72">
        <v>43112</v>
      </c>
      <c r="H115" s="72">
        <v>43112</v>
      </c>
      <c r="I115" s="70" t="s">
        <v>610</v>
      </c>
      <c r="J115" s="70"/>
      <c r="K115" s="73">
        <v>1</v>
      </c>
      <c r="L115" s="74">
        <v>0</v>
      </c>
      <c r="M115" s="96">
        <v>0</v>
      </c>
    </row>
    <row r="116" spans="1:13" x14ac:dyDescent="0.35">
      <c r="A116" s="94" t="str">
        <f t="shared" si="1"/>
        <v>5028939ZNGA563B</v>
      </c>
      <c r="B116" s="70" t="s">
        <v>971</v>
      </c>
      <c r="C116" s="71">
        <v>2204420</v>
      </c>
      <c r="D116" s="70">
        <v>5028939</v>
      </c>
      <c r="E116" s="70" t="s">
        <v>967</v>
      </c>
      <c r="F116" s="70" t="s">
        <v>953</v>
      </c>
      <c r="G116" s="72">
        <v>43112</v>
      </c>
      <c r="H116" s="72">
        <v>43112</v>
      </c>
      <c r="I116" s="70" t="s">
        <v>561</v>
      </c>
      <c r="J116" s="70"/>
      <c r="K116" s="73">
        <v>-1</v>
      </c>
      <c r="L116" s="74">
        <v>383.5</v>
      </c>
      <c r="M116" s="96">
        <v>-383.5</v>
      </c>
    </row>
    <row r="117" spans="1:13" x14ac:dyDescent="0.35">
      <c r="A117" s="94" t="str">
        <f t="shared" si="1"/>
        <v>5028939ZNGA563BC</v>
      </c>
      <c r="B117" s="70" t="s">
        <v>971</v>
      </c>
      <c r="C117" s="71">
        <v>2204420</v>
      </c>
      <c r="D117" s="70">
        <v>5028939</v>
      </c>
      <c r="E117" s="70" t="s">
        <v>967</v>
      </c>
      <c r="F117" s="70" t="s">
        <v>959</v>
      </c>
      <c r="G117" s="72">
        <v>43111</v>
      </c>
      <c r="H117" s="72">
        <v>43111</v>
      </c>
      <c r="I117" s="70" t="s">
        <v>565</v>
      </c>
      <c r="J117" s="70"/>
      <c r="K117" s="73">
        <v>1</v>
      </c>
      <c r="L117" s="74">
        <v>626.70000000000005</v>
      </c>
      <c r="M117" s="96">
        <v>626.70000000000005</v>
      </c>
    </row>
    <row r="118" spans="1:13" x14ac:dyDescent="0.35">
      <c r="A118" s="94" t="str">
        <f t="shared" si="1"/>
        <v>5030384ZNGA562BC</v>
      </c>
      <c r="B118" s="70" t="s">
        <v>971</v>
      </c>
      <c r="C118" s="71">
        <v>2204644</v>
      </c>
      <c r="D118" s="70">
        <v>5030384</v>
      </c>
      <c r="E118" s="70" t="s">
        <v>968</v>
      </c>
      <c r="F118" s="70" t="s">
        <v>959</v>
      </c>
      <c r="G118" s="72">
        <v>43112</v>
      </c>
      <c r="H118" s="72">
        <v>43112</v>
      </c>
      <c r="I118" s="70" t="s">
        <v>557</v>
      </c>
      <c r="J118" s="70"/>
      <c r="K118" s="73">
        <v>1</v>
      </c>
      <c r="L118" s="74">
        <v>498.69</v>
      </c>
      <c r="M118" s="96">
        <v>498.69</v>
      </c>
    </row>
    <row r="119" spans="1:13" x14ac:dyDescent="0.35">
      <c r="A119" s="94" t="str">
        <f t="shared" si="1"/>
        <v>5030384ZNGA563BC</v>
      </c>
      <c r="B119" s="70" t="s">
        <v>971</v>
      </c>
      <c r="C119" s="71">
        <v>2204644</v>
      </c>
      <c r="D119" s="70">
        <v>5030384</v>
      </c>
      <c r="E119" s="70" t="s">
        <v>968</v>
      </c>
      <c r="F119" s="70" t="s">
        <v>959</v>
      </c>
      <c r="G119" s="72">
        <v>43108</v>
      </c>
      <c r="H119" s="72">
        <v>43108</v>
      </c>
      <c r="I119" s="70" t="s">
        <v>565</v>
      </c>
      <c r="J119" s="70"/>
      <c r="K119" s="73">
        <v>1</v>
      </c>
      <c r="L119" s="74">
        <v>626.70000000000005</v>
      </c>
      <c r="M119" s="96">
        <v>626.70000000000005</v>
      </c>
    </row>
    <row r="120" spans="1:13" x14ac:dyDescent="0.35">
      <c r="A120" s="94" t="str">
        <f t="shared" si="1"/>
        <v>5030384ZNGA563BC</v>
      </c>
      <c r="B120" s="70" t="s">
        <v>971</v>
      </c>
      <c r="C120" s="71">
        <v>2204644</v>
      </c>
      <c r="D120" s="77">
        <v>5030384</v>
      </c>
      <c r="E120" s="70" t="s">
        <v>968</v>
      </c>
      <c r="F120" s="70" t="s">
        <v>959</v>
      </c>
      <c r="G120" s="72">
        <v>43112</v>
      </c>
      <c r="H120" s="72">
        <v>43112</v>
      </c>
      <c r="I120" s="70" t="s">
        <v>565</v>
      </c>
      <c r="J120" s="70"/>
      <c r="K120" s="73">
        <v>-1</v>
      </c>
      <c r="L120" s="74">
        <v>626.70000000000005</v>
      </c>
      <c r="M120" s="96">
        <v>-626.70000000000005</v>
      </c>
    </row>
    <row r="121" spans="1:13" x14ac:dyDescent="0.35">
      <c r="A121" s="94" t="str">
        <f t="shared" si="1"/>
        <v>4991726ZNGA562BC</v>
      </c>
      <c r="B121" s="70" t="s">
        <v>971</v>
      </c>
      <c r="C121" s="71">
        <v>2204980</v>
      </c>
      <c r="D121" s="70">
        <v>4991726</v>
      </c>
      <c r="E121" s="70" t="s">
        <v>968</v>
      </c>
      <c r="F121" s="70" t="s">
        <v>959</v>
      </c>
      <c r="G121" s="72">
        <v>43108</v>
      </c>
      <c r="H121" s="72">
        <v>43108</v>
      </c>
      <c r="I121" s="70" t="s">
        <v>557</v>
      </c>
      <c r="J121" s="70"/>
      <c r="K121" s="73">
        <v>1</v>
      </c>
      <c r="L121" s="74">
        <v>498.69</v>
      </c>
      <c r="M121" s="96">
        <v>498.69</v>
      </c>
    </row>
    <row r="122" spans="1:13" x14ac:dyDescent="0.35">
      <c r="A122" s="94" t="str">
        <f t="shared" si="1"/>
        <v>4991709ZNGA561A</v>
      </c>
      <c r="B122" s="70" t="s">
        <v>971</v>
      </c>
      <c r="C122" s="71">
        <v>2204981</v>
      </c>
      <c r="D122" s="70">
        <v>4991709</v>
      </c>
      <c r="E122" s="70" t="s">
        <v>968</v>
      </c>
      <c r="F122" s="70" t="s">
        <v>956</v>
      </c>
      <c r="G122" s="72">
        <v>43108</v>
      </c>
      <c r="H122" s="72">
        <v>43108</v>
      </c>
      <c r="I122" s="70" t="s">
        <v>543</v>
      </c>
      <c r="J122" s="70"/>
      <c r="K122" s="73">
        <v>1</v>
      </c>
      <c r="L122" s="74">
        <v>0</v>
      </c>
      <c r="M122" s="96">
        <v>0</v>
      </c>
    </row>
    <row r="123" spans="1:13" x14ac:dyDescent="0.35">
      <c r="A123" s="94" t="str">
        <f t="shared" si="1"/>
        <v>5023007ZNGA561A</v>
      </c>
      <c r="B123" s="70" t="s">
        <v>971</v>
      </c>
      <c r="C123" s="71">
        <v>2205067</v>
      </c>
      <c r="D123" s="70">
        <v>5023007</v>
      </c>
      <c r="E123" s="70" t="s">
        <v>968</v>
      </c>
      <c r="F123" s="70" t="s">
        <v>956</v>
      </c>
      <c r="G123" s="72">
        <v>43109</v>
      </c>
      <c r="H123" s="72">
        <v>43109</v>
      </c>
      <c r="I123" s="70" t="s">
        <v>543</v>
      </c>
      <c r="J123" s="70"/>
      <c r="K123" s="73">
        <v>1</v>
      </c>
      <c r="L123" s="74">
        <v>0</v>
      </c>
      <c r="M123" s="96">
        <v>0</v>
      </c>
    </row>
    <row r="124" spans="1:13" x14ac:dyDescent="0.35">
      <c r="A124" s="94" t="str">
        <f t="shared" si="1"/>
        <v>5023013ZNGA563BC</v>
      </c>
      <c r="B124" s="70" t="s">
        <v>971</v>
      </c>
      <c r="C124" s="71">
        <v>2205068</v>
      </c>
      <c r="D124" s="70">
        <v>5023013</v>
      </c>
      <c r="E124" s="70" t="s">
        <v>968</v>
      </c>
      <c r="F124" s="70" t="s">
        <v>959</v>
      </c>
      <c r="G124" s="72">
        <v>43113</v>
      </c>
      <c r="H124" s="72">
        <v>43113</v>
      </c>
      <c r="I124" s="70" t="s">
        <v>565</v>
      </c>
      <c r="J124" s="70"/>
      <c r="K124" s="73">
        <v>1</v>
      </c>
      <c r="L124" s="74">
        <v>626.70000000000005</v>
      </c>
      <c r="M124" s="96">
        <v>626.70000000000005</v>
      </c>
    </row>
    <row r="125" spans="1:13" x14ac:dyDescent="0.35">
      <c r="A125" s="94" t="str">
        <f t="shared" si="1"/>
        <v>5039597ZNGA561A</v>
      </c>
      <c r="B125" s="70" t="s">
        <v>971</v>
      </c>
      <c r="C125" s="71">
        <v>2205099</v>
      </c>
      <c r="D125" s="70">
        <v>5039597</v>
      </c>
      <c r="E125" s="70" t="s">
        <v>962</v>
      </c>
      <c r="F125" s="70" t="s">
        <v>956</v>
      </c>
      <c r="G125" s="72">
        <v>43110</v>
      </c>
      <c r="H125" s="72">
        <v>43110</v>
      </c>
      <c r="I125" s="70" t="s">
        <v>543</v>
      </c>
      <c r="J125" s="70"/>
      <c r="K125" s="73">
        <v>1</v>
      </c>
      <c r="L125" s="74">
        <v>0</v>
      </c>
      <c r="M125" s="96">
        <v>0</v>
      </c>
    </row>
    <row r="126" spans="1:13" x14ac:dyDescent="0.35">
      <c r="A126" s="94" t="str">
        <f t="shared" si="1"/>
        <v>5039600ZNGA563BC</v>
      </c>
      <c r="B126" s="70" t="s">
        <v>971</v>
      </c>
      <c r="C126" s="71">
        <v>2205100</v>
      </c>
      <c r="D126" s="70">
        <v>5039600</v>
      </c>
      <c r="E126" s="70" t="s">
        <v>962</v>
      </c>
      <c r="F126" s="70" t="s">
        <v>959</v>
      </c>
      <c r="G126" s="72">
        <v>43110</v>
      </c>
      <c r="H126" s="72">
        <v>43110</v>
      </c>
      <c r="I126" s="70" t="s">
        <v>565</v>
      </c>
      <c r="J126" s="70"/>
      <c r="K126" s="73">
        <v>1</v>
      </c>
      <c r="L126" s="74">
        <v>626.70000000000005</v>
      </c>
      <c r="M126" s="96">
        <v>626.70000000000005</v>
      </c>
    </row>
    <row r="127" spans="1:13" x14ac:dyDescent="0.35">
      <c r="A127" s="94" t="str">
        <f t="shared" si="1"/>
        <v>5049657NGA Complex Internal Wiring</v>
      </c>
      <c r="B127" s="70" t="s">
        <v>971</v>
      </c>
      <c r="C127" s="71">
        <v>2205317</v>
      </c>
      <c r="D127" s="70">
        <v>5049657</v>
      </c>
      <c r="E127" s="70" t="s">
        <v>960</v>
      </c>
      <c r="F127" s="70" t="s">
        <v>953</v>
      </c>
      <c r="G127" s="72">
        <v>43110</v>
      </c>
      <c r="H127" s="72">
        <v>43110</v>
      </c>
      <c r="I127" s="70" t="s">
        <v>973</v>
      </c>
      <c r="J127" s="70"/>
      <c r="K127" s="73">
        <v>1</v>
      </c>
      <c r="L127" s="74">
        <v>0</v>
      </c>
      <c r="M127" s="96">
        <v>0</v>
      </c>
    </row>
    <row r="128" spans="1:13" x14ac:dyDescent="0.35">
      <c r="A128" s="94" t="str">
        <f t="shared" si="1"/>
        <v>5049657NGA Outside Boundary Remediation/Build</v>
      </c>
      <c r="B128" s="70" t="s">
        <v>971</v>
      </c>
      <c r="C128" s="71">
        <v>2205317</v>
      </c>
      <c r="D128" s="70">
        <v>5049657</v>
      </c>
      <c r="E128" s="70" t="s">
        <v>960</v>
      </c>
      <c r="F128" s="70" t="s">
        <v>963</v>
      </c>
      <c r="G128" s="72">
        <v>43109</v>
      </c>
      <c r="H128" s="72">
        <v>43109</v>
      </c>
      <c r="I128" s="70" t="s">
        <v>972</v>
      </c>
      <c r="J128" s="70"/>
      <c r="K128" s="73">
        <v>1</v>
      </c>
      <c r="L128" s="74">
        <v>0</v>
      </c>
      <c r="M128" s="96">
        <v>0</v>
      </c>
    </row>
    <row r="129" spans="1:13" x14ac:dyDescent="0.35">
      <c r="A129" s="94" t="str">
        <f t="shared" si="1"/>
        <v>5049657NGA-733</v>
      </c>
      <c r="B129" s="70" t="s">
        <v>971</v>
      </c>
      <c r="C129" s="71">
        <v>2205317</v>
      </c>
      <c r="D129" s="70">
        <v>5049657</v>
      </c>
      <c r="E129" s="70" t="s">
        <v>960</v>
      </c>
      <c r="F129" s="70" t="s">
        <v>953</v>
      </c>
      <c r="G129" s="72">
        <v>43110</v>
      </c>
      <c r="H129" s="72">
        <v>43110</v>
      </c>
      <c r="I129" s="70" t="s">
        <v>267</v>
      </c>
      <c r="J129" s="70"/>
      <c r="K129" s="73">
        <v>5</v>
      </c>
      <c r="L129" s="74">
        <v>5.75</v>
      </c>
      <c r="M129" s="96">
        <v>28.75</v>
      </c>
    </row>
    <row r="130" spans="1:13" x14ac:dyDescent="0.35">
      <c r="A130" s="94" t="str">
        <f t="shared" si="1"/>
        <v>5049657NGA-MD1b</v>
      </c>
      <c r="B130" s="70" t="s">
        <v>971</v>
      </c>
      <c r="C130" s="71">
        <v>2205317</v>
      </c>
      <c r="D130" s="70">
        <v>5049657</v>
      </c>
      <c r="E130" s="70" t="s">
        <v>960</v>
      </c>
      <c r="F130" s="70" t="s">
        <v>959</v>
      </c>
      <c r="G130" s="72">
        <v>43112</v>
      </c>
      <c r="H130" s="72">
        <v>43112</v>
      </c>
      <c r="I130" s="70" t="s">
        <v>514</v>
      </c>
      <c r="J130" s="70"/>
      <c r="K130" s="73">
        <v>5</v>
      </c>
      <c r="L130" s="74">
        <v>9.11</v>
      </c>
      <c r="M130" s="96">
        <v>45.55</v>
      </c>
    </row>
    <row r="131" spans="1:13" x14ac:dyDescent="0.35">
      <c r="A131" s="94" t="str">
        <f t="shared" ref="A131:A194" si="2">CONCATENATE(D131,I131)</f>
        <v>5049657ZNGA561C</v>
      </c>
      <c r="B131" s="70" t="s">
        <v>971</v>
      </c>
      <c r="C131" s="71">
        <v>2205317</v>
      </c>
      <c r="D131" s="70">
        <v>5049657</v>
      </c>
      <c r="E131" s="70" t="s">
        <v>960</v>
      </c>
      <c r="F131" s="70" t="s">
        <v>959</v>
      </c>
      <c r="G131" s="72">
        <v>43110</v>
      </c>
      <c r="H131" s="72">
        <v>43110</v>
      </c>
      <c r="I131" s="70" t="s">
        <v>547</v>
      </c>
      <c r="J131" s="70"/>
      <c r="K131" s="73">
        <v>1</v>
      </c>
      <c r="L131" s="74">
        <v>205.64</v>
      </c>
      <c r="M131" s="96">
        <v>205.64</v>
      </c>
    </row>
    <row r="132" spans="1:13" x14ac:dyDescent="0.35">
      <c r="A132" s="94" t="str">
        <f t="shared" si="2"/>
        <v>5049657ZNGA564B</v>
      </c>
      <c r="B132" s="70" t="s">
        <v>971</v>
      </c>
      <c r="C132" s="71">
        <v>2205317</v>
      </c>
      <c r="D132" s="70">
        <v>5049657</v>
      </c>
      <c r="E132" s="70" t="s">
        <v>960</v>
      </c>
      <c r="F132" s="70" t="s">
        <v>953</v>
      </c>
      <c r="G132" s="72">
        <v>43109</v>
      </c>
      <c r="H132" s="72">
        <v>43109</v>
      </c>
      <c r="I132" s="70" t="s">
        <v>569</v>
      </c>
      <c r="J132" s="70"/>
      <c r="K132" s="73">
        <v>1</v>
      </c>
      <c r="L132" s="74">
        <v>625.48</v>
      </c>
      <c r="M132" s="96">
        <v>625.48</v>
      </c>
    </row>
    <row r="133" spans="1:13" x14ac:dyDescent="0.35">
      <c r="A133" s="94" t="str">
        <f t="shared" si="2"/>
        <v>4773758ZNGA561A</v>
      </c>
      <c r="B133" s="70" t="s">
        <v>971</v>
      </c>
      <c r="C133" s="71">
        <v>2205528</v>
      </c>
      <c r="D133" s="70">
        <v>4773758</v>
      </c>
      <c r="E133" s="70" t="s">
        <v>955</v>
      </c>
      <c r="F133" s="70" t="s">
        <v>956</v>
      </c>
      <c r="G133" s="72">
        <v>43110</v>
      </c>
      <c r="H133" s="72">
        <v>43110</v>
      </c>
      <c r="I133" s="70" t="s">
        <v>543</v>
      </c>
      <c r="J133" s="70"/>
      <c r="K133" s="73">
        <v>1</v>
      </c>
      <c r="L133" s="74">
        <v>0</v>
      </c>
      <c r="M133" s="96">
        <v>0</v>
      </c>
    </row>
    <row r="134" spans="1:13" x14ac:dyDescent="0.35">
      <c r="A134" s="94" t="str">
        <f t="shared" si="2"/>
        <v>4773784ZNGA561BC</v>
      </c>
      <c r="B134" s="70" t="s">
        <v>971</v>
      </c>
      <c r="C134" s="71">
        <v>2205529</v>
      </c>
      <c r="D134" s="70">
        <v>4773784</v>
      </c>
      <c r="E134" s="70" t="s">
        <v>955</v>
      </c>
      <c r="F134" s="70" t="s">
        <v>959</v>
      </c>
      <c r="G134" s="72">
        <v>43110</v>
      </c>
      <c r="H134" s="72">
        <v>43110</v>
      </c>
      <c r="I134" s="70" t="s">
        <v>549</v>
      </c>
      <c r="J134" s="70"/>
      <c r="K134" s="73">
        <v>1</v>
      </c>
      <c r="L134" s="74">
        <v>433.57</v>
      </c>
      <c r="M134" s="96">
        <v>433.57</v>
      </c>
    </row>
    <row r="135" spans="1:13" x14ac:dyDescent="0.35">
      <c r="A135" s="94" t="str">
        <f t="shared" si="2"/>
        <v>5039620ZNGA563BC</v>
      </c>
      <c r="B135" s="70" t="s">
        <v>971</v>
      </c>
      <c r="C135" s="71">
        <v>2205551</v>
      </c>
      <c r="D135" s="70">
        <v>5039620</v>
      </c>
      <c r="E135" s="70" t="s">
        <v>961</v>
      </c>
      <c r="F135" s="70" t="s">
        <v>959</v>
      </c>
      <c r="G135" s="72">
        <v>43111</v>
      </c>
      <c r="H135" s="72">
        <v>43111</v>
      </c>
      <c r="I135" s="70" t="s">
        <v>565</v>
      </c>
      <c r="J135" s="70"/>
      <c r="K135" s="73">
        <v>1</v>
      </c>
      <c r="L135" s="74">
        <v>626.70000000000005</v>
      </c>
      <c r="M135" s="96">
        <v>626.70000000000005</v>
      </c>
    </row>
    <row r="136" spans="1:13" x14ac:dyDescent="0.35">
      <c r="A136" s="94" t="str">
        <f t="shared" si="2"/>
        <v>5039618ZNGA561A</v>
      </c>
      <c r="B136" s="70" t="s">
        <v>971</v>
      </c>
      <c r="C136" s="71">
        <v>2205552</v>
      </c>
      <c r="D136" s="70">
        <v>5039618</v>
      </c>
      <c r="E136" s="70" t="s">
        <v>961</v>
      </c>
      <c r="F136" s="70" t="s">
        <v>956</v>
      </c>
      <c r="G136" s="72">
        <v>43111</v>
      </c>
      <c r="H136" s="72">
        <v>43111</v>
      </c>
      <c r="I136" s="70" t="s">
        <v>543</v>
      </c>
      <c r="J136" s="70"/>
      <c r="K136" s="73">
        <v>1</v>
      </c>
      <c r="L136" s="74">
        <v>0</v>
      </c>
      <c r="M136" s="96">
        <v>0</v>
      </c>
    </row>
    <row r="137" spans="1:13" x14ac:dyDescent="0.35">
      <c r="A137" s="94" t="str">
        <f t="shared" si="2"/>
        <v>5062255NGA-750</v>
      </c>
      <c r="B137" s="70" t="s">
        <v>971</v>
      </c>
      <c r="C137" s="71">
        <v>2206053</v>
      </c>
      <c r="D137" s="70">
        <v>5062255</v>
      </c>
      <c r="E137" s="70" t="s">
        <v>952</v>
      </c>
      <c r="F137" s="70" t="s">
        <v>959</v>
      </c>
      <c r="G137" s="72">
        <v>43108</v>
      </c>
      <c r="H137" s="72">
        <v>43108</v>
      </c>
      <c r="I137" s="70" t="s">
        <v>187</v>
      </c>
      <c r="J137" s="70"/>
      <c r="K137" s="73">
        <v>1</v>
      </c>
      <c r="L137" s="74">
        <v>22.61</v>
      </c>
      <c r="M137" s="96">
        <v>22.61</v>
      </c>
    </row>
    <row r="138" spans="1:13" x14ac:dyDescent="0.35">
      <c r="A138" s="94" t="str">
        <f t="shared" si="2"/>
        <v>5062255NGA-762</v>
      </c>
      <c r="B138" s="70" t="s">
        <v>971</v>
      </c>
      <c r="C138" s="71">
        <v>2206053</v>
      </c>
      <c r="D138" s="70">
        <v>5062255</v>
      </c>
      <c r="E138" s="70" t="s">
        <v>952</v>
      </c>
      <c r="F138" s="70" t="s">
        <v>959</v>
      </c>
      <c r="G138" s="72">
        <v>43108</v>
      </c>
      <c r="H138" s="72">
        <v>43108</v>
      </c>
      <c r="I138" s="70" t="s">
        <v>201</v>
      </c>
      <c r="J138" s="70"/>
      <c r="K138" s="73">
        <v>1</v>
      </c>
      <c r="L138" s="74">
        <v>60.72</v>
      </c>
      <c r="M138" s="96">
        <v>60.72</v>
      </c>
    </row>
    <row r="139" spans="1:13" x14ac:dyDescent="0.35">
      <c r="A139" s="94" t="str">
        <f t="shared" si="2"/>
        <v>5054526ZNGA561A</v>
      </c>
      <c r="B139" s="70" t="s">
        <v>971</v>
      </c>
      <c r="C139" s="71">
        <v>2206069</v>
      </c>
      <c r="D139" s="70">
        <v>5054526</v>
      </c>
      <c r="E139" s="70" t="s">
        <v>962</v>
      </c>
      <c r="F139" s="70" t="s">
        <v>956</v>
      </c>
      <c r="G139" s="72">
        <v>43111</v>
      </c>
      <c r="H139" s="72">
        <v>43111</v>
      </c>
      <c r="I139" s="70" t="s">
        <v>543</v>
      </c>
      <c r="J139" s="70"/>
      <c r="K139" s="73">
        <v>1</v>
      </c>
      <c r="L139" s="74">
        <v>0</v>
      </c>
      <c r="M139" s="96">
        <v>0</v>
      </c>
    </row>
    <row r="140" spans="1:13" x14ac:dyDescent="0.35">
      <c r="A140" s="94" t="str">
        <f t="shared" si="2"/>
        <v>5054531ZNGA561B</v>
      </c>
      <c r="B140" s="70" t="s">
        <v>971</v>
      </c>
      <c r="C140" s="71">
        <v>2206070</v>
      </c>
      <c r="D140" s="70">
        <v>5054531</v>
      </c>
      <c r="E140" s="70" t="s">
        <v>962</v>
      </c>
      <c r="F140" s="70" t="s">
        <v>953</v>
      </c>
      <c r="G140" s="72">
        <v>43111</v>
      </c>
      <c r="H140" s="72">
        <v>43111</v>
      </c>
      <c r="I140" s="70" t="s">
        <v>545</v>
      </c>
      <c r="J140" s="70"/>
      <c r="K140" s="73">
        <v>1</v>
      </c>
      <c r="L140" s="74">
        <v>194.94</v>
      </c>
      <c r="M140" s="96">
        <v>194.94</v>
      </c>
    </row>
    <row r="141" spans="1:13" x14ac:dyDescent="0.35">
      <c r="A141" s="94" t="str">
        <f t="shared" si="2"/>
        <v>4685642ZNGA561BC</v>
      </c>
      <c r="B141" s="70" t="s">
        <v>971</v>
      </c>
      <c r="C141" s="71">
        <v>2206416</v>
      </c>
      <c r="D141" s="70">
        <v>4685642</v>
      </c>
      <c r="E141" s="70" t="s">
        <v>952</v>
      </c>
      <c r="F141" s="70" t="s">
        <v>959</v>
      </c>
      <c r="G141" s="72">
        <v>43113</v>
      </c>
      <c r="H141" s="72">
        <v>43113</v>
      </c>
      <c r="I141" s="70" t="s">
        <v>549</v>
      </c>
      <c r="J141" s="70"/>
      <c r="K141" s="73">
        <v>1</v>
      </c>
      <c r="L141" s="74">
        <v>433.57</v>
      </c>
      <c r="M141" s="96">
        <v>433.57</v>
      </c>
    </row>
    <row r="142" spans="1:13" x14ac:dyDescent="0.35">
      <c r="A142" s="94" t="str">
        <f t="shared" si="2"/>
        <v>5047164ZNGA561A</v>
      </c>
      <c r="B142" s="70" t="s">
        <v>971</v>
      </c>
      <c r="C142" s="71">
        <v>2206452</v>
      </c>
      <c r="D142" s="70">
        <v>5047164</v>
      </c>
      <c r="E142" s="70" t="s">
        <v>968</v>
      </c>
      <c r="F142" s="70" t="s">
        <v>956</v>
      </c>
      <c r="G142" s="72">
        <v>43113</v>
      </c>
      <c r="H142" s="72">
        <v>43113</v>
      </c>
      <c r="I142" s="70" t="s">
        <v>543</v>
      </c>
      <c r="J142" s="70"/>
      <c r="K142" s="73">
        <v>1</v>
      </c>
      <c r="L142" s="74">
        <v>0</v>
      </c>
      <c r="M142" s="96">
        <v>0</v>
      </c>
    </row>
    <row r="143" spans="1:13" x14ac:dyDescent="0.35">
      <c r="A143" s="94" t="str">
        <f t="shared" si="2"/>
        <v>5047182ZNGA561B</v>
      </c>
      <c r="B143" s="70" t="s">
        <v>971</v>
      </c>
      <c r="C143" s="71">
        <v>2206453</v>
      </c>
      <c r="D143" s="70">
        <v>5047182</v>
      </c>
      <c r="E143" s="70" t="s">
        <v>968</v>
      </c>
      <c r="F143" s="70" t="s">
        <v>953</v>
      </c>
      <c r="G143" s="72">
        <v>43113</v>
      </c>
      <c r="H143" s="72">
        <v>43113</v>
      </c>
      <c r="I143" s="70" t="s">
        <v>545</v>
      </c>
      <c r="J143" s="70"/>
      <c r="K143" s="73">
        <v>1</v>
      </c>
      <c r="L143" s="74">
        <v>194.94</v>
      </c>
      <c r="M143" s="96">
        <v>194.94</v>
      </c>
    </row>
    <row r="144" spans="1:13" x14ac:dyDescent="0.35">
      <c r="A144" s="94" t="str">
        <f t="shared" si="2"/>
        <v>5068744NGA-750</v>
      </c>
      <c r="B144" s="70" t="s">
        <v>971</v>
      </c>
      <c r="C144" s="71">
        <v>2206558</v>
      </c>
      <c r="D144" s="70">
        <v>5068744</v>
      </c>
      <c r="E144" s="70" t="s">
        <v>962</v>
      </c>
      <c r="F144" s="70" t="s">
        <v>959</v>
      </c>
      <c r="G144" s="72">
        <v>43108</v>
      </c>
      <c r="H144" s="72">
        <v>43108</v>
      </c>
      <c r="I144" s="70" t="s">
        <v>187</v>
      </c>
      <c r="J144" s="70"/>
      <c r="K144" s="73">
        <v>1</v>
      </c>
      <c r="L144" s="74">
        <v>22.61</v>
      </c>
      <c r="M144" s="96">
        <v>22.61</v>
      </c>
    </row>
    <row r="145" spans="1:13" x14ac:dyDescent="0.35">
      <c r="A145" s="94" t="str">
        <f t="shared" si="2"/>
        <v>5068744NGA-753</v>
      </c>
      <c r="B145" s="70" t="s">
        <v>971</v>
      </c>
      <c r="C145" s="71">
        <v>2206558</v>
      </c>
      <c r="D145" s="70">
        <v>5068744</v>
      </c>
      <c r="E145" s="70" t="s">
        <v>962</v>
      </c>
      <c r="F145" s="70" t="s">
        <v>959</v>
      </c>
      <c r="G145" s="72">
        <v>43109</v>
      </c>
      <c r="H145" s="72">
        <v>43109</v>
      </c>
      <c r="I145" s="70" t="s">
        <v>193</v>
      </c>
      <c r="J145" s="70"/>
      <c r="K145" s="73">
        <v>1</v>
      </c>
      <c r="L145" s="74">
        <v>68.2</v>
      </c>
      <c r="M145" s="96">
        <v>68.2</v>
      </c>
    </row>
    <row r="146" spans="1:13" x14ac:dyDescent="0.35">
      <c r="A146" s="94" t="str">
        <f t="shared" si="2"/>
        <v>5068033ZNGA562BC</v>
      </c>
      <c r="B146" s="70" t="s">
        <v>971</v>
      </c>
      <c r="C146" s="71">
        <v>2206563</v>
      </c>
      <c r="D146" s="70">
        <v>5068033</v>
      </c>
      <c r="E146" s="70" t="s">
        <v>954</v>
      </c>
      <c r="F146" s="70" t="s">
        <v>959</v>
      </c>
      <c r="G146" s="72">
        <v>43110</v>
      </c>
      <c r="H146" s="72">
        <v>43110</v>
      </c>
      <c r="I146" s="70" t="s">
        <v>557</v>
      </c>
      <c r="J146" s="70"/>
      <c r="K146" s="73">
        <v>1</v>
      </c>
      <c r="L146" s="74">
        <v>498.69</v>
      </c>
      <c r="M146" s="96">
        <v>498.69</v>
      </c>
    </row>
    <row r="147" spans="1:13" x14ac:dyDescent="0.35">
      <c r="A147" s="94" t="str">
        <f t="shared" si="2"/>
        <v>5068029ZNGA561A</v>
      </c>
      <c r="B147" s="70" t="s">
        <v>971</v>
      </c>
      <c r="C147" s="71">
        <v>2206564</v>
      </c>
      <c r="D147" s="70">
        <v>5068029</v>
      </c>
      <c r="E147" s="70" t="s">
        <v>954</v>
      </c>
      <c r="F147" s="70" t="s">
        <v>956</v>
      </c>
      <c r="G147" s="72">
        <v>43110</v>
      </c>
      <c r="H147" s="72">
        <v>43110</v>
      </c>
      <c r="I147" s="70" t="s">
        <v>543</v>
      </c>
      <c r="J147" s="70"/>
      <c r="K147" s="73">
        <v>1</v>
      </c>
      <c r="L147" s="74">
        <v>0</v>
      </c>
      <c r="M147" s="96">
        <v>0</v>
      </c>
    </row>
    <row r="148" spans="1:13" x14ac:dyDescent="0.35">
      <c r="A148" s="94" t="str">
        <f t="shared" si="2"/>
        <v>5079522ZNGA561A</v>
      </c>
      <c r="B148" s="70" t="s">
        <v>971</v>
      </c>
      <c r="C148" s="71">
        <v>2207257</v>
      </c>
      <c r="D148" s="70">
        <v>5079522</v>
      </c>
      <c r="E148" s="70" t="s">
        <v>966</v>
      </c>
      <c r="F148" s="70" t="s">
        <v>956</v>
      </c>
      <c r="G148" s="72">
        <v>43110</v>
      </c>
      <c r="H148" s="72">
        <v>43110</v>
      </c>
      <c r="I148" s="70" t="s">
        <v>543</v>
      </c>
      <c r="J148" s="70"/>
      <c r="K148" s="73">
        <v>1</v>
      </c>
      <c r="L148" s="74">
        <v>0</v>
      </c>
      <c r="M148" s="96">
        <v>0</v>
      </c>
    </row>
    <row r="149" spans="1:13" x14ac:dyDescent="0.35">
      <c r="A149" s="94" t="str">
        <f t="shared" si="2"/>
        <v>5080537ZNGA561BC</v>
      </c>
      <c r="B149" s="70" t="s">
        <v>971</v>
      </c>
      <c r="C149" s="71">
        <v>2207422</v>
      </c>
      <c r="D149" s="70">
        <v>5080537</v>
      </c>
      <c r="E149" s="70" t="s">
        <v>962</v>
      </c>
      <c r="F149" s="70" t="s">
        <v>959</v>
      </c>
      <c r="G149" s="72">
        <v>43112</v>
      </c>
      <c r="H149" s="72">
        <v>43112</v>
      </c>
      <c r="I149" s="70" t="s">
        <v>549</v>
      </c>
      <c r="J149" s="70"/>
      <c r="K149" s="73">
        <v>1</v>
      </c>
      <c r="L149" s="74">
        <v>433.57</v>
      </c>
      <c r="M149" s="96">
        <v>433.57</v>
      </c>
    </row>
    <row r="150" spans="1:13" x14ac:dyDescent="0.35">
      <c r="A150" s="94" t="str">
        <f t="shared" si="2"/>
        <v>5079909ZNGA561A</v>
      </c>
      <c r="B150" s="70" t="s">
        <v>971</v>
      </c>
      <c r="C150" s="71">
        <v>2207428</v>
      </c>
      <c r="D150" s="70">
        <v>5079909</v>
      </c>
      <c r="E150" s="70" t="s">
        <v>967</v>
      </c>
      <c r="F150" s="70" t="s">
        <v>956</v>
      </c>
      <c r="G150" s="72">
        <v>43113</v>
      </c>
      <c r="H150" s="72">
        <v>43113</v>
      </c>
      <c r="I150" s="70" t="s">
        <v>543</v>
      </c>
      <c r="J150" s="70"/>
      <c r="K150" s="73">
        <v>1</v>
      </c>
      <c r="L150" s="74">
        <v>0</v>
      </c>
      <c r="M150" s="96">
        <v>0</v>
      </c>
    </row>
    <row r="151" spans="1:13" x14ac:dyDescent="0.35">
      <c r="A151" s="94" t="str">
        <f t="shared" si="2"/>
        <v>5082629ZNGA561A</v>
      </c>
      <c r="B151" s="70" t="s">
        <v>971</v>
      </c>
      <c r="C151" s="71">
        <v>2207496</v>
      </c>
      <c r="D151" s="70">
        <v>5082629</v>
      </c>
      <c r="E151" s="70" t="s">
        <v>954</v>
      </c>
      <c r="F151" s="70" t="s">
        <v>956</v>
      </c>
      <c r="G151" s="72">
        <v>43113</v>
      </c>
      <c r="H151" s="72">
        <v>43113</v>
      </c>
      <c r="I151" s="70" t="s">
        <v>543</v>
      </c>
      <c r="J151" s="70"/>
      <c r="K151" s="73">
        <v>1</v>
      </c>
      <c r="L151" s="74">
        <v>0</v>
      </c>
      <c r="M151" s="96">
        <v>0</v>
      </c>
    </row>
    <row r="152" spans="1:13" x14ac:dyDescent="0.35">
      <c r="A152" s="94" t="str">
        <f t="shared" si="2"/>
        <v>5082635ZNGA561BC</v>
      </c>
      <c r="B152" s="70" t="s">
        <v>971</v>
      </c>
      <c r="C152" s="71">
        <v>2207497</v>
      </c>
      <c r="D152" s="70">
        <v>5082635</v>
      </c>
      <c r="E152" s="70" t="s">
        <v>954</v>
      </c>
      <c r="F152" s="70" t="s">
        <v>959</v>
      </c>
      <c r="G152" s="72">
        <v>43113</v>
      </c>
      <c r="H152" s="72">
        <v>43113</v>
      </c>
      <c r="I152" s="70" t="s">
        <v>549</v>
      </c>
      <c r="J152" s="70"/>
      <c r="K152" s="73">
        <v>1</v>
      </c>
      <c r="L152" s="74">
        <v>433.57</v>
      </c>
      <c r="M152" s="96">
        <v>433.57</v>
      </c>
    </row>
    <row r="153" spans="1:13" x14ac:dyDescent="0.35">
      <c r="A153" s="94" t="str">
        <f t="shared" si="2"/>
        <v>5083360ZNGA561A</v>
      </c>
      <c r="B153" s="70" t="s">
        <v>971</v>
      </c>
      <c r="C153" s="71">
        <v>2207498</v>
      </c>
      <c r="D153" s="70">
        <v>5083360</v>
      </c>
      <c r="E153" s="70" t="s">
        <v>967</v>
      </c>
      <c r="F153" s="70" t="s">
        <v>956</v>
      </c>
      <c r="G153" s="72">
        <v>43113</v>
      </c>
      <c r="H153" s="72">
        <v>43113</v>
      </c>
      <c r="I153" s="70" t="s">
        <v>543</v>
      </c>
      <c r="J153" s="70"/>
      <c r="K153" s="73">
        <v>1</v>
      </c>
      <c r="L153" s="74">
        <v>0</v>
      </c>
      <c r="M153" s="96">
        <v>0</v>
      </c>
    </row>
    <row r="154" spans="1:13" x14ac:dyDescent="0.35">
      <c r="A154" s="94" t="str">
        <f t="shared" si="2"/>
        <v>4555363ZNGA563BC</v>
      </c>
      <c r="B154" s="70" t="s">
        <v>971</v>
      </c>
      <c r="C154" s="71">
        <v>2207500</v>
      </c>
      <c r="D154" s="70">
        <v>4555363</v>
      </c>
      <c r="E154" s="70" t="s">
        <v>962</v>
      </c>
      <c r="F154" s="70" t="s">
        <v>959</v>
      </c>
      <c r="G154" s="72">
        <v>43113</v>
      </c>
      <c r="H154" s="72">
        <v>43113</v>
      </c>
      <c r="I154" s="70" t="s">
        <v>565</v>
      </c>
      <c r="J154" s="70"/>
      <c r="K154" s="73">
        <v>1</v>
      </c>
      <c r="L154" s="74">
        <v>626.70000000000005</v>
      </c>
      <c r="M154" s="96">
        <v>626.70000000000005</v>
      </c>
    </row>
    <row r="155" spans="1:13" x14ac:dyDescent="0.35">
      <c r="A155" s="94" t="str">
        <f t="shared" si="2"/>
        <v>4555354ZNGA561A</v>
      </c>
      <c r="B155" s="70" t="s">
        <v>971</v>
      </c>
      <c r="C155" s="71">
        <v>2207501</v>
      </c>
      <c r="D155" s="70">
        <v>4555354</v>
      </c>
      <c r="E155" s="70" t="s">
        <v>962</v>
      </c>
      <c r="F155" s="70" t="s">
        <v>956</v>
      </c>
      <c r="G155" s="72">
        <v>43113</v>
      </c>
      <c r="H155" s="72">
        <v>43113</v>
      </c>
      <c r="I155" s="70" t="s">
        <v>543</v>
      </c>
      <c r="J155" s="70"/>
      <c r="K155" s="73">
        <v>1</v>
      </c>
      <c r="L155" s="74">
        <v>0</v>
      </c>
      <c r="M155" s="96">
        <v>0</v>
      </c>
    </row>
    <row r="156" spans="1:13" x14ac:dyDescent="0.35">
      <c r="A156" s="94" t="str">
        <f t="shared" si="2"/>
        <v>4938168ZNGA561A</v>
      </c>
      <c r="B156" s="70" t="s">
        <v>971</v>
      </c>
      <c r="C156" s="71">
        <v>2207683</v>
      </c>
      <c r="D156" s="70">
        <v>4938168</v>
      </c>
      <c r="E156" s="70" t="s">
        <v>962</v>
      </c>
      <c r="F156" s="70" t="s">
        <v>956</v>
      </c>
      <c r="G156" s="72">
        <v>43113</v>
      </c>
      <c r="H156" s="72">
        <v>43113</v>
      </c>
      <c r="I156" s="70" t="s">
        <v>543</v>
      </c>
      <c r="J156" s="70"/>
      <c r="K156" s="73">
        <v>1</v>
      </c>
      <c r="L156" s="74">
        <v>0</v>
      </c>
      <c r="M156" s="96">
        <v>0</v>
      </c>
    </row>
    <row r="157" spans="1:13" x14ac:dyDescent="0.35">
      <c r="A157" s="94" t="str">
        <f t="shared" si="2"/>
        <v>5102127ZNGA561A</v>
      </c>
      <c r="B157" s="70" t="s">
        <v>971</v>
      </c>
      <c r="C157" s="71">
        <v>2208158</v>
      </c>
      <c r="D157" s="70">
        <v>5102127</v>
      </c>
      <c r="E157" s="70" t="s">
        <v>962</v>
      </c>
      <c r="F157" s="70" t="s">
        <v>956</v>
      </c>
      <c r="G157" s="72">
        <v>43109</v>
      </c>
      <c r="H157" s="72">
        <v>43109</v>
      </c>
      <c r="I157" s="70" t="s">
        <v>543</v>
      </c>
      <c r="J157" s="70"/>
      <c r="K157" s="73">
        <v>1</v>
      </c>
      <c r="L157" s="74">
        <v>0</v>
      </c>
      <c r="M157" s="96">
        <v>0</v>
      </c>
    </row>
    <row r="158" spans="1:13" x14ac:dyDescent="0.35">
      <c r="A158" s="94" t="str">
        <f t="shared" si="2"/>
        <v>5102134ZNGA563BC</v>
      </c>
      <c r="B158" s="70" t="s">
        <v>971</v>
      </c>
      <c r="C158" s="71">
        <v>2208159</v>
      </c>
      <c r="D158" s="70">
        <v>5102134</v>
      </c>
      <c r="E158" s="70" t="s">
        <v>962</v>
      </c>
      <c r="F158" s="70" t="s">
        <v>959</v>
      </c>
      <c r="G158" s="72">
        <v>43110</v>
      </c>
      <c r="H158" s="72">
        <v>43110</v>
      </c>
      <c r="I158" s="70" t="s">
        <v>565</v>
      </c>
      <c r="J158" s="70"/>
      <c r="K158" s="73">
        <v>1</v>
      </c>
      <c r="L158" s="74">
        <v>626.70000000000005</v>
      </c>
      <c r="M158" s="96">
        <v>626.70000000000005</v>
      </c>
    </row>
    <row r="159" spans="1:13" x14ac:dyDescent="0.35">
      <c r="A159" s="94" t="str">
        <f t="shared" si="2"/>
        <v>5105381ZNGA561BC</v>
      </c>
      <c r="B159" s="70" t="s">
        <v>971</v>
      </c>
      <c r="C159" s="71">
        <v>2208517</v>
      </c>
      <c r="D159" s="70">
        <v>5105381</v>
      </c>
      <c r="E159" s="70" t="s">
        <v>967</v>
      </c>
      <c r="F159" s="70" t="s">
        <v>959</v>
      </c>
      <c r="G159" s="72">
        <v>43112</v>
      </c>
      <c r="H159" s="72">
        <v>43112</v>
      </c>
      <c r="I159" s="70" t="s">
        <v>549</v>
      </c>
      <c r="J159" s="70"/>
      <c r="K159" s="73">
        <v>1</v>
      </c>
      <c r="L159" s="74">
        <v>433.57</v>
      </c>
      <c r="M159" s="96">
        <v>433.57</v>
      </c>
    </row>
    <row r="160" spans="1:13" x14ac:dyDescent="0.35">
      <c r="A160" s="94" t="str">
        <f t="shared" si="2"/>
        <v>5105372ZNGA561A</v>
      </c>
      <c r="B160" s="70" t="s">
        <v>971</v>
      </c>
      <c r="C160" s="71">
        <v>2208518</v>
      </c>
      <c r="D160" s="70">
        <v>5105372</v>
      </c>
      <c r="E160" s="70" t="s">
        <v>967</v>
      </c>
      <c r="F160" s="70" t="s">
        <v>956</v>
      </c>
      <c r="G160" s="72">
        <v>43112</v>
      </c>
      <c r="H160" s="72">
        <v>43112</v>
      </c>
      <c r="I160" s="70" t="s">
        <v>543</v>
      </c>
      <c r="J160" s="70"/>
      <c r="K160" s="73">
        <v>1</v>
      </c>
      <c r="L160" s="74">
        <v>0</v>
      </c>
      <c r="M160" s="96">
        <v>0</v>
      </c>
    </row>
    <row r="161" spans="1:13" x14ac:dyDescent="0.35">
      <c r="A161" s="94" t="str">
        <f t="shared" si="2"/>
        <v>5107965ZNGA561A</v>
      </c>
      <c r="B161" s="70" t="s">
        <v>971</v>
      </c>
      <c r="C161" s="71">
        <v>2208596</v>
      </c>
      <c r="D161" s="70">
        <v>5107965</v>
      </c>
      <c r="E161" s="70" t="s">
        <v>954</v>
      </c>
      <c r="F161" s="70" t="s">
        <v>956</v>
      </c>
      <c r="G161" s="72">
        <v>43109</v>
      </c>
      <c r="H161" s="72">
        <v>43109</v>
      </c>
      <c r="I161" s="70" t="s">
        <v>543</v>
      </c>
      <c r="J161" s="70"/>
      <c r="K161" s="73">
        <v>1</v>
      </c>
      <c r="L161" s="74">
        <v>0</v>
      </c>
      <c r="M161" s="96">
        <v>0</v>
      </c>
    </row>
    <row r="162" spans="1:13" x14ac:dyDescent="0.35">
      <c r="A162" s="94" t="str">
        <f t="shared" si="2"/>
        <v>5108177ZNGA563B</v>
      </c>
      <c r="B162" s="70" t="s">
        <v>971</v>
      </c>
      <c r="C162" s="71">
        <v>2208597</v>
      </c>
      <c r="D162" s="70">
        <v>5108177</v>
      </c>
      <c r="E162" s="70" t="s">
        <v>954</v>
      </c>
      <c r="F162" s="70" t="s">
        <v>953</v>
      </c>
      <c r="G162" s="72">
        <v>43109</v>
      </c>
      <c r="H162" s="72">
        <v>43109</v>
      </c>
      <c r="I162" s="70" t="s">
        <v>561</v>
      </c>
      <c r="J162" s="70"/>
      <c r="K162" s="73">
        <v>1</v>
      </c>
      <c r="L162" s="74">
        <v>383.5</v>
      </c>
      <c r="M162" s="96">
        <v>383.5</v>
      </c>
    </row>
    <row r="163" spans="1:13" x14ac:dyDescent="0.35">
      <c r="A163" s="94" t="str">
        <f t="shared" si="2"/>
        <v>4980613ZNGA561A</v>
      </c>
      <c r="B163" s="70" t="s">
        <v>971</v>
      </c>
      <c r="C163" s="71">
        <v>2209851</v>
      </c>
      <c r="D163" s="70">
        <v>4980613</v>
      </c>
      <c r="E163" s="70" t="s">
        <v>962</v>
      </c>
      <c r="F163" s="70" t="s">
        <v>956</v>
      </c>
      <c r="G163" s="72">
        <v>43111</v>
      </c>
      <c r="H163" s="72">
        <v>43111</v>
      </c>
      <c r="I163" s="70" t="s">
        <v>543</v>
      </c>
      <c r="J163" s="70"/>
      <c r="K163" s="73">
        <v>1</v>
      </c>
      <c r="L163" s="74">
        <v>0</v>
      </c>
      <c r="M163" s="96">
        <v>0</v>
      </c>
    </row>
    <row r="164" spans="1:13" x14ac:dyDescent="0.35">
      <c r="A164" s="94" t="str">
        <f t="shared" si="2"/>
        <v>4980616ZNGA561BC</v>
      </c>
      <c r="B164" s="70" t="s">
        <v>971</v>
      </c>
      <c r="C164" s="71">
        <v>2209852</v>
      </c>
      <c r="D164" s="70">
        <v>4980616</v>
      </c>
      <c r="E164" s="70" t="s">
        <v>962</v>
      </c>
      <c r="F164" s="70" t="s">
        <v>959</v>
      </c>
      <c r="G164" s="72">
        <v>43112</v>
      </c>
      <c r="H164" s="72">
        <v>43112</v>
      </c>
      <c r="I164" s="70" t="s">
        <v>549</v>
      </c>
      <c r="J164" s="70"/>
      <c r="K164" s="73">
        <v>1</v>
      </c>
      <c r="L164" s="74">
        <v>433.57</v>
      </c>
      <c r="M164" s="96">
        <v>433.57</v>
      </c>
    </row>
    <row r="165" spans="1:13" x14ac:dyDescent="0.35">
      <c r="A165" s="94" t="str">
        <f t="shared" si="2"/>
        <v>5115581ZNGA561A</v>
      </c>
      <c r="B165" s="70" t="s">
        <v>971</v>
      </c>
      <c r="C165" s="71">
        <v>2209880</v>
      </c>
      <c r="D165" s="70">
        <v>5115581</v>
      </c>
      <c r="E165" s="70" t="s">
        <v>955</v>
      </c>
      <c r="F165" s="70" t="s">
        <v>956</v>
      </c>
      <c r="G165" s="72">
        <v>43111</v>
      </c>
      <c r="H165" s="72">
        <v>43111</v>
      </c>
      <c r="I165" s="70" t="s">
        <v>543</v>
      </c>
      <c r="J165" s="70"/>
      <c r="K165" s="73">
        <v>1</v>
      </c>
      <c r="L165" s="74">
        <v>0</v>
      </c>
      <c r="M165" s="96">
        <v>0</v>
      </c>
    </row>
    <row r="166" spans="1:13" x14ac:dyDescent="0.35">
      <c r="A166" s="94" t="str">
        <f t="shared" si="2"/>
        <v>5115590ZNGA561B</v>
      </c>
      <c r="B166" s="70" t="s">
        <v>971</v>
      </c>
      <c r="C166" s="71">
        <v>2209881</v>
      </c>
      <c r="D166" s="70">
        <v>5115590</v>
      </c>
      <c r="E166" s="70" t="s">
        <v>955</v>
      </c>
      <c r="F166" s="70" t="s">
        <v>953</v>
      </c>
      <c r="G166" s="72">
        <v>43111</v>
      </c>
      <c r="H166" s="72">
        <v>43111</v>
      </c>
      <c r="I166" s="70" t="s">
        <v>545</v>
      </c>
      <c r="J166" s="70"/>
      <c r="K166" s="73">
        <v>1</v>
      </c>
      <c r="L166" s="74">
        <v>194.94</v>
      </c>
      <c r="M166" s="96">
        <v>194.94</v>
      </c>
    </row>
    <row r="167" spans="1:13" x14ac:dyDescent="0.35">
      <c r="A167" s="94" t="str">
        <f t="shared" si="2"/>
        <v>5083501ZNGA562BC</v>
      </c>
      <c r="B167" s="70" t="s">
        <v>971</v>
      </c>
      <c r="C167" s="71">
        <v>2209910</v>
      </c>
      <c r="D167" s="70">
        <v>5083501</v>
      </c>
      <c r="E167" s="70" t="s">
        <v>967</v>
      </c>
      <c r="F167" s="70" t="s">
        <v>959</v>
      </c>
      <c r="G167" s="72">
        <v>43112</v>
      </c>
      <c r="H167" s="72">
        <v>43112</v>
      </c>
      <c r="I167" s="70" t="s">
        <v>557</v>
      </c>
      <c r="J167" s="70"/>
      <c r="K167" s="73">
        <v>1</v>
      </c>
      <c r="L167" s="74">
        <v>498.69</v>
      </c>
      <c r="M167" s="96">
        <v>498.69</v>
      </c>
    </row>
    <row r="168" spans="1:13" x14ac:dyDescent="0.35">
      <c r="A168" s="94" t="str">
        <f t="shared" si="2"/>
        <v>5083495ZNGA561A</v>
      </c>
      <c r="B168" s="70" t="s">
        <v>971</v>
      </c>
      <c r="C168" s="71">
        <v>2209911</v>
      </c>
      <c r="D168" s="70">
        <v>5083495</v>
      </c>
      <c r="E168" s="70" t="s">
        <v>967</v>
      </c>
      <c r="F168" s="70" t="s">
        <v>956</v>
      </c>
      <c r="G168" s="72">
        <v>43111</v>
      </c>
      <c r="H168" s="72">
        <v>43111</v>
      </c>
      <c r="I168" s="70" t="s">
        <v>543</v>
      </c>
      <c r="J168" s="70"/>
      <c r="K168" s="73">
        <v>1</v>
      </c>
      <c r="L168" s="74">
        <v>0</v>
      </c>
      <c r="M168" s="96">
        <v>0</v>
      </c>
    </row>
    <row r="169" spans="1:13" x14ac:dyDescent="0.35">
      <c r="A169" s="94" t="str">
        <f t="shared" si="2"/>
        <v>5102805ZNGA561A</v>
      </c>
      <c r="B169" s="70" t="s">
        <v>971</v>
      </c>
      <c r="C169" s="71">
        <v>2210068</v>
      </c>
      <c r="D169" s="70">
        <v>5102805</v>
      </c>
      <c r="E169" s="70" t="s">
        <v>960</v>
      </c>
      <c r="F169" s="70" t="s">
        <v>956</v>
      </c>
      <c r="G169" s="72">
        <v>43112</v>
      </c>
      <c r="H169" s="72">
        <v>43112</v>
      </c>
      <c r="I169" s="70" t="s">
        <v>543</v>
      </c>
      <c r="J169" s="70"/>
      <c r="K169" s="73">
        <v>1</v>
      </c>
      <c r="L169" s="74">
        <v>0</v>
      </c>
      <c r="M169" s="96">
        <v>0</v>
      </c>
    </row>
    <row r="170" spans="1:13" x14ac:dyDescent="0.35">
      <c r="A170" s="94" t="str">
        <f t="shared" si="2"/>
        <v>5102817ZNGA560BC</v>
      </c>
      <c r="B170" s="70" t="s">
        <v>971</v>
      </c>
      <c r="C170" s="71">
        <v>2210069</v>
      </c>
      <c r="D170" s="70">
        <v>5102817</v>
      </c>
      <c r="E170" s="70" t="s">
        <v>960</v>
      </c>
      <c r="F170" s="70" t="s">
        <v>959</v>
      </c>
      <c r="G170" s="72">
        <v>43112</v>
      </c>
      <c r="H170" s="72">
        <v>43112</v>
      </c>
      <c r="I170" s="70" t="s">
        <v>541</v>
      </c>
      <c r="J170" s="70"/>
      <c r="K170" s="73">
        <v>1</v>
      </c>
      <c r="L170" s="74">
        <v>414.92</v>
      </c>
      <c r="M170" s="96">
        <v>414.92</v>
      </c>
    </row>
    <row r="171" spans="1:13" x14ac:dyDescent="0.35">
      <c r="A171" s="94" t="str">
        <f t="shared" si="2"/>
        <v>5115325ZNGA561A</v>
      </c>
      <c r="B171" s="70" t="s">
        <v>971</v>
      </c>
      <c r="C171" s="71">
        <v>2210459</v>
      </c>
      <c r="D171" s="70">
        <v>5115325</v>
      </c>
      <c r="E171" s="70" t="s">
        <v>954</v>
      </c>
      <c r="F171" s="70" t="s">
        <v>956</v>
      </c>
      <c r="G171" s="72">
        <v>43112</v>
      </c>
      <c r="H171" s="72">
        <v>43112</v>
      </c>
      <c r="I171" s="70" t="s">
        <v>543</v>
      </c>
      <c r="J171" s="70"/>
      <c r="K171" s="73">
        <v>1</v>
      </c>
      <c r="L171" s="74">
        <v>0</v>
      </c>
      <c r="M171" s="96">
        <v>0</v>
      </c>
    </row>
    <row r="172" spans="1:13" x14ac:dyDescent="0.35">
      <c r="A172" s="94" t="str">
        <f t="shared" si="2"/>
        <v>5115332ZNGA563B</v>
      </c>
      <c r="B172" s="70" t="s">
        <v>971</v>
      </c>
      <c r="C172" s="71">
        <v>2210460</v>
      </c>
      <c r="D172" s="70">
        <v>5115332</v>
      </c>
      <c r="E172" s="70" t="s">
        <v>954</v>
      </c>
      <c r="F172" s="70" t="s">
        <v>953</v>
      </c>
      <c r="G172" s="72">
        <v>43112</v>
      </c>
      <c r="H172" s="72">
        <v>43112</v>
      </c>
      <c r="I172" s="70" t="s">
        <v>561</v>
      </c>
      <c r="J172" s="70"/>
      <c r="K172" s="73">
        <v>1</v>
      </c>
      <c r="L172" s="74">
        <v>383.5</v>
      </c>
      <c r="M172" s="96">
        <v>383.5</v>
      </c>
    </row>
    <row r="173" spans="1:13" x14ac:dyDescent="0.35">
      <c r="A173" s="94" t="str">
        <f t="shared" si="2"/>
        <v>5142579ZNGA561A</v>
      </c>
      <c r="B173" s="70" t="s">
        <v>971</v>
      </c>
      <c r="C173" s="71">
        <v>2210885</v>
      </c>
      <c r="D173" s="70">
        <v>5142579</v>
      </c>
      <c r="E173" s="70" t="s">
        <v>968</v>
      </c>
      <c r="F173" s="70" t="s">
        <v>956</v>
      </c>
      <c r="G173" s="72">
        <v>43112</v>
      </c>
      <c r="H173" s="72">
        <v>43112</v>
      </c>
      <c r="I173" s="70" t="s">
        <v>543</v>
      </c>
      <c r="J173" s="70"/>
      <c r="K173" s="73">
        <v>1</v>
      </c>
      <c r="L173" s="74">
        <v>0</v>
      </c>
      <c r="M173" s="96">
        <v>0</v>
      </c>
    </row>
    <row r="174" spans="1:13" x14ac:dyDescent="0.35">
      <c r="A174" s="94" t="str">
        <f t="shared" si="2"/>
        <v>5142661ZNGA563BC</v>
      </c>
      <c r="B174" s="70" t="s">
        <v>971</v>
      </c>
      <c r="C174" s="71">
        <v>2210886</v>
      </c>
      <c r="D174" s="70">
        <v>5142661</v>
      </c>
      <c r="E174" s="70" t="s">
        <v>968</v>
      </c>
      <c r="F174" s="70" t="s">
        <v>959</v>
      </c>
      <c r="G174" s="72">
        <v>43113</v>
      </c>
      <c r="H174" s="72">
        <v>43113</v>
      </c>
      <c r="I174" s="70" t="s">
        <v>565</v>
      </c>
      <c r="J174" s="70"/>
      <c r="K174" s="73">
        <v>1</v>
      </c>
      <c r="L174" s="74">
        <v>626.70000000000005</v>
      </c>
      <c r="M174" s="96">
        <v>626.70000000000005</v>
      </c>
    </row>
    <row r="175" spans="1:13" x14ac:dyDescent="0.35">
      <c r="A175" s="94" t="str">
        <f t="shared" si="2"/>
        <v>5145676ZNGA563BC</v>
      </c>
      <c r="B175" s="70" t="s">
        <v>971</v>
      </c>
      <c r="C175" s="71">
        <v>2210944</v>
      </c>
      <c r="D175" s="70">
        <v>5145676</v>
      </c>
      <c r="E175" s="70" t="s">
        <v>954</v>
      </c>
      <c r="F175" s="70" t="s">
        <v>959</v>
      </c>
      <c r="G175" s="72">
        <v>43111</v>
      </c>
      <c r="H175" s="72">
        <v>43111</v>
      </c>
      <c r="I175" s="70" t="s">
        <v>565</v>
      </c>
      <c r="J175" s="70"/>
      <c r="K175" s="73">
        <v>1</v>
      </c>
      <c r="L175" s="74">
        <v>626.70000000000005</v>
      </c>
      <c r="M175" s="96">
        <v>626.70000000000005</v>
      </c>
    </row>
    <row r="176" spans="1:13" x14ac:dyDescent="0.35">
      <c r="A176" s="94" t="str">
        <f t="shared" si="2"/>
        <v>5145651ZNGA561A</v>
      </c>
      <c r="B176" s="70" t="s">
        <v>971</v>
      </c>
      <c r="C176" s="71">
        <v>2210945</v>
      </c>
      <c r="D176" s="70">
        <v>5145651</v>
      </c>
      <c r="E176" s="70" t="s">
        <v>954</v>
      </c>
      <c r="F176" s="70" t="s">
        <v>956</v>
      </c>
      <c r="G176" s="72">
        <v>43111</v>
      </c>
      <c r="H176" s="72">
        <v>43111</v>
      </c>
      <c r="I176" s="70" t="s">
        <v>543</v>
      </c>
      <c r="J176" s="70"/>
      <c r="K176" s="73">
        <v>1</v>
      </c>
      <c r="L176" s="74">
        <v>0</v>
      </c>
      <c r="M176" s="96">
        <v>0</v>
      </c>
    </row>
    <row r="177" spans="1:13" x14ac:dyDescent="0.35">
      <c r="A177" s="94" t="str">
        <f t="shared" si="2"/>
        <v>5121117NGA-750</v>
      </c>
      <c r="B177" s="70" t="s">
        <v>971</v>
      </c>
      <c r="C177" s="71">
        <v>2210960</v>
      </c>
      <c r="D177" s="70">
        <v>5121117</v>
      </c>
      <c r="E177" s="70" t="s">
        <v>954</v>
      </c>
      <c r="F177" s="70" t="s">
        <v>959</v>
      </c>
      <c r="G177" s="72">
        <v>43111</v>
      </c>
      <c r="H177" s="72">
        <v>43111</v>
      </c>
      <c r="I177" s="70" t="s">
        <v>187</v>
      </c>
      <c r="J177" s="70"/>
      <c r="K177" s="73">
        <v>1</v>
      </c>
      <c r="L177" s="74">
        <v>22.61</v>
      </c>
      <c r="M177" s="96">
        <v>22.61</v>
      </c>
    </row>
    <row r="178" spans="1:13" x14ac:dyDescent="0.35">
      <c r="A178" s="94" t="str">
        <f t="shared" si="2"/>
        <v>5121117NGA-762</v>
      </c>
      <c r="B178" s="70" t="s">
        <v>971</v>
      </c>
      <c r="C178" s="71">
        <v>2210960</v>
      </c>
      <c r="D178" s="70">
        <v>5121117</v>
      </c>
      <c r="E178" s="70" t="s">
        <v>954</v>
      </c>
      <c r="F178" s="70" t="s">
        <v>959</v>
      </c>
      <c r="G178" s="72">
        <v>43112</v>
      </c>
      <c r="H178" s="72">
        <v>43112</v>
      </c>
      <c r="I178" s="70" t="s">
        <v>201</v>
      </c>
      <c r="J178" s="70"/>
      <c r="K178" s="73">
        <v>1</v>
      </c>
      <c r="L178" s="74">
        <v>60.72</v>
      </c>
      <c r="M178" s="96">
        <v>60.72</v>
      </c>
    </row>
    <row r="179" spans="1:13" x14ac:dyDescent="0.35">
      <c r="A179" s="94" t="str">
        <f t="shared" si="2"/>
        <v>5170696ZNGA563B</v>
      </c>
      <c r="B179" s="70" t="s">
        <v>971</v>
      </c>
      <c r="C179" s="71">
        <v>2212152</v>
      </c>
      <c r="D179" s="70">
        <v>5170696</v>
      </c>
      <c r="E179" s="70" t="s">
        <v>955</v>
      </c>
      <c r="F179" s="70" t="s">
        <v>953</v>
      </c>
      <c r="G179" s="72">
        <v>43113</v>
      </c>
      <c r="H179" s="72">
        <v>43113</v>
      </c>
      <c r="I179" s="70" t="s">
        <v>561</v>
      </c>
      <c r="J179" s="70"/>
      <c r="K179" s="73">
        <v>1</v>
      </c>
      <c r="L179" s="74">
        <v>383.5</v>
      </c>
      <c r="M179" s="96">
        <v>383.5</v>
      </c>
    </row>
    <row r="180" spans="1:13" x14ac:dyDescent="0.35">
      <c r="A180" s="94" t="str">
        <f t="shared" si="2"/>
        <v>5170656ZNGA561A</v>
      </c>
      <c r="B180" s="70" t="s">
        <v>971</v>
      </c>
      <c r="C180" s="71">
        <v>2212153</v>
      </c>
      <c r="D180" s="70">
        <v>5170656</v>
      </c>
      <c r="E180" s="70" t="s">
        <v>955</v>
      </c>
      <c r="F180" s="70" t="s">
        <v>956</v>
      </c>
      <c r="G180" s="72">
        <v>43113</v>
      </c>
      <c r="H180" s="72">
        <v>43113</v>
      </c>
      <c r="I180" s="70" t="s">
        <v>543</v>
      </c>
      <c r="J180" s="70"/>
      <c r="K180" s="73">
        <v>1</v>
      </c>
      <c r="L180" s="74">
        <v>0</v>
      </c>
      <c r="M180" s="96">
        <v>0</v>
      </c>
    </row>
    <row r="181" spans="1:13" x14ac:dyDescent="0.35">
      <c r="A181" s="94" t="str">
        <f t="shared" si="2"/>
        <v/>
      </c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5" t="s">
        <v>970</v>
      </c>
      <c r="M181" s="96">
        <v>21138.33</v>
      </c>
    </row>
    <row r="182" spans="1:13" x14ac:dyDescent="0.35">
      <c r="A182" s="94" t="str">
        <f t="shared" si="2"/>
        <v>Req IDPayment Code</v>
      </c>
      <c r="B182" s="69" t="s">
        <v>939</v>
      </c>
      <c r="C182" s="69" t="s">
        <v>940</v>
      </c>
      <c r="D182" s="69" t="s">
        <v>941</v>
      </c>
      <c r="E182" s="69" t="s">
        <v>942</v>
      </c>
      <c r="F182" s="69" t="s">
        <v>943</v>
      </c>
      <c r="G182" s="69" t="s">
        <v>944</v>
      </c>
      <c r="H182" s="69" t="s">
        <v>945</v>
      </c>
      <c r="I182" s="69" t="s">
        <v>946</v>
      </c>
      <c r="J182" s="69" t="s">
        <v>947</v>
      </c>
      <c r="K182" s="69" t="s">
        <v>948</v>
      </c>
      <c r="L182" s="69" t="s">
        <v>949</v>
      </c>
      <c r="M182" s="95" t="s">
        <v>950</v>
      </c>
    </row>
    <row r="183" spans="1:13" x14ac:dyDescent="0.35">
      <c r="A183" s="94" t="str">
        <f t="shared" si="2"/>
        <v>1193310NGA-714</v>
      </c>
      <c r="B183" s="70" t="s">
        <v>974</v>
      </c>
      <c r="C183" s="71">
        <v>2011004</v>
      </c>
      <c r="D183" s="70">
        <v>1193310</v>
      </c>
      <c r="E183" s="70" t="s">
        <v>960</v>
      </c>
      <c r="F183" s="70" t="s">
        <v>953</v>
      </c>
      <c r="G183" s="72">
        <v>43119</v>
      </c>
      <c r="H183" s="72">
        <v>43119</v>
      </c>
      <c r="I183" s="70" t="s">
        <v>181</v>
      </c>
      <c r="J183" s="70"/>
      <c r="K183" s="73">
        <v>-1</v>
      </c>
      <c r="L183" s="74">
        <v>41.38</v>
      </c>
      <c r="M183" s="96">
        <v>-41.38</v>
      </c>
    </row>
    <row r="184" spans="1:13" x14ac:dyDescent="0.35">
      <c r="A184" s="94" t="str">
        <f t="shared" si="2"/>
        <v>1193310Z999</v>
      </c>
      <c r="B184" s="70" t="s">
        <v>974</v>
      </c>
      <c r="C184" s="71">
        <v>2011004</v>
      </c>
      <c r="D184" s="70">
        <v>1193310</v>
      </c>
      <c r="E184" s="70" t="s">
        <v>960</v>
      </c>
      <c r="F184" s="70" t="s">
        <v>953</v>
      </c>
      <c r="G184" s="72">
        <v>43119</v>
      </c>
      <c r="H184" s="72">
        <v>43119</v>
      </c>
      <c r="I184" s="70" t="s">
        <v>610</v>
      </c>
      <c r="J184" s="70"/>
      <c r="K184" s="73">
        <v>1</v>
      </c>
      <c r="L184" s="74">
        <v>0</v>
      </c>
      <c r="M184" s="96">
        <v>0</v>
      </c>
    </row>
    <row r="185" spans="1:13" x14ac:dyDescent="0.35">
      <c r="A185" s="94" t="str">
        <f t="shared" si="2"/>
        <v>2060073X392N</v>
      </c>
      <c r="B185" s="70" t="s">
        <v>974</v>
      </c>
      <c r="C185" s="71">
        <v>2068501</v>
      </c>
      <c r="D185" s="76">
        <v>2060073</v>
      </c>
      <c r="E185" s="70" t="s">
        <v>966</v>
      </c>
      <c r="F185" s="70" t="s">
        <v>953</v>
      </c>
      <c r="G185" s="72">
        <v>43118</v>
      </c>
      <c r="H185" s="72">
        <v>43118</v>
      </c>
      <c r="I185" s="70" t="s">
        <v>975</v>
      </c>
      <c r="J185" s="70"/>
      <c r="K185" s="73">
        <v>-12.79</v>
      </c>
      <c r="L185" s="74">
        <v>11.79</v>
      </c>
      <c r="M185" s="96">
        <v>-150.79</v>
      </c>
    </row>
    <row r="186" spans="1:13" x14ac:dyDescent="0.35">
      <c r="A186" s="94" t="str">
        <f t="shared" si="2"/>
        <v>1599264NGA-F02577</v>
      </c>
      <c r="B186" s="70" t="s">
        <v>974</v>
      </c>
      <c r="C186" s="71">
        <v>2075419</v>
      </c>
      <c r="D186" s="70">
        <v>1599264</v>
      </c>
      <c r="E186" s="70" t="s">
        <v>962</v>
      </c>
      <c r="F186" s="70" t="s">
        <v>963</v>
      </c>
      <c r="G186" s="72">
        <v>43116</v>
      </c>
      <c r="H186" s="72">
        <v>43116</v>
      </c>
      <c r="I186" s="70" t="s">
        <v>965</v>
      </c>
      <c r="J186" s="70"/>
      <c r="K186" s="73">
        <v>72</v>
      </c>
      <c r="L186" s="74">
        <v>11.93</v>
      </c>
      <c r="M186" s="96">
        <v>858.96</v>
      </c>
    </row>
    <row r="187" spans="1:13" x14ac:dyDescent="0.35">
      <c r="A187" s="94" t="str">
        <f t="shared" si="2"/>
        <v>1599264ZNGA561BC</v>
      </c>
      <c r="B187" s="70" t="s">
        <v>974</v>
      </c>
      <c r="C187" s="71">
        <v>2075419</v>
      </c>
      <c r="D187" s="78">
        <v>1599264</v>
      </c>
      <c r="E187" s="70" t="s">
        <v>962</v>
      </c>
      <c r="F187" s="70" t="s">
        <v>959</v>
      </c>
      <c r="G187" s="72">
        <v>43116</v>
      </c>
      <c r="H187" s="72">
        <v>43116</v>
      </c>
      <c r="I187" s="70" t="s">
        <v>549</v>
      </c>
      <c r="J187" s="70"/>
      <c r="K187" s="73">
        <v>-1</v>
      </c>
      <c r="L187" s="74">
        <v>433.57</v>
      </c>
      <c r="M187" s="96">
        <v>-433.57</v>
      </c>
    </row>
    <row r="188" spans="1:13" x14ac:dyDescent="0.35">
      <c r="A188" s="94" t="str">
        <f t="shared" si="2"/>
        <v>1599264ZNGA563BC</v>
      </c>
      <c r="B188" s="70" t="s">
        <v>974</v>
      </c>
      <c r="C188" s="71">
        <v>2075419</v>
      </c>
      <c r="D188" s="70">
        <v>1599264</v>
      </c>
      <c r="E188" s="70" t="s">
        <v>962</v>
      </c>
      <c r="F188" s="70" t="s">
        <v>959</v>
      </c>
      <c r="G188" s="72">
        <v>43116</v>
      </c>
      <c r="H188" s="72">
        <v>43116</v>
      </c>
      <c r="I188" s="70" t="s">
        <v>565</v>
      </c>
      <c r="J188" s="70"/>
      <c r="K188" s="73">
        <v>1</v>
      </c>
      <c r="L188" s="74">
        <v>626.70000000000005</v>
      </c>
      <c r="M188" s="96">
        <v>626.70000000000005</v>
      </c>
    </row>
    <row r="189" spans="1:13" x14ac:dyDescent="0.35">
      <c r="A189" s="94" t="str">
        <f t="shared" si="2"/>
        <v>2638589NGA Outside Boundary Remediation/Build</v>
      </c>
      <c r="B189" s="70" t="s">
        <v>974</v>
      </c>
      <c r="C189" s="71">
        <v>2098589</v>
      </c>
      <c r="D189" s="70">
        <v>2638589</v>
      </c>
      <c r="E189" s="70" t="s">
        <v>958</v>
      </c>
      <c r="F189" s="70" t="s">
        <v>963</v>
      </c>
      <c r="G189" s="72">
        <v>43120</v>
      </c>
      <c r="H189" s="72">
        <v>43120</v>
      </c>
      <c r="I189" s="70" t="s">
        <v>972</v>
      </c>
      <c r="J189" s="70"/>
      <c r="K189" s="73">
        <v>1</v>
      </c>
      <c r="L189" s="74">
        <v>0</v>
      </c>
      <c r="M189" s="96">
        <v>0</v>
      </c>
    </row>
    <row r="190" spans="1:13" x14ac:dyDescent="0.35">
      <c r="A190" s="94" t="str">
        <f t="shared" si="2"/>
        <v>2638589ZNGA560BC</v>
      </c>
      <c r="B190" s="70" t="s">
        <v>974</v>
      </c>
      <c r="C190" s="71">
        <v>2098589</v>
      </c>
      <c r="D190" s="70">
        <v>2638589</v>
      </c>
      <c r="E190" s="70" t="s">
        <v>958</v>
      </c>
      <c r="F190" s="70" t="s">
        <v>959</v>
      </c>
      <c r="G190" s="72">
        <v>43120</v>
      </c>
      <c r="H190" s="72">
        <v>43120</v>
      </c>
      <c r="I190" s="70" t="s">
        <v>541</v>
      </c>
      <c r="J190" s="70"/>
      <c r="K190" s="73">
        <v>1</v>
      </c>
      <c r="L190" s="74">
        <v>414.92</v>
      </c>
      <c r="M190" s="96">
        <v>414.92</v>
      </c>
    </row>
    <row r="191" spans="1:13" x14ac:dyDescent="0.35">
      <c r="A191" s="94" t="str">
        <f t="shared" si="2"/>
        <v>2960582ZNGA561C</v>
      </c>
      <c r="B191" s="70" t="s">
        <v>974</v>
      </c>
      <c r="C191" s="71">
        <v>2124308</v>
      </c>
      <c r="D191" s="70">
        <v>2960582</v>
      </c>
      <c r="E191" s="70" t="s">
        <v>955</v>
      </c>
      <c r="F191" s="70" t="s">
        <v>959</v>
      </c>
      <c r="G191" s="72">
        <v>43115</v>
      </c>
      <c r="H191" s="72">
        <v>43115</v>
      </c>
      <c r="I191" s="70" t="s">
        <v>547</v>
      </c>
      <c r="J191" s="70"/>
      <c r="K191" s="73">
        <v>1</v>
      </c>
      <c r="L191" s="74">
        <v>205.64</v>
      </c>
      <c r="M191" s="96">
        <v>205.64</v>
      </c>
    </row>
    <row r="192" spans="1:13" x14ac:dyDescent="0.35">
      <c r="A192" s="94" t="str">
        <f t="shared" si="2"/>
        <v>4133539NGA Complex Internal Wiring</v>
      </c>
      <c r="B192" s="70" t="s">
        <v>974</v>
      </c>
      <c r="C192" s="71">
        <v>2162120</v>
      </c>
      <c r="D192" s="70">
        <v>4133539</v>
      </c>
      <c r="E192" s="70" t="s">
        <v>968</v>
      </c>
      <c r="F192" s="70" t="s">
        <v>953</v>
      </c>
      <c r="G192" s="72">
        <v>43117</v>
      </c>
      <c r="H192" s="72">
        <v>43117</v>
      </c>
      <c r="I192" s="70" t="s">
        <v>973</v>
      </c>
      <c r="J192" s="70"/>
      <c r="K192" s="73">
        <v>1</v>
      </c>
      <c r="L192" s="74">
        <v>0</v>
      </c>
      <c r="M192" s="96">
        <v>0</v>
      </c>
    </row>
    <row r="193" spans="1:13" x14ac:dyDescent="0.35">
      <c r="A193" s="94" t="str">
        <f t="shared" si="2"/>
        <v>4133539NGA-701</v>
      </c>
      <c r="B193" s="70" t="s">
        <v>974</v>
      </c>
      <c r="C193" s="71">
        <v>2162120</v>
      </c>
      <c r="D193" s="70">
        <v>4133539</v>
      </c>
      <c r="E193" s="70" t="s">
        <v>968</v>
      </c>
      <c r="F193" s="70" t="s">
        <v>953</v>
      </c>
      <c r="G193" s="72">
        <v>43117</v>
      </c>
      <c r="H193" s="72">
        <v>43117</v>
      </c>
      <c r="I193" s="70" t="s">
        <v>172</v>
      </c>
      <c r="J193" s="70"/>
      <c r="K193" s="73">
        <v>1</v>
      </c>
      <c r="L193" s="74">
        <v>48.39</v>
      </c>
      <c r="M193" s="96">
        <v>48.39</v>
      </c>
    </row>
    <row r="194" spans="1:13" x14ac:dyDescent="0.35">
      <c r="A194" s="94" t="str">
        <f t="shared" si="2"/>
        <v>4271162NGA Complex Internal Wiring</v>
      </c>
      <c r="B194" s="70" t="s">
        <v>974</v>
      </c>
      <c r="C194" s="71">
        <v>2170479</v>
      </c>
      <c r="D194" s="70">
        <v>4271162</v>
      </c>
      <c r="E194" s="70" t="s">
        <v>958</v>
      </c>
      <c r="F194" s="70" t="s">
        <v>953</v>
      </c>
      <c r="G194" s="72">
        <v>43117</v>
      </c>
      <c r="H194" s="72">
        <v>43117</v>
      </c>
      <c r="I194" s="70" t="s">
        <v>973</v>
      </c>
      <c r="J194" s="70"/>
      <c r="K194" s="73">
        <v>1</v>
      </c>
      <c r="L194" s="74">
        <v>0</v>
      </c>
      <c r="M194" s="96">
        <v>0</v>
      </c>
    </row>
    <row r="195" spans="1:13" x14ac:dyDescent="0.35">
      <c r="A195" s="94" t="str">
        <f t="shared" ref="A195:A258" si="3">CONCATENATE(D195,I195)</f>
        <v>4271162NGA-701</v>
      </c>
      <c r="B195" s="70" t="s">
        <v>974</v>
      </c>
      <c r="C195" s="71">
        <v>2170479</v>
      </c>
      <c r="D195" s="70">
        <v>4271162</v>
      </c>
      <c r="E195" s="70" t="s">
        <v>958</v>
      </c>
      <c r="F195" s="70" t="s">
        <v>953</v>
      </c>
      <c r="G195" s="72">
        <v>43117</v>
      </c>
      <c r="H195" s="72">
        <v>43117</v>
      </c>
      <c r="I195" s="70" t="s">
        <v>172</v>
      </c>
      <c r="J195" s="70"/>
      <c r="K195" s="73">
        <v>1</v>
      </c>
      <c r="L195" s="74">
        <v>48.39</v>
      </c>
      <c r="M195" s="96">
        <v>48.39</v>
      </c>
    </row>
    <row r="196" spans="1:13" x14ac:dyDescent="0.35">
      <c r="A196" s="94" t="str">
        <f t="shared" si="3"/>
        <v>4536574X392N</v>
      </c>
      <c r="B196" s="70" t="s">
        <v>974</v>
      </c>
      <c r="C196" s="71">
        <v>2182158</v>
      </c>
      <c r="D196" s="70">
        <v>4536574</v>
      </c>
      <c r="E196" s="70" t="s">
        <v>952</v>
      </c>
      <c r="F196" s="70" t="s">
        <v>976</v>
      </c>
      <c r="G196" s="72">
        <v>43119</v>
      </c>
      <c r="H196" s="72">
        <v>43111</v>
      </c>
      <c r="I196" s="70" t="s">
        <v>975</v>
      </c>
      <c r="J196" s="70"/>
      <c r="K196" s="73">
        <v>4.1500000000000004</v>
      </c>
      <c r="L196" s="74">
        <v>11.79</v>
      </c>
      <c r="M196" s="96">
        <v>48.93</v>
      </c>
    </row>
    <row r="197" spans="1:13" x14ac:dyDescent="0.35">
      <c r="A197" s="94" t="str">
        <f t="shared" si="3"/>
        <v>4618394ZNGA561BC</v>
      </c>
      <c r="B197" s="70" t="s">
        <v>974</v>
      </c>
      <c r="C197" s="71">
        <v>2186824</v>
      </c>
      <c r="D197" s="70">
        <v>4618394</v>
      </c>
      <c r="E197" s="70" t="s">
        <v>958</v>
      </c>
      <c r="F197" s="70" t="s">
        <v>959</v>
      </c>
      <c r="G197" s="72">
        <v>43120</v>
      </c>
      <c r="H197" s="72">
        <v>43120</v>
      </c>
      <c r="I197" s="70" t="s">
        <v>549</v>
      </c>
      <c r="J197" s="70"/>
      <c r="K197" s="73">
        <v>1</v>
      </c>
      <c r="L197" s="74">
        <v>433.57</v>
      </c>
      <c r="M197" s="96">
        <v>433.57</v>
      </c>
    </row>
    <row r="198" spans="1:13" x14ac:dyDescent="0.35">
      <c r="A198" s="94" t="str">
        <f t="shared" si="3"/>
        <v>4579469X392N</v>
      </c>
      <c r="B198" s="70" t="s">
        <v>974</v>
      </c>
      <c r="C198" s="71">
        <v>2187068</v>
      </c>
      <c r="D198" s="78">
        <v>4579469</v>
      </c>
      <c r="E198" s="70" t="s">
        <v>967</v>
      </c>
      <c r="F198" s="70" t="s">
        <v>959</v>
      </c>
      <c r="G198" s="72">
        <v>43118</v>
      </c>
      <c r="H198" s="72">
        <v>43118</v>
      </c>
      <c r="I198" s="70" t="s">
        <v>975</v>
      </c>
      <c r="J198" s="70"/>
      <c r="K198" s="73">
        <v>-12.03</v>
      </c>
      <c r="L198" s="74">
        <v>11.79</v>
      </c>
      <c r="M198" s="96">
        <v>-141.83000000000001</v>
      </c>
    </row>
    <row r="199" spans="1:13" x14ac:dyDescent="0.35">
      <c r="A199" s="94" t="str">
        <f t="shared" si="3"/>
        <v>4515988ZNGA564BC</v>
      </c>
      <c r="B199" s="70" t="s">
        <v>974</v>
      </c>
      <c r="C199" s="71">
        <v>2189302</v>
      </c>
      <c r="D199" s="70">
        <v>4515988</v>
      </c>
      <c r="E199" s="70" t="s">
        <v>958</v>
      </c>
      <c r="F199" s="70" t="s">
        <v>959</v>
      </c>
      <c r="G199" s="72">
        <v>43117</v>
      </c>
      <c r="H199" s="72">
        <v>43117</v>
      </c>
      <c r="I199" s="70" t="s">
        <v>573</v>
      </c>
      <c r="J199" s="70"/>
      <c r="K199" s="73">
        <v>1</v>
      </c>
      <c r="L199" s="74">
        <v>881.69</v>
      </c>
      <c r="M199" s="96">
        <v>881.69</v>
      </c>
    </row>
    <row r="200" spans="1:13" x14ac:dyDescent="0.35">
      <c r="A200" s="94" t="str">
        <f t="shared" si="3"/>
        <v>4642096X392N</v>
      </c>
      <c r="B200" s="70" t="s">
        <v>974</v>
      </c>
      <c r="C200" s="71">
        <v>2190394</v>
      </c>
      <c r="D200" s="70">
        <v>4642096</v>
      </c>
      <c r="E200" s="70" t="s">
        <v>952</v>
      </c>
      <c r="F200" s="70" t="s">
        <v>976</v>
      </c>
      <c r="G200" s="72">
        <v>43119</v>
      </c>
      <c r="H200" s="72">
        <v>43111</v>
      </c>
      <c r="I200" s="70" t="s">
        <v>975</v>
      </c>
      <c r="J200" s="70"/>
      <c r="K200" s="73">
        <v>4.1500000000000004</v>
      </c>
      <c r="L200" s="74">
        <v>11.79</v>
      </c>
      <c r="M200" s="96">
        <v>48.93</v>
      </c>
    </row>
    <row r="201" spans="1:13" x14ac:dyDescent="0.35">
      <c r="A201" s="94" t="str">
        <f t="shared" si="3"/>
        <v>4642785X392N</v>
      </c>
      <c r="B201" s="70" t="s">
        <v>974</v>
      </c>
      <c r="C201" s="71">
        <v>2190963</v>
      </c>
      <c r="D201" s="70">
        <v>4642785</v>
      </c>
      <c r="E201" s="70" t="s">
        <v>952</v>
      </c>
      <c r="F201" s="70" t="s">
        <v>976</v>
      </c>
      <c r="G201" s="72">
        <v>43119</v>
      </c>
      <c r="H201" s="72">
        <v>43111</v>
      </c>
      <c r="I201" s="70" t="s">
        <v>975</v>
      </c>
      <c r="J201" s="70"/>
      <c r="K201" s="73">
        <v>4.1500000000000004</v>
      </c>
      <c r="L201" s="74">
        <v>11.79</v>
      </c>
      <c r="M201" s="96">
        <v>48.93</v>
      </c>
    </row>
    <row r="202" spans="1:13" x14ac:dyDescent="0.35">
      <c r="A202" s="94" t="str">
        <f t="shared" si="3"/>
        <v>4424822X392N</v>
      </c>
      <c r="B202" s="70" t="s">
        <v>974</v>
      </c>
      <c r="C202" s="71">
        <v>2192543</v>
      </c>
      <c r="D202" s="70">
        <v>4424822</v>
      </c>
      <c r="E202" s="70" t="s">
        <v>952</v>
      </c>
      <c r="F202" s="70" t="s">
        <v>976</v>
      </c>
      <c r="G202" s="72">
        <v>43119</v>
      </c>
      <c r="H202" s="72">
        <v>43111</v>
      </c>
      <c r="I202" s="70" t="s">
        <v>975</v>
      </c>
      <c r="J202" s="70"/>
      <c r="K202" s="73">
        <v>4.1500000000000004</v>
      </c>
      <c r="L202" s="74">
        <v>11.79</v>
      </c>
      <c r="M202" s="96">
        <v>48.93</v>
      </c>
    </row>
    <row r="203" spans="1:13" x14ac:dyDescent="0.35">
      <c r="A203" s="94" t="str">
        <f t="shared" si="3"/>
        <v>4758465ZNGA561BC</v>
      </c>
      <c r="B203" s="70" t="s">
        <v>974</v>
      </c>
      <c r="C203" s="71">
        <v>2196721</v>
      </c>
      <c r="D203" s="70">
        <v>4758465</v>
      </c>
      <c r="E203" s="70" t="s">
        <v>968</v>
      </c>
      <c r="F203" s="70" t="s">
        <v>959</v>
      </c>
      <c r="G203" s="72">
        <v>43118</v>
      </c>
      <c r="H203" s="72">
        <v>43118</v>
      </c>
      <c r="I203" s="70" t="s">
        <v>549</v>
      </c>
      <c r="J203" s="70"/>
      <c r="K203" s="73">
        <v>1</v>
      </c>
      <c r="L203" s="74">
        <v>433.57</v>
      </c>
      <c r="M203" s="96">
        <v>433.57</v>
      </c>
    </row>
    <row r="204" spans="1:13" x14ac:dyDescent="0.35">
      <c r="A204" s="94" t="str">
        <f t="shared" si="3"/>
        <v>4758448ZNGA561A</v>
      </c>
      <c r="B204" s="70" t="s">
        <v>974</v>
      </c>
      <c r="C204" s="71">
        <v>2196722</v>
      </c>
      <c r="D204" s="70">
        <v>4758448</v>
      </c>
      <c r="E204" s="70" t="s">
        <v>968</v>
      </c>
      <c r="F204" s="70" t="s">
        <v>956</v>
      </c>
      <c r="G204" s="72">
        <v>43118</v>
      </c>
      <c r="H204" s="72">
        <v>43118</v>
      </c>
      <c r="I204" s="70" t="s">
        <v>543</v>
      </c>
      <c r="J204" s="70"/>
      <c r="K204" s="73">
        <v>1</v>
      </c>
      <c r="L204" s="74">
        <v>0</v>
      </c>
      <c r="M204" s="96">
        <v>0</v>
      </c>
    </row>
    <row r="205" spans="1:13" x14ac:dyDescent="0.35">
      <c r="A205" s="94" t="str">
        <f t="shared" si="3"/>
        <v>4634613ZNGA561A</v>
      </c>
      <c r="B205" s="70" t="s">
        <v>974</v>
      </c>
      <c r="C205" s="71">
        <v>2197377</v>
      </c>
      <c r="D205" s="70">
        <v>4634613</v>
      </c>
      <c r="E205" s="70" t="s">
        <v>967</v>
      </c>
      <c r="F205" s="70" t="s">
        <v>956</v>
      </c>
      <c r="G205" s="72">
        <v>43115</v>
      </c>
      <c r="H205" s="72">
        <v>43115</v>
      </c>
      <c r="I205" s="70" t="s">
        <v>543</v>
      </c>
      <c r="J205" s="70"/>
      <c r="K205" s="73">
        <v>1</v>
      </c>
      <c r="L205" s="74">
        <v>0</v>
      </c>
      <c r="M205" s="96">
        <v>0</v>
      </c>
    </row>
    <row r="206" spans="1:13" x14ac:dyDescent="0.35">
      <c r="A206" s="94" t="str">
        <f t="shared" si="3"/>
        <v>4766060ZNGA562BC</v>
      </c>
      <c r="B206" s="70" t="s">
        <v>974</v>
      </c>
      <c r="C206" s="71">
        <v>2198388</v>
      </c>
      <c r="D206" s="70">
        <v>4766060</v>
      </c>
      <c r="E206" s="70" t="s">
        <v>968</v>
      </c>
      <c r="F206" s="70" t="s">
        <v>959</v>
      </c>
      <c r="G206" s="72">
        <v>43118</v>
      </c>
      <c r="H206" s="72">
        <v>43118</v>
      </c>
      <c r="I206" s="70" t="s">
        <v>557</v>
      </c>
      <c r="J206" s="70"/>
      <c r="K206" s="73">
        <v>1</v>
      </c>
      <c r="L206" s="74">
        <v>498.69</v>
      </c>
      <c r="M206" s="96">
        <v>498.69</v>
      </c>
    </row>
    <row r="207" spans="1:13" x14ac:dyDescent="0.35">
      <c r="A207" s="94" t="str">
        <f t="shared" si="3"/>
        <v>4766060ZNGA563BC</v>
      </c>
      <c r="B207" s="70" t="s">
        <v>974</v>
      </c>
      <c r="C207" s="71">
        <v>2198388</v>
      </c>
      <c r="D207" s="77">
        <v>4766060</v>
      </c>
      <c r="E207" s="70" t="s">
        <v>968</v>
      </c>
      <c r="F207" s="70" t="s">
        <v>959</v>
      </c>
      <c r="G207" s="72">
        <v>43118</v>
      </c>
      <c r="H207" s="72">
        <v>43118</v>
      </c>
      <c r="I207" s="70" t="s">
        <v>565</v>
      </c>
      <c r="J207" s="70"/>
      <c r="K207" s="73">
        <v>-1</v>
      </c>
      <c r="L207" s="74">
        <v>626.70000000000005</v>
      </c>
      <c r="M207" s="96">
        <v>-626.70000000000005</v>
      </c>
    </row>
    <row r="208" spans="1:13" x14ac:dyDescent="0.35">
      <c r="A208" s="94" t="str">
        <f t="shared" si="3"/>
        <v>4867987ZNGA564BC</v>
      </c>
      <c r="B208" s="70" t="s">
        <v>974</v>
      </c>
      <c r="C208" s="71">
        <v>2200582</v>
      </c>
      <c r="D208" s="70">
        <v>4867987</v>
      </c>
      <c r="E208" s="70" t="s">
        <v>955</v>
      </c>
      <c r="F208" s="70" t="s">
        <v>959</v>
      </c>
      <c r="G208" s="72">
        <v>43119</v>
      </c>
      <c r="H208" s="72">
        <v>43119</v>
      </c>
      <c r="I208" s="70" t="s">
        <v>573</v>
      </c>
      <c r="J208" s="70"/>
      <c r="K208" s="73">
        <v>1</v>
      </c>
      <c r="L208" s="74">
        <v>881.69</v>
      </c>
      <c r="M208" s="96">
        <v>881.69</v>
      </c>
    </row>
    <row r="209" spans="1:13" x14ac:dyDescent="0.35">
      <c r="A209" s="94" t="str">
        <f t="shared" si="3"/>
        <v>4937523Z999</v>
      </c>
      <c r="B209" s="70" t="s">
        <v>974</v>
      </c>
      <c r="C209" s="71">
        <v>2200930</v>
      </c>
      <c r="D209" s="70">
        <v>4937523</v>
      </c>
      <c r="E209" s="70" t="s">
        <v>958</v>
      </c>
      <c r="F209" s="70" t="s">
        <v>953</v>
      </c>
      <c r="G209" s="72">
        <v>43117</v>
      </c>
      <c r="H209" s="72">
        <v>43117</v>
      </c>
      <c r="I209" s="70" t="s">
        <v>610</v>
      </c>
      <c r="J209" s="70"/>
      <c r="K209" s="73">
        <v>1</v>
      </c>
      <c r="L209" s="74">
        <v>0</v>
      </c>
      <c r="M209" s="96">
        <v>0</v>
      </c>
    </row>
    <row r="210" spans="1:13" x14ac:dyDescent="0.35">
      <c r="A210" s="94" t="str">
        <f t="shared" si="3"/>
        <v>4937523ZNGA561B</v>
      </c>
      <c r="B210" s="70" t="s">
        <v>974</v>
      </c>
      <c r="C210" s="71">
        <v>2200930</v>
      </c>
      <c r="D210" s="70">
        <v>4937523</v>
      </c>
      <c r="E210" s="70" t="s">
        <v>958</v>
      </c>
      <c r="F210" s="70" t="s">
        <v>953</v>
      </c>
      <c r="G210" s="72">
        <v>43117</v>
      </c>
      <c r="H210" s="72">
        <v>43117</v>
      </c>
      <c r="I210" s="70" t="s">
        <v>545</v>
      </c>
      <c r="J210" s="70"/>
      <c r="K210" s="73">
        <v>-1</v>
      </c>
      <c r="L210" s="74">
        <v>194.94</v>
      </c>
      <c r="M210" s="96">
        <v>-194.94</v>
      </c>
    </row>
    <row r="211" spans="1:13" x14ac:dyDescent="0.35">
      <c r="A211" s="94" t="str">
        <f t="shared" si="3"/>
        <v>4937523ZNGA561BC</v>
      </c>
      <c r="B211" s="70" t="s">
        <v>974</v>
      </c>
      <c r="C211" s="71">
        <v>2200930</v>
      </c>
      <c r="D211" s="70">
        <v>4937523</v>
      </c>
      <c r="E211" s="70" t="s">
        <v>958</v>
      </c>
      <c r="F211" s="70" t="s">
        <v>959</v>
      </c>
      <c r="G211" s="72">
        <v>43115</v>
      </c>
      <c r="H211" s="72">
        <v>43115</v>
      </c>
      <c r="I211" s="70" t="s">
        <v>549</v>
      </c>
      <c r="J211" s="70"/>
      <c r="K211" s="73">
        <v>1</v>
      </c>
      <c r="L211" s="74">
        <v>433.57</v>
      </c>
      <c r="M211" s="96">
        <v>433.57</v>
      </c>
    </row>
    <row r="212" spans="1:13" x14ac:dyDescent="0.35">
      <c r="A212" s="94" t="str">
        <f t="shared" si="3"/>
        <v>4919940ZNGA561C</v>
      </c>
      <c r="B212" s="70" t="s">
        <v>974</v>
      </c>
      <c r="C212" s="71">
        <v>2201756</v>
      </c>
      <c r="D212" s="70">
        <v>4919940</v>
      </c>
      <c r="E212" s="70" t="s">
        <v>961</v>
      </c>
      <c r="F212" s="70" t="s">
        <v>959</v>
      </c>
      <c r="G212" s="72">
        <v>43115</v>
      </c>
      <c r="H212" s="72">
        <v>43115</v>
      </c>
      <c r="I212" s="70" t="s">
        <v>547</v>
      </c>
      <c r="J212" s="70"/>
      <c r="K212" s="73">
        <v>1</v>
      </c>
      <c r="L212" s="74">
        <v>205.64</v>
      </c>
      <c r="M212" s="96">
        <v>205.64</v>
      </c>
    </row>
    <row r="213" spans="1:13" x14ac:dyDescent="0.35">
      <c r="A213" s="94" t="str">
        <f t="shared" si="3"/>
        <v>4931197Z999</v>
      </c>
      <c r="B213" s="70" t="s">
        <v>974</v>
      </c>
      <c r="C213" s="71">
        <v>2202374</v>
      </c>
      <c r="D213" s="70">
        <v>4931197</v>
      </c>
      <c r="E213" s="70" t="s">
        <v>955</v>
      </c>
      <c r="F213" s="70" t="s">
        <v>953</v>
      </c>
      <c r="G213" s="72">
        <v>43118</v>
      </c>
      <c r="H213" s="72">
        <v>43118</v>
      </c>
      <c r="I213" s="70" t="s">
        <v>610</v>
      </c>
      <c r="J213" s="70"/>
      <c r="K213" s="73">
        <v>1</v>
      </c>
      <c r="L213" s="74">
        <v>0</v>
      </c>
      <c r="M213" s="96">
        <v>0</v>
      </c>
    </row>
    <row r="214" spans="1:13" x14ac:dyDescent="0.35">
      <c r="A214" s="94" t="str">
        <f t="shared" si="3"/>
        <v>4931197ZNGA562B</v>
      </c>
      <c r="B214" s="70" t="s">
        <v>974</v>
      </c>
      <c r="C214" s="71">
        <v>2202374</v>
      </c>
      <c r="D214" s="70">
        <v>4931197</v>
      </c>
      <c r="E214" s="70" t="s">
        <v>955</v>
      </c>
      <c r="F214" s="70" t="s">
        <v>953</v>
      </c>
      <c r="G214" s="72">
        <v>43118</v>
      </c>
      <c r="H214" s="72">
        <v>43118</v>
      </c>
      <c r="I214" s="70" t="s">
        <v>553</v>
      </c>
      <c r="J214" s="70"/>
      <c r="K214" s="73">
        <v>-1</v>
      </c>
      <c r="L214" s="74">
        <v>254.64</v>
      </c>
      <c r="M214" s="96">
        <v>-254.64</v>
      </c>
    </row>
    <row r="215" spans="1:13" x14ac:dyDescent="0.35">
      <c r="A215" s="94" t="str">
        <f t="shared" si="3"/>
        <v>4931197ZNGA562BC</v>
      </c>
      <c r="B215" s="70" t="s">
        <v>974</v>
      </c>
      <c r="C215" s="71">
        <v>2202374</v>
      </c>
      <c r="D215" s="70">
        <v>4931197</v>
      </c>
      <c r="E215" s="70" t="s">
        <v>955</v>
      </c>
      <c r="F215" s="70" t="s">
        <v>959</v>
      </c>
      <c r="G215" s="72">
        <v>43117</v>
      </c>
      <c r="H215" s="72">
        <v>43117</v>
      </c>
      <c r="I215" s="70" t="s">
        <v>557</v>
      </c>
      <c r="J215" s="70"/>
      <c r="K215" s="73">
        <v>1</v>
      </c>
      <c r="L215" s="74">
        <v>498.69</v>
      </c>
      <c r="M215" s="96">
        <v>498.69</v>
      </c>
    </row>
    <row r="216" spans="1:13" x14ac:dyDescent="0.35">
      <c r="A216" s="94" t="str">
        <f t="shared" si="3"/>
        <v>5010510ZNGA563BC</v>
      </c>
      <c r="B216" s="70" t="s">
        <v>974</v>
      </c>
      <c r="C216" s="71">
        <v>2203413</v>
      </c>
      <c r="D216" s="70">
        <v>5010510</v>
      </c>
      <c r="E216" s="70" t="s">
        <v>962</v>
      </c>
      <c r="F216" s="70" t="s">
        <v>959</v>
      </c>
      <c r="G216" s="72">
        <v>43115</v>
      </c>
      <c r="H216" s="72">
        <v>43115</v>
      </c>
      <c r="I216" s="70" t="s">
        <v>565</v>
      </c>
      <c r="J216" s="70"/>
      <c r="K216" s="73">
        <v>1</v>
      </c>
      <c r="L216" s="74">
        <v>626.70000000000005</v>
      </c>
      <c r="M216" s="96">
        <v>626.70000000000005</v>
      </c>
    </row>
    <row r="217" spans="1:13" x14ac:dyDescent="0.35">
      <c r="A217" s="94" t="str">
        <f t="shared" si="3"/>
        <v>5010502ZNGA561A</v>
      </c>
      <c r="B217" s="70" t="s">
        <v>974</v>
      </c>
      <c r="C217" s="71">
        <v>2203414</v>
      </c>
      <c r="D217" s="70">
        <v>5010502</v>
      </c>
      <c r="E217" s="70" t="s">
        <v>962</v>
      </c>
      <c r="F217" s="70" t="s">
        <v>956</v>
      </c>
      <c r="G217" s="72">
        <v>43115</v>
      </c>
      <c r="H217" s="72">
        <v>43115</v>
      </c>
      <c r="I217" s="70" t="s">
        <v>543</v>
      </c>
      <c r="J217" s="70"/>
      <c r="K217" s="73">
        <v>1</v>
      </c>
      <c r="L217" s="74">
        <v>0</v>
      </c>
      <c r="M217" s="96">
        <v>0</v>
      </c>
    </row>
    <row r="218" spans="1:13" x14ac:dyDescent="0.35">
      <c r="A218" s="94" t="str">
        <f t="shared" si="3"/>
        <v>4627306ZNGA561A</v>
      </c>
      <c r="B218" s="70" t="s">
        <v>974</v>
      </c>
      <c r="C218" s="71">
        <v>2206450</v>
      </c>
      <c r="D218" s="70">
        <v>4627306</v>
      </c>
      <c r="E218" s="70" t="s">
        <v>955</v>
      </c>
      <c r="F218" s="70" t="s">
        <v>956</v>
      </c>
      <c r="G218" s="72">
        <v>43115</v>
      </c>
      <c r="H218" s="72">
        <v>43115</v>
      </c>
      <c r="I218" s="70" t="s">
        <v>543</v>
      </c>
      <c r="J218" s="70"/>
      <c r="K218" s="73">
        <v>1</v>
      </c>
      <c r="L218" s="74">
        <v>0</v>
      </c>
      <c r="M218" s="96">
        <v>0</v>
      </c>
    </row>
    <row r="219" spans="1:13" x14ac:dyDescent="0.35">
      <c r="A219" s="94" t="str">
        <f t="shared" si="3"/>
        <v>4627320ZNGA561B</v>
      </c>
      <c r="B219" s="70" t="s">
        <v>974</v>
      </c>
      <c r="C219" s="71">
        <v>2206451</v>
      </c>
      <c r="D219" s="70">
        <v>4627320</v>
      </c>
      <c r="E219" s="70" t="s">
        <v>955</v>
      </c>
      <c r="F219" s="70" t="s">
        <v>953</v>
      </c>
      <c r="G219" s="72">
        <v>43115</v>
      </c>
      <c r="H219" s="72">
        <v>43115</v>
      </c>
      <c r="I219" s="70" t="s">
        <v>545</v>
      </c>
      <c r="J219" s="70"/>
      <c r="K219" s="73">
        <v>1</v>
      </c>
      <c r="L219" s="74">
        <v>194.94</v>
      </c>
      <c r="M219" s="96">
        <v>194.94</v>
      </c>
    </row>
    <row r="220" spans="1:13" x14ac:dyDescent="0.35">
      <c r="A220" s="94" t="str">
        <f t="shared" si="3"/>
        <v>5047182ZNGA561BC</v>
      </c>
      <c r="B220" s="70" t="s">
        <v>974</v>
      </c>
      <c r="C220" s="71">
        <v>2206453</v>
      </c>
      <c r="D220" s="70">
        <v>5047182</v>
      </c>
      <c r="E220" s="70" t="s">
        <v>968</v>
      </c>
      <c r="F220" s="70" t="s">
        <v>959</v>
      </c>
      <c r="G220" s="72">
        <v>43120</v>
      </c>
      <c r="H220" s="72">
        <v>43120</v>
      </c>
      <c r="I220" s="70" t="s">
        <v>549</v>
      </c>
      <c r="J220" s="70"/>
      <c r="K220" s="73">
        <v>1</v>
      </c>
      <c r="L220" s="74">
        <v>433.57</v>
      </c>
      <c r="M220" s="96">
        <v>433.57</v>
      </c>
    </row>
    <row r="221" spans="1:13" x14ac:dyDescent="0.35">
      <c r="A221" s="94" t="str">
        <f t="shared" si="3"/>
        <v>5067200ZNGA561BC</v>
      </c>
      <c r="B221" s="70" t="s">
        <v>974</v>
      </c>
      <c r="C221" s="71">
        <v>2206468</v>
      </c>
      <c r="D221" s="70">
        <v>5067200</v>
      </c>
      <c r="E221" s="70" t="s">
        <v>954</v>
      </c>
      <c r="F221" s="70" t="s">
        <v>959</v>
      </c>
      <c r="G221" s="72">
        <v>43116</v>
      </c>
      <c r="H221" s="72">
        <v>43116</v>
      </c>
      <c r="I221" s="70" t="s">
        <v>549</v>
      </c>
      <c r="J221" s="70"/>
      <c r="K221" s="73">
        <v>1</v>
      </c>
      <c r="L221" s="74">
        <v>433.57</v>
      </c>
      <c r="M221" s="96">
        <v>433.57</v>
      </c>
    </row>
    <row r="222" spans="1:13" x14ac:dyDescent="0.35">
      <c r="A222" s="94" t="str">
        <f t="shared" si="3"/>
        <v>4834565NGA-714</v>
      </c>
      <c r="B222" s="70" t="s">
        <v>974</v>
      </c>
      <c r="C222" s="71">
        <v>2206655</v>
      </c>
      <c r="D222" s="70">
        <v>4834565</v>
      </c>
      <c r="E222" s="70" t="s">
        <v>966</v>
      </c>
      <c r="F222" s="70" t="s">
        <v>959</v>
      </c>
      <c r="G222" s="72">
        <v>43116</v>
      </c>
      <c r="H222" s="72">
        <v>43116</v>
      </c>
      <c r="I222" s="70" t="s">
        <v>181</v>
      </c>
      <c r="J222" s="70"/>
      <c r="K222" s="73">
        <v>1</v>
      </c>
      <c r="L222" s="74">
        <v>41.38</v>
      </c>
      <c r="M222" s="96">
        <v>41.38</v>
      </c>
    </row>
    <row r="223" spans="1:13" x14ac:dyDescent="0.35">
      <c r="A223" s="94" t="str">
        <f t="shared" si="3"/>
        <v>4834906ZNGA563BC</v>
      </c>
      <c r="B223" s="70" t="s">
        <v>974</v>
      </c>
      <c r="C223" s="71">
        <v>2206762</v>
      </c>
      <c r="D223" s="70">
        <v>4834906</v>
      </c>
      <c r="E223" s="70" t="s">
        <v>966</v>
      </c>
      <c r="F223" s="70" t="s">
        <v>959</v>
      </c>
      <c r="G223" s="72">
        <v>43117</v>
      </c>
      <c r="H223" s="72">
        <v>43117</v>
      </c>
      <c r="I223" s="70" t="s">
        <v>565</v>
      </c>
      <c r="J223" s="70"/>
      <c r="K223" s="73">
        <v>1</v>
      </c>
      <c r="L223" s="74">
        <v>626.70000000000005</v>
      </c>
      <c r="M223" s="96">
        <v>626.70000000000005</v>
      </c>
    </row>
    <row r="224" spans="1:13" x14ac:dyDescent="0.35">
      <c r="A224" s="94" t="str">
        <f t="shared" si="3"/>
        <v>5079530ZNGA562BC</v>
      </c>
      <c r="B224" s="70" t="s">
        <v>974</v>
      </c>
      <c r="C224" s="71">
        <v>2207258</v>
      </c>
      <c r="D224" s="70">
        <v>5079530</v>
      </c>
      <c r="E224" s="70" t="s">
        <v>966</v>
      </c>
      <c r="F224" s="70" t="s">
        <v>959</v>
      </c>
      <c r="G224" s="72">
        <v>43115</v>
      </c>
      <c r="H224" s="72">
        <v>43115</v>
      </c>
      <c r="I224" s="70" t="s">
        <v>557</v>
      </c>
      <c r="J224" s="70"/>
      <c r="K224" s="73">
        <v>1</v>
      </c>
      <c r="L224" s="74">
        <v>498.69</v>
      </c>
      <c r="M224" s="96">
        <v>498.69</v>
      </c>
    </row>
    <row r="225" spans="1:13" x14ac:dyDescent="0.35">
      <c r="A225" s="94" t="str">
        <f t="shared" si="3"/>
        <v>5080537Z999</v>
      </c>
      <c r="B225" s="70" t="s">
        <v>974</v>
      </c>
      <c r="C225" s="71">
        <v>2207422</v>
      </c>
      <c r="D225" s="70">
        <v>5080537</v>
      </c>
      <c r="E225" s="70" t="s">
        <v>962</v>
      </c>
      <c r="F225" s="70" t="s">
        <v>953</v>
      </c>
      <c r="G225" s="72">
        <v>43115</v>
      </c>
      <c r="H225" s="72">
        <v>43115</v>
      </c>
      <c r="I225" s="70" t="s">
        <v>610</v>
      </c>
      <c r="J225" s="70"/>
      <c r="K225" s="73">
        <v>1</v>
      </c>
      <c r="L225" s="74">
        <v>0</v>
      </c>
      <c r="M225" s="96">
        <v>0</v>
      </c>
    </row>
    <row r="226" spans="1:13" x14ac:dyDescent="0.35">
      <c r="A226" s="94" t="str">
        <f t="shared" si="3"/>
        <v>5080537ZNGA561B</v>
      </c>
      <c r="B226" s="70" t="s">
        <v>974</v>
      </c>
      <c r="C226" s="71">
        <v>2207422</v>
      </c>
      <c r="D226" s="70">
        <v>5080537</v>
      </c>
      <c r="E226" s="70" t="s">
        <v>962</v>
      </c>
      <c r="F226" s="70" t="s">
        <v>953</v>
      </c>
      <c r="G226" s="72">
        <v>43115</v>
      </c>
      <c r="H226" s="72">
        <v>43115</v>
      </c>
      <c r="I226" s="70" t="s">
        <v>545</v>
      </c>
      <c r="J226" s="70"/>
      <c r="K226" s="73">
        <v>-1</v>
      </c>
      <c r="L226" s="74">
        <v>194.94</v>
      </c>
      <c r="M226" s="96">
        <v>-194.94</v>
      </c>
    </row>
    <row r="227" spans="1:13" x14ac:dyDescent="0.35">
      <c r="A227" s="94" t="str">
        <f t="shared" si="3"/>
        <v>5081186ZNGA563BC</v>
      </c>
      <c r="B227" s="70" t="s">
        <v>974</v>
      </c>
      <c r="C227" s="71">
        <v>2207427</v>
      </c>
      <c r="D227" s="70">
        <v>5081186</v>
      </c>
      <c r="E227" s="70" t="s">
        <v>967</v>
      </c>
      <c r="F227" s="70" t="s">
        <v>959</v>
      </c>
      <c r="G227" s="72">
        <v>43115</v>
      </c>
      <c r="H227" s="72">
        <v>43115</v>
      </c>
      <c r="I227" s="70" t="s">
        <v>565</v>
      </c>
      <c r="J227" s="70"/>
      <c r="K227" s="73">
        <v>1</v>
      </c>
      <c r="L227" s="74">
        <v>626.70000000000005</v>
      </c>
      <c r="M227" s="96">
        <v>626.70000000000005</v>
      </c>
    </row>
    <row r="228" spans="1:13" x14ac:dyDescent="0.35">
      <c r="A228" s="94" t="str">
        <f t="shared" si="3"/>
        <v>5081330NGA Outside Boundary Remediation/Build</v>
      </c>
      <c r="B228" s="70" t="s">
        <v>974</v>
      </c>
      <c r="C228" s="71">
        <v>2207446</v>
      </c>
      <c r="D228" s="70">
        <v>5081330</v>
      </c>
      <c r="E228" s="70" t="s">
        <v>954</v>
      </c>
      <c r="F228" s="70" t="s">
        <v>963</v>
      </c>
      <c r="G228" s="72">
        <v>43116</v>
      </c>
      <c r="H228" s="72">
        <v>43116</v>
      </c>
      <c r="I228" s="70" t="s">
        <v>972</v>
      </c>
      <c r="J228" s="70"/>
      <c r="K228" s="73">
        <v>1</v>
      </c>
      <c r="L228" s="74">
        <v>0</v>
      </c>
      <c r="M228" s="96">
        <v>0</v>
      </c>
    </row>
    <row r="229" spans="1:13" x14ac:dyDescent="0.35">
      <c r="A229" s="94" t="str">
        <f t="shared" si="3"/>
        <v>5081330NGA-B19</v>
      </c>
      <c r="B229" s="70" t="s">
        <v>974</v>
      </c>
      <c r="C229" s="71">
        <v>2207446</v>
      </c>
      <c r="D229" s="70">
        <v>5081330</v>
      </c>
      <c r="E229" s="70" t="s">
        <v>954</v>
      </c>
      <c r="F229" s="70" t="s">
        <v>963</v>
      </c>
      <c r="G229" s="72">
        <v>43117</v>
      </c>
      <c r="H229" s="72">
        <v>43117</v>
      </c>
      <c r="I229" s="70" t="s">
        <v>250</v>
      </c>
      <c r="J229" s="70"/>
      <c r="K229" s="73">
        <v>1</v>
      </c>
      <c r="L229" s="74">
        <v>88.18</v>
      </c>
      <c r="M229" s="96">
        <v>88.18</v>
      </c>
    </row>
    <row r="230" spans="1:13" x14ac:dyDescent="0.35">
      <c r="A230" s="94" t="str">
        <f t="shared" si="3"/>
        <v>5081330ZNGA562BC</v>
      </c>
      <c r="B230" s="70" t="s">
        <v>974</v>
      </c>
      <c r="C230" s="71">
        <v>2207446</v>
      </c>
      <c r="D230" s="70">
        <v>5081330</v>
      </c>
      <c r="E230" s="70" t="s">
        <v>954</v>
      </c>
      <c r="F230" s="70" t="s">
        <v>959</v>
      </c>
      <c r="G230" s="72">
        <v>43117</v>
      </c>
      <c r="H230" s="72">
        <v>43117</v>
      </c>
      <c r="I230" s="70" t="s">
        <v>557</v>
      </c>
      <c r="J230" s="70"/>
      <c r="K230" s="73">
        <v>1</v>
      </c>
      <c r="L230" s="74">
        <v>498.69</v>
      </c>
      <c r="M230" s="96">
        <v>498.69</v>
      </c>
    </row>
    <row r="231" spans="1:13" x14ac:dyDescent="0.35">
      <c r="A231" s="94" t="str">
        <f t="shared" si="3"/>
        <v>5083367ZNGA562BC</v>
      </c>
      <c r="B231" s="70" t="s">
        <v>974</v>
      </c>
      <c r="C231" s="71">
        <v>2207499</v>
      </c>
      <c r="D231" s="70">
        <v>5083367</v>
      </c>
      <c r="E231" s="70" t="s">
        <v>967</v>
      </c>
      <c r="F231" s="70" t="s">
        <v>959</v>
      </c>
      <c r="G231" s="72">
        <v>43116</v>
      </c>
      <c r="H231" s="72">
        <v>43116</v>
      </c>
      <c r="I231" s="70" t="s">
        <v>557</v>
      </c>
      <c r="J231" s="70"/>
      <c r="K231" s="73">
        <v>1</v>
      </c>
      <c r="L231" s="74">
        <v>498.69</v>
      </c>
      <c r="M231" s="96">
        <v>498.69</v>
      </c>
    </row>
    <row r="232" spans="1:13" x14ac:dyDescent="0.35">
      <c r="A232" s="94" t="str">
        <f t="shared" si="3"/>
        <v>4938172ZNGA563BC</v>
      </c>
      <c r="B232" s="70" t="s">
        <v>974</v>
      </c>
      <c r="C232" s="71">
        <v>2207684</v>
      </c>
      <c r="D232" s="70">
        <v>4938172</v>
      </c>
      <c r="E232" s="70" t="s">
        <v>962</v>
      </c>
      <c r="F232" s="70" t="s">
        <v>959</v>
      </c>
      <c r="G232" s="72">
        <v>43115</v>
      </c>
      <c r="H232" s="72">
        <v>43115</v>
      </c>
      <c r="I232" s="70" t="s">
        <v>565</v>
      </c>
      <c r="J232" s="70"/>
      <c r="K232" s="73">
        <v>1</v>
      </c>
      <c r="L232" s="74">
        <v>626.70000000000005</v>
      </c>
      <c r="M232" s="96">
        <v>626.70000000000005</v>
      </c>
    </row>
    <row r="233" spans="1:13" x14ac:dyDescent="0.35">
      <c r="A233" s="94" t="str">
        <f t="shared" si="3"/>
        <v>5083472ZNGA561A</v>
      </c>
      <c r="B233" s="70" t="s">
        <v>974</v>
      </c>
      <c r="C233" s="71">
        <v>2207721</v>
      </c>
      <c r="D233" s="70">
        <v>5083472</v>
      </c>
      <c r="E233" s="70" t="s">
        <v>961</v>
      </c>
      <c r="F233" s="70" t="s">
        <v>956</v>
      </c>
      <c r="G233" s="72">
        <v>43115</v>
      </c>
      <c r="H233" s="72">
        <v>43115</v>
      </c>
      <c r="I233" s="70" t="s">
        <v>543</v>
      </c>
      <c r="J233" s="70"/>
      <c r="K233" s="73">
        <v>1</v>
      </c>
      <c r="L233" s="74">
        <v>0</v>
      </c>
      <c r="M233" s="96">
        <v>0</v>
      </c>
    </row>
    <row r="234" spans="1:13" x14ac:dyDescent="0.35">
      <c r="A234" s="94" t="str">
        <f t="shared" si="3"/>
        <v>5083477ZNGA561BC</v>
      </c>
      <c r="B234" s="70" t="s">
        <v>974</v>
      </c>
      <c r="C234" s="71">
        <v>2207722</v>
      </c>
      <c r="D234" s="70">
        <v>5083477</v>
      </c>
      <c r="E234" s="70" t="s">
        <v>961</v>
      </c>
      <c r="F234" s="70" t="s">
        <v>959</v>
      </c>
      <c r="G234" s="72">
        <v>43118</v>
      </c>
      <c r="H234" s="72">
        <v>43118</v>
      </c>
      <c r="I234" s="70" t="s">
        <v>549</v>
      </c>
      <c r="J234" s="70"/>
      <c r="K234" s="73">
        <v>1</v>
      </c>
      <c r="L234" s="74">
        <v>433.57</v>
      </c>
      <c r="M234" s="96">
        <v>433.57</v>
      </c>
    </row>
    <row r="235" spans="1:13" x14ac:dyDescent="0.35">
      <c r="A235" s="94" t="str">
        <f t="shared" si="3"/>
        <v>5087130ZNGA561BC</v>
      </c>
      <c r="B235" s="70" t="s">
        <v>974</v>
      </c>
      <c r="C235" s="71">
        <v>2208291</v>
      </c>
      <c r="D235" s="70">
        <v>5087130</v>
      </c>
      <c r="E235" s="70" t="s">
        <v>958</v>
      </c>
      <c r="F235" s="70" t="s">
        <v>959</v>
      </c>
      <c r="G235" s="72">
        <v>43117</v>
      </c>
      <c r="H235" s="72">
        <v>43117</v>
      </c>
      <c r="I235" s="70" t="s">
        <v>549</v>
      </c>
      <c r="J235" s="70"/>
      <c r="K235" s="73">
        <v>1</v>
      </c>
      <c r="L235" s="74">
        <v>433.57</v>
      </c>
      <c r="M235" s="96">
        <v>433.57</v>
      </c>
    </row>
    <row r="236" spans="1:13" x14ac:dyDescent="0.35">
      <c r="A236" s="94" t="str">
        <f t="shared" si="3"/>
        <v>5087125ZNGA561A</v>
      </c>
      <c r="B236" s="70" t="s">
        <v>974</v>
      </c>
      <c r="C236" s="71">
        <v>2208292</v>
      </c>
      <c r="D236" s="70">
        <v>5087125</v>
      </c>
      <c r="E236" s="70" t="s">
        <v>958</v>
      </c>
      <c r="F236" s="70" t="s">
        <v>956</v>
      </c>
      <c r="G236" s="72">
        <v>43117</v>
      </c>
      <c r="H236" s="72">
        <v>43117</v>
      </c>
      <c r="I236" s="70" t="s">
        <v>543</v>
      </c>
      <c r="J236" s="70"/>
      <c r="K236" s="73">
        <v>1</v>
      </c>
      <c r="L236" s="74">
        <v>0</v>
      </c>
      <c r="M236" s="96">
        <v>0</v>
      </c>
    </row>
    <row r="237" spans="1:13" x14ac:dyDescent="0.35">
      <c r="A237" s="94" t="str">
        <f t="shared" si="3"/>
        <v>4936663ZNGA562BC</v>
      </c>
      <c r="B237" s="70" t="s">
        <v>974</v>
      </c>
      <c r="C237" s="71">
        <v>2208606</v>
      </c>
      <c r="D237" s="70">
        <v>4936663</v>
      </c>
      <c r="E237" s="70" t="s">
        <v>955</v>
      </c>
      <c r="F237" s="70" t="s">
        <v>959</v>
      </c>
      <c r="G237" s="72">
        <v>43119</v>
      </c>
      <c r="H237" s="72">
        <v>43119</v>
      </c>
      <c r="I237" s="70" t="s">
        <v>557</v>
      </c>
      <c r="J237" s="70"/>
      <c r="K237" s="73">
        <v>1</v>
      </c>
      <c r="L237" s="74">
        <v>498.69</v>
      </c>
      <c r="M237" s="96">
        <v>498.69</v>
      </c>
    </row>
    <row r="238" spans="1:13" x14ac:dyDescent="0.35">
      <c r="A238" s="94" t="str">
        <f t="shared" si="3"/>
        <v>4936651ZNGA561A</v>
      </c>
      <c r="B238" s="70" t="s">
        <v>974</v>
      </c>
      <c r="C238" s="71">
        <v>2208607</v>
      </c>
      <c r="D238" s="70">
        <v>4936651</v>
      </c>
      <c r="E238" s="70" t="s">
        <v>955</v>
      </c>
      <c r="F238" s="70" t="s">
        <v>956</v>
      </c>
      <c r="G238" s="72">
        <v>43116</v>
      </c>
      <c r="H238" s="72">
        <v>43116</v>
      </c>
      <c r="I238" s="70" t="s">
        <v>543</v>
      </c>
      <c r="J238" s="70"/>
      <c r="K238" s="73">
        <v>1</v>
      </c>
      <c r="L238" s="74">
        <v>0</v>
      </c>
      <c r="M238" s="96">
        <v>0</v>
      </c>
    </row>
    <row r="239" spans="1:13" x14ac:dyDescent="0.35">
      <c r="A239" s="94" t="str">
        <f t="shared" si="3"/>
        <v>4860183X392N</v>
      </c>
      <c r="B239" s="70" t="s">
        <v>974</v>
      </c>
      <c r="C239" s="71">
        <v>2209125</v>
      </c>
      <c r="D239" s="70">
        <v>4860183</v>
      </c>
      <c r="E239" s="70" t="s">
        <v>952</v>
      </c>
      <c r="F239" s="70" t="s">
        <v>959</v>
      </c>
      <c r="G239" s="72">
        <v>43116</v>
      </c>
      <c r="H239" s="72">
        <v>43116</v>
      </c>
      <c r="I239" s="70" t="s">
        <v>975</v>
      </c>
      <c r="J239" s="70"/>
      <c r="K239" s="73">
        <v>40</v>
      </c>
      <c r="L239" s="74">
        <v>11.79</v>
      </c>
      <c r="M239" s="96">
        <v>471.6</v>
      </c>
    </row>
    <row r="240" spans="1:13" x14ac:dyDescent="0.35">
      <c r="A240" s="94" t="str">
        <f t="shared" si="3"/>
        <v>5123587ZNGA561B</v>
      </c>
      <c r="B240" s="70" t="s">
        <v>974</v>
      </c>
      <c r="C240" s="71">
        <v>2209578</v>
      </c>
      <c r="D240" s="70">
        <v>5123587</v>
      </c>
      <c r="E240" s="70" t="s">
        <v>958</v>
      </c>
      <c r="F240" s="70"/>
      <c r="G240" s="72">
        <v>43119</v>
      </c>
      <c r="H240" s="72">
        <v>43119</v>
      </c>
      <c r="I240" s="70" t="s">
        <v>545</v>
      </c>
      <c r="J240" s="70"/>
      <c r="K240" s="73">
        <v>1</v>
      </c>
      <c r="L240" s="74">
        <v>194.94</v>
      </c>
      <c r="M240" s="96">
        <v>194.94</v>
      </c>
    </row>
    <row r="241" spans="1:13" x14ac:dyDescent="0.35">
      <c r="A241" s="94" t="str">
        <f t="shared" si="3"/>
        <v>5115282ZNGA563BC</v>
      </c>
      <c r="B241" s="70" t="s">
        <v>974</v>
      </c>
      <c r="C241" s="71">
        <v>2209874</v>
      </c>
      <c r="D241" s="70">
        <v>5115282</v>
      </c>
      <c r="E241" s="70" t="s">
        <v>961</v>
      </c>
      <c r="F241" s="70" t="s">
        <v>959</v>
      </c>
      <c r="G241" s="72">
        <v>43119</v>
      </c>
      <c r="H241" s="72">
        <v>43119</v>
      </c>
      <c r="I241" s="70" t="s">
        <v>565</v>
      </c>
      <c r="J241" s="70"/>
      <c r="K241" s="73">
        <v>1</v>
      </c>
      <c r="L241" s="74">
        <v>626.70000000000005</v>
      </c>
      <c r="M241" s="96">
        <v>626.70000000000005</v>
      </c>
    </row>
    <row r="242" spans="1:13" x14ac:dyDescent="0.35">
      <c r="A242" s="94" t="str">
        <f t="shared" si="3"/>
        <v>5115278ZNGA561A</v>
      </c>
      <c r="B242" s="70" t="s">
        <v>974</v>
      </c>
      <c r="C242" s="71">
        <v>2209875</v>
      </c>
      <c r="D242" s="70">
        <v>5115278</v>
      </c>
      <c r="E242" s="70" t="s">
        <v>961</v>
      </c>
      <c r="F242" s="70" t="s">
        <v>956</v>
      </c>
      <c r="G242" s="72">
        <v>43116</v>
      </c>
      <c r="H242" s="72">
        <v>43116</v>
      </c>
      <c r="I242" s="70" t="s">
        <v>543</v>
      </c>
      <c r="J242" s="70"/>
      <c r="K242" s="73">
        <v>1</v>
      </c>
      <c r="L242" s="74">
        <v>0</v>
      </c>
      <c r="M242" s="96">
        <v>0</v>
      </c>
    </row>
    <row r="243" spans="1:13" x14ac:dyDescent="0.35">
      <c r="A243" s="94" t="str">
        <f t="shared" si="3"/>
        <v>5119324ZNGA561BC</v>
      </c>
      <c r="B243" s="70" t="s">
        <v>974</v>
      </c>
      <c r="C243" s="71">
        <v>2209876</v>
      </c>
      <c r="D243" s="70">
        <v>5119324</v>
      </c>
      <c r="E243" s="70" t="s">
        <v>968</v>
      </c>
      <c r="F243" s="70" t="s">
        <v>959</v>
      </c>
      <c r="G243" s="72">
        <v>43116</v>
      </c>
      <c r="H243" s="72">
        <v>43116</v>
      </c>
      <c r="I243" s="70" t="s">
        <v>549</v>
      </c>
      <c r="J243" s="70"/>
      <c r="K243" s="73">
        <v>1</v>
      </c>
      <c r="L243" s="74">
        <v>433.57</v>
      </c>
      <c r="M243" s="96">
        <v>433.57</v>
      </c>
    </row>
    <row r="244" spans="1:13" x14ac:dyDescent="0.35">
      <c r="A244" s="94" t="str">
        <f t="shared" si="3"/>
        <v>5119318ZNGA561A</v>
      </c>
      <c r="B244" s="70" t="s">
        <v>974</v>
      </c>
      <c r="C244" s="71">
        <v>2209877</v>
      </c>
      <c r="D244" s="70">
        <v>5119318</v>
      </c>
      <c r="E244" s="70" t="s">
        <v>968</v>
      </c>
      <c r="F244" s="70" t="s">
        <v>956</v>
      </c>
      <c r="G244" s="72">
        <v>43115</v>
      </c>
      <c r="H244" s="72">
        <v>43115</v>
      </c>
      <c r="I244" s="70" t="s">
        <v>543</v>
      </c>
      <c r="J244" s="70"/>
      <c r="K244" s="73">
        <v>1</v>
      </c>
      <c r="L244" s="74">
        <v>0</v>
      </c>
      <c r="M244" s="96">
        <v>0</v>
      </c>
    </row>
    <row r="245" spans="1:13" x14ac:dyDescent="0.35">
      <c r="A245" s="94" t="str">
        <f t="shared" si="3"/>
        <v>5115590ZNGA561BC</v>
      </c>
      <c r="B245" s="70" t="s">
        <v>974</v>
      </c>
      <c r="C245" s="71">
        <v>2209881</v>
      </c>
      <c r="D245" s="70">
        <v>5115590</v>
      </c>
      <c r="E245" s="70" t="s">
        <v>955</v>
      </c>
      <c r="F245" s="70" t="s">
        <v>959</v>
      </c>
      <c r="G245" s="72">
        <v>43119</v>
      </c>
      <c r="H245" s="72">
        <v>43119</v>
      </c>
      <c r="I245" s="70" t="s">
        <v>549</v>
      </c>
      <c r="J245" s="70"/>
      <c r="K245" s="73">
        <v>1</v>
      </c>
      <c r="L245" s="74">
        <v>433.57</v>
      </c>
      <c r="M245" s="96">
        <v>433.57</v>
      </c>
    </row>
    <row r="246" spans="1:13" x14ac:dyDescent="0.35">
      <c r="A246" s="94" t="str">
        <f t="shared" si="3"/>
        <v>5115332ZNGA563BC</v>
      </c>
      <c r="B246" s="70" t="s">
        <v>974</v>
      </c>
      <c r="C246" s="71">
        <v>2210460</v>
      </c>
      <c r="D246" s="70">
        <v>5115332</v>
      </c>
      <c r="E246" s="70" t="s">
        <v>954</v>
      </c>
      <c r="F246" s="70" t="s">
        <v>959</v>
      </c>
      <c r="G246" s="72">
        <v>43119</v>
      </c>
      <c r="H246" s="72">
        <v>43119</v>
      </c>
      <c r="I246" s="70" t="s">
        <v>565</v>
      </c>
      <c r="J246" s="70"/>
      <c r="K246" s="73">
        <v>1</v>
      </c>
      <c r="L246" s="74">
        <v>626.70000000000005</v>
      </c>
      <c r="M246" s="96">
        <v>626.70000000000005</v>
      </c>
    </row>
    <row r="247" spans="1:13" x14ac:dyDescent="0.35">
      <c r="A247" s="94" t="str">
        <f t="shared" si="3"/>
        <v>5121462ZNGA561A</v>
      </c>
      <c r="B247" s="70" t="s">
        <v>974</v>
      </c>
      <c r="C247" s="71">
        <v>2210563</v>
      </c>
      <c r="D247" s="70">
        <v>5121462</v>
      </c>
      <c r="E247" s="70" t="s">
        <v>967</v>
      </c>
      <c r="F247" s="70" t="s">
        <v>956</v>
      </c>
      <c r="G247" s="72">
        <v>43117</v>
      </c>
      <c r="H247" s="72">
        <v>43117</v>
      </c>
      <c r="I247" s="70" t="s">
        <v>543</v>
      </c>
      <c r="J247" s="70"/>
      <c r="K247" s="73">
        <v>1</v>
      </c>
      <c r="L247" s="74">
        <v>0</v>
      </c>
      <c r="M247" s="96">
        <v>0</v>
      </c>
    </row>
    <row r="248" spans="1:13" x14ac:dyDescent="0.35">
      <c r="A248" s="94" t="str">
        <f t="shared" si="3"/>
        <v>5140991ZNGA561A</v>
      </c>
      <c r="B248" s="70" t="s">
        <v>974</v>
      </c>
      <c r="C248" s="71">
        <v>2210928</v>
      </c>
      <c r="D248" s="70">
        <v>5140991</v>
      </c>
      <c r="E248" s="70" t="s">
        <v>968</v>
      </c>
      <c r="F248" s="70" t="s">
        <v>956</v>
      </c>
      <c r="G248" s="72">
        <v>43118</v>
      </c>
      <c r="H248" s="72">
        <v>43118</v>
      </c>
      <c r="I248" s="70" t="s">
        <v>543</v>
      </c>
      <c r="J248" s="70"/>
      <c r="K248" s="73">
        <v>1</v>
      </c>
      <c r="L248" s="74">
        <v>0</v>
      </c>
      <c r="M248" s="96">
        <v>0</v>
      </c>
    </row>
    <row r="249" spans="1:13" x14ac:dyDescent="0.35">
      <c r="A249" s="94" t="str">
        <f t="shared" si="3"/>
        <v>5141009ZNGA563BC</v>
      </c>
      <c r="B249" s="70" t="s">
        <v>974</v>
      </c>
      <c r="C249" s="71">
        <v>2210929</v>
      </c>
      <c r="D249" s="70">
        <v>5141009</v>
      </c>
      <c r="E249" s="70" t="s">
        <v>968</v>
      </c>
      <c r="F249" s="70" t="s">
        <v>959</v>
      </c>
      <c r="G249" s="72">
        <v>43118</v>
      </c>
      <c r="H249" s="72">
        <v>43118</v>
      </c>
      <c r="I249" s="70" t="s">
        <v>565</v>
      </c>
      <c r="J249" s="70"/>
      <c r="K249" s="73">
        <v>1</v>
      </c>
      <c r="L249" s="74">
        <v>626.70000000000005</v>
      </c>
      <c r="M249" s="96">
        <v>626.70000000000005</v>
      </c>
    </row>
    <row r="250" spans="1:13" x14ac:dyDescent="0.35">
      <c r="A250" s="94" t="str">
        <f t="shared" si="3"/>
        <v>5141302ZNGA562BC</v>
      </c>
      <c r="B250" s="70" t="s">
        <v>974</v>
      </c>
      <c r="C250" s="71">
        <v>2210939</v>
      </c>
      <c r="D250" s="70">
        <v>5141302</v>
      </c>
      <c r="E250" s="70" t="s">
        <v>968</v>
      </c>
      <c r="F250" s="70" t="s">
        <v>959</v>
      </c>
      <c r="G250" s="72">
        <v>43115</v>
      </c>
      <c r="H250" s="72">
        <v>43115</v>
      </c>
      <c r="I250" s="70" t="s">
        <v>557</v>
      </c>
      <c r="J250" s="70"/>
      <c r="K250" s="73">
        <v>1</v>
      </c>
      <c r="L250" s="74">
        <v>498.69</v>
      </c>
      <c r="M250" s="96">
        <v>498.69</v>
      </c>
    </row>
    <row r="251" spans="1:13" x14ac:dyDescent="0.35">
      <c r="A251" s="94" t="str">
        <f t="shared" si="3"/>
        <v>5141287ZNGA561A</v>
      </c>
      <c r="B251" s="70" t="s">
        <v>974</v>
      </c>
      <c r="C251" s="71">
        <v>2210940</v>
      </c>
      <c r="D251" s="70">
        <v>5141287</v>
      </c>
      <c r="E251" s="70" t="s">
        <v>968</v>
      </c>
      <c r="F251" s="70" t="s">
        <v>956</v>
      </c>
      <c r="G251" s="72">
        <v>43115</v>
      </c>
      <c r="H251" s="72">
        <v>43115</v>
      </c>
      <c r="I251" s="70" t="s">
        <v>543</v>
      </c>
      <c r="J251" s="70"/>
      <c r="K251" s="73">
        <v>1</v>
      </c>
      <c r="L251" s="74">
        <v>0</v>
      </c>
      <c r="M251" s="96">
        <v>0</v>
      </c>
    </row>
    <row r="252" spans="1:13" x14ac:dyDescent="0.35">
      <c r="A252" s="94" t="str">
        <f t="shared" si="3"/>
        <v>5139852ZNGA561A</v>
      </c>
      <c r="B252" s="70" t="s">
        <v>974</v>
      </c>
      <c r="C252" s="71">
        <v>2210946</v>
      </c>
      <c r="D252" s="70">
        <v>5139852</v>
      </c>
      <c r="E252" s="70" t="s">
        <v>967</v>
      </c>
      <c r="F252" s="70" t="s">
        <v>956</v>
      </c>
      <c r="G252" s="72">
        <v>43116</v>
      </c>
      <c r="H252" s="72">
        <v>43116</v>
      </c>
      <c r="I252" s="70" t="s">
        <v>543</v>
      </c>
      <c r="J252" s="70"/>
      <c r="K252" s="73">
        <v>1</v>
      </c>
      <c r="L252" s="74">
        <v>0</v>
      </c>
      <c r="M252" s="96">
        <v>0</v>
      </c>
    </row>
    <row r="253" spans="1:13" x14ac:dyDescent="0.35">
      <c r="A253" s="94" t="str">
        <f t="shared" si="3"/>
        <v>5139869ZNGA561BC</v>
      </c>
      <c r="B253" s="70" t="s">
        <v>974</v>
      </c>
      <c r="C253" s="71">
        <v>2210947</v>
      </c>
      <c r="D253" s="70">
        <v>5139869</v>
      </c>
      <c r="E253" s="70" t="s">
        <v>967</v>
      </c>
      <c r="F253" s="70" t="s">
        <v>959</v>
      </c>
      <c r="G253" s="72">
        <v>43116</v>
      </c>
      <c r="H253" s="72">
        <v>43116</v>
      </c>
      <c r="I253" s="70" t="s">
        <v>549</v>
      </c>
      <c r="J253" s="70"/>
      <c r="K253" s="73">
        <v>1</v>
      </c>
      <c r="L253" s="74">
        <v>433.57</v>
      </c>
      <c r="M253" s="96">
        <v>433.57</v>
      </c>
    </row>
    <row r="254" spans="1:13" x14ac:dyDescent="0.35">
      <c r="A254" s="94" t="str">
        <f t="shared" si="3"/>
        <v>5088599ZNGA561A</v>
      </c>
      <c r="B254" s="70" t="s">
        <v>974</v>
      </c>
      <c r="C254" s="71">
        <v>2210983</v>
      </c>
      <c r="D254" s="70">
        <v>5088599</v>
      </c>
      <c r="E254" s="70" t="s">
        <v>967</v>
      </c>
      <c r="F254" s="70" t="s">
        <v>956</v>
      </c>
      <c r="G254" s="72">
        <v>43117</v>
      </c>
      <c r="H254" s="72">
        <v>43117</v>
      </c>
      <c r="I254" s="70" t="s">
        <v>543</v>
      </c>
      <c r="J254" s="70"/>
      <c r="K254" s="73">
        <v>1</v>
      </c>
      <c r="L254" s="74">
        <v>0</v>
      </c>
      <c r="M254" s="96">
        <v>0</v>
      </c>
    </row>
    <row r="255" spans="1:13" x14ac:dyDescent="0.35">
      <c r="A255" s="94" t="str">
        <f t="shared" si="3"/>
        <v>5088603ZNGA563B</v>
      </c>
      <c r="B255" s="70" t="s">
        <v>974</v>
      </c>
      <c r="C255" s="71">
        <v>2210984</v>
      </c>
      <c r="D255" s="70">
        <v>5088603</v>
      </c>
      <c r="E255" s="70" t="s">
        <v>967</v>
      </c>
      <c r="F255" s="70" t="s">
        <v>953</v>
      </c>
      <c r="G255" s="72">
        <v>43118</v>
      </c>
      <c r="H255" s="72">
        <v>43118</v>
      </c>
      <c r="I255" s="70" t="s">
        <v>561</v>
      </c>
      <c r="J255" s="70"/>
      <c r="K255" s="73">
        <v>1</v>
      </c>
      <c r="L255" s="74">
        <v>383.5</v>
      </c>
      <c r="M255" s="96">
        <v>383.5</v>
      </c>
    </row>
    <row r="256" spans="1:13" x14ac:dyDescent="0.35">
      <c r="A256" s="94" t="str">
        <f t="shared" si="3"/>
        <v>4846380ZNGA561A</v>
      </c>
      <c r="B256" s="70" t="s">
        <v>974</v>
      </c>
      <c r="C256" s="71">
        <v>2211353</v>
      </c>
      <c r="D256" s="70">
        <v>4846380</v>
      </c>
      <c r="E256" s="70" t="s">
        <v>962</v>
      </c>
      <c r="F256" s="70"/>
      <c r="G256" s="72">
        <v>43119</v>
      </c>
      <c r="H256" s="72">
        <v>43119</v>
      </c>
      <c r="I256" s="70" t="s">
        <v>543</v>
      </c>
      <c r="J256" s="70"/>
      <c r="K256" s="73">
        <v>1</v>
      </c>
      <c r="L256" s="74">
        <v>0</v>
      </c>
      <c r="M256" s="96">
        <v>0</v>
      </c>
    </row>
    <row r="257" spans="1:13" x14ac:dyDescent="0.35">
      <c r="A257" s="94" t="str">
        <f t="shared" si="3"/>
        <v>4846383ZNGA563BC</v>
      </c>
      <c r="B257" s="70" t="s">
        <v>974</v>
      </c>
      <c r="C257" s="71">
        <v>2211354</v>
      </c>
      <c r="D257" s="70">
        <v>4846383</v>
      </c>
      <c r="E257" s="70" t="s">
        <v>962</v>
      </c>
      <c r="F257" s="70" t="s">
        <v>959</v>
      </c>
      <c r="G257" s="72">
        <v>43119</v>
      </c>
      <c r="H257" s="72">
        <v>43119</v>
      </c>
      <c r="I257" s="70" t="s">
        <v>565</v>
      </c>
      <c r="J257" s="70"/>
      <c r="K257" s="73">
        <v>1</v>
      </c>
      <c r="L257" s="74">
        <v>626.70000000000005</v>
      </c>
      <c r="M257" s="96">
        <v>626.70000000000005</v>
      </c>
    </row>
    <row r="258" spans="1:13" x14ac:dyDescent="0.35">
      <c r="A258" s="94" t="str">
        <f t="shared" si="3"/>
        <v>5139949ZNGA561A</v>
      </c>
      <c r="B258" s="70" t="s">
        <v>974</v>
      </c>
      <c r="C258" s="71">
        <v>2211651</v>
      </c>
      <c r="D258" s="70">
        <v>5139949</v>
      </c>
      <c r="E258" s="70" t="s">
        <v>954</v>
      </c>
      <c r="F258" s="70" t="s">
        <v>956</v>
      </c>
      <c r="G258" s="72">
        <v>43117</v>
      </c>
      <c r="H258" s="72">
        <v>43117</v>
      </c>
      <c r="I258" s="70" t="s">
        <v>543</v>
      </c>
      <c r="J258" s="70"/>
      <c r="K258" s="73">
        <v>1</v>
      </c>
      <c r="L258" s="74">
        <v>0</v>
      </c>
      <c r="M258" s="96">
        <v>0</v>
      </c>
    </row>
    <row r="259" spans="1:13" x14ac:dyDescent="0.35">
      <c r="A259" s="94" t="str">
        <f t="shared" ref="A259:A322" si="4">CONCATENATE(D259,I259)</f>
        <v>5140117ZNGA562BC</v>
      </c>
      <c r="B259" s="70" t="s">
        <v>974</v>
      </c>
      <c r="C259" s="71">
        <v>2211652</v>
      </c>
      <c r="D259" s="70">
        <v>5140117</v>
      </c>
      <c r="E259" s="70" t="s">
        <v>954</v>
      </c>
      <c r="F259" s="70" t="s">
        <v>959</v>
      </c>
      <c r="G259" s="72">
        <v>43117</v>
      </c>
      <c r="H259" s="72">
        <v>43117</v>
      </c>
      <c r="I259" s="70" t="s">
        <v>557</v>
      </c>
      <c r="J259" s="70"/>
      <c r="K259" s="73">
        <v>1</v>
      </c>
      <c r="L259" s="74">
        <v>498.69</v>
      </c>
      <c r="M259" s="96">
        <v>498.69</v>
      </c>
    </row>
    <row r="260" spans="1:13" x14ac:dyDescent="0.35">
      <c r="A260" s="94" t="str">
        <f t="shared" si="4"/>
        <v>5167662ZNGA561BC</v>
      </c>
      <c r="B260" s="70" t="s">
        <v>974</v>
      </c>
      <c r="C260" s="71">
        <v>2211849</v>
      </c>
      <c r="D260" s="70">
        <v>5167662</v>
      </c>
      <c r="E260" s="70" t="s">
        <v>954</v>
      </c>
      <c r="F260" s="70" t="s">
        <v>959</v>
      </c>
      <c r="G260" s="72">
        <v>43115</v>
      </c>
      <c r="H260" s="72">
        <v>43115</v>
      </c>
      <c r="I260" s="70" t="s">
        <v>549</v>
      </c>
      <c r="J260" s="70"/>
      <c r="K260" s="73">
        <v>1</v>
      </c>
      <c r="L260" s="74">
        <v>433.57</v>
      </c>
      <c r="M260" s="96">
        <v>433.57</v>
      </c>
    </row>
    <row r="261" spans="1:13" x14ac:dyDescent="0.35">
      <c r="A261" s="94" t="str">
        <f t="shared" si="4"/>
        <v>5167650ZNGA561A</v>
      </c>
      <c r="B261" s="70" t="s">
        <v>974</v>
      </c>
      <c r="C261" s="71">
        <v>2211850</v>
      </c>
      <c r="D261" s="70">
        <v>5167650</v>
      </c>
      <c r="E261" s="70" t="s">
        <v>954</v>
      </c>
      <c r="F261" s="70" t="s">
        <v>956</v>
      </c>
      <c r="G261" s="72">
        <v>43115</v>
      </c>
      <c r="H261" s="72">
        <v>43115</v>
      </c>
      <c r="I261" s="70" t="s">
        <v>543</v>
      </c>
      <c r="J261" s="70"/>
      <c r="K261" s="73">
        <v>1</v>
      </c>
      <c r="L261" s="74">
        <v>0</v>
      </c>
      <c r="M261" s="96">
        <v>0</v>
      </c>
    </row>
    <row r="262" spans="1:13" x14ac:dyDescent="0.35">
      <c r="A262" s="94" t="str">
        <f t="shared" si="4"/>
        <v>5160544ZNGA562BC</v>
      </c>
      <c r="B262" s="70" t="s">
        <v>974</v>
      </c>
      <c r="C262" s="71">
        <v>2211857</v>
      </c>
      <c r="D262" s="70">
        <v>5160544</v>
      </c>
      <c r="E262" s="70" t="s">
        <v>954</v>
      </c>
      <c r="F262" s="70" t="s">
        <v>959</v>
      </c>
      <c r="G262" s="72">
        <v>43115</v>
      </c>
      <c r="H262" s="72">
        <v>43115</v>
      </c>
      <c r="I262" s="70" t="s">
        <v>557</v>
      </c>
      <c r="J262" s="70"/>
      <c r="K262" s="73">
        <v>1</v>
      </c>
      <c r="L262" s="74">
        <v>498.69</v>
      </c>
      <c r="M262" s="96">
        <v>498.69</v>
      </c>
    </row>
    <row r="263" spans="1:13" x14ac:dyDescent="0.35">
      <c r="A263" s="94" t="str">
        <f t="shared" si="4"/>
        <v>5158137ZNGA561A</v>
      </c>
      <c r="B263" s="70" t="s">
        <v>974</v>
      </c>
      <c r="C263" s="71">
        <v>2211858</v>
      </c>
      <c r="D263" s="70">
        <v>5158137</v>
      </c>
      <c r="E263" s="70" t="s">
        <v>954</v>
      </c>
      <c r="F263" s="70" t="s">
        <v>956</v>
      </c>
      <c r="G263" s="72">
        <v>43115</v>
      </c>
      <c r="H263" s="72">
        <v>43115</v>
      </c>
      <c r="I263" s="70" t="s">
        <v>543</v>
      </c>
      <c r="J263" s="70"/>
      <c r="K263" s="73">
        <v>1</v>
      </c>
      <c r="L263" s="74">
        <v>0</v>
      </c>
      <c r="M263" s="96">
        <v>0</v>
      </c>
    </row>
    <row r="264" spans="1:13" x14ac:dyDescent="0.35">
      <c r="A264" s="94" t="str">
        <f t="shared" si="4"/>
        <v>5170696ZNGA563BC</v>
      </c>
      <c r="B264" s="70" t="s">
        <v>974</v>
      </c>
      <c r="C264" s="71">
        <v>2212152</v>
      </c>
      <c r="D264" s="70">
        <v>5170696</v>
      </c>
      <c r="E264" s="70" t="s">
        <v>955</v>
      </c>
      <c r="F264" s="70" t="s">
        <v>959</v>
      </c>
      <c r="G264" s="72">
        <v>43119</v>
      </c>
      <c r="H264" s="72">
        <v>43119</v>
      </c>
      <c r="I264" s="70" t="s">
        <v>565</v>
      </c>
      <c r="J264" s="70"/>
      <c r="K264" s="73">
        <v>1</v>
      </c>
      <c r="L264" s="74">
        <v>626.70000000000005</v>
      </c>
      <c r="M264" s="96">
        <v>626.70000000000005</v>
      </c>
    </row>
    <row r="265" spans="1:13" x14ac:dyDescent="0.35">
      <c r="A265" s="94" t="str">
        <f t="shared" si="4"/>
        <v>5169979ZNGA561A</v>
      </c>
      <c r="B265" s="70" t="s">
        <v>974</v>
      </c>
      <c r="C265" s="71">
        <v>2212189</v>
      </c>
      <c r="D265" s="70">
        <v>5169979</v>
      </c>
      <c r="E265" s="70" t="s">
        <v>967</v>
      </c>
      <c r="F265" s="70" t="s">
        <v>956</v>
      </c>
      <c r="G265" s="72">
        <v>43118</v>
      </c>
      <c r="H265" s="72">
        <v>43118</v>
      </c>
      <c r="I265" s="70" t="s">
        <v>543</v>
      </c>
      <c r="J265" s="70"/>
      <c r="K265" s="73">
        <v>1</v>
      </c>
      <c r="L265" s="74">
        <v>0</v>
      </c>
      <c r="M265" s="96">
        <v>0</v>
      </c>
    </row>
    <row r="266" spans="1:13" x14ac:dyDescent="0.35">
      <c r="A266" s="94" t="str">
        <f t="shared" si="4"/>
        <v>4945713ZNGA561BC</v>
      </c>
      <c r="B266" s="70" t="s">
        <v>974</v>
      </c>
      <c r="C266" s="71">
        <v>2212206</v>
      </c>
      <c r="D266" s="70">
        <v>4945713</v>
      </c>
      <c r="E266" s="70" t="s">
        <v>962</v>
      </c>
      <c r="F266" s="70" t="s">
        <v>959</v>
      </c>
      <c r="G266" s="72">
        <v>43120</v>
      </c>
      <c r="H266" s="72">
        <v>43120</v>
      </c>
      <c r="I266" s="70" t="s">
        <v>549</v>
      </c>
      <c r="J266" s="70"/>
      <c r="K266" s="73">
        <v>1</v>
      </c>
      <c r="L266" s="74">
        <v>433.57</v>
      </c>
      <c r="M266" s="96">
        <v>433.57</v>
      </c>
    </row>
    <row r="267" spans="1:13" x14ac:dyDescent="0.35">
      <c r="A267" s="94" t="str">
        <f t="shared" si="4"/>
        <v>4945701ZNGA561A</v>
      </c>
      <c r="B267" s="70" t="s">
        <v>974</v>
      </c>
      <c r="C267" s="71">
        <v>2212207</v>
      </c>
      <c r="D267" s="70">
        <v>4945701</v>
      </c>
      <c r="E267" s="70" t="s">
        <v>962</v>
      </c>
      <c r="F267" s="70" t="s">
        <v>956</v>
      </c>
      <c r="G267" s="72">
        <v>43120</v>
      </c>
      <c r="H267" s="72">
        <v>43120</v>
      </c>
      <c r="I267" s="70" t="s">
        <v>543</v>
      </c>
      <c r="J267" s="70"/>
      <c r="K267" s="73">
        <v>1</v>
      </c>
      <c r="L267" s="74">
        <v>0</v>
      </c>
      <c r="M267" s="96">
        <v>0</v>
      </c>
    </row>
    <row r="268" spans="1:13" x14ac:dyDescent="0.35">
      <c r="A268" s="94" t="str">
        <f t="shared" si="4"/>
        <v>5189340ZNGA561A</v>
      </c>
      <c r="B268" s="70" t="s">
        <v>974</v>
      </c>
      <c r="C268" s="71">
        <v>2213281</v>
      </c>
      <c r="D268" s="70">
        <v>5189340</v>
      </c>
      <c r="E268" s="70" t="s">
        <v>962</v>
      </c>
      <c r="F268" s="70" t="s">
        <v>956</v>
      </c>
      <c r="G268" s="72">
        <v>43116</v>
      </c>
      <c r="H268" s="72">
        <v>43116</v>
      </c>
      <c r="I268" s="70" t="s">
        <v>543</v>
      </c>
      <c r="J268" s="70"/>
      <c r="K268" s="73">
        <v>1</v>
      </c>
      <c r="L268" s="74">
        <v>0</v>
      </c>
      <c r="M268" s="96">
        <v>0</v>
      </c>
    </row>
    <row r="269" spans="1:13" x14ac:dyDescent="0.35">
      <c r="A269" s="94" t="str">
        <f t="shared" si="4"/>
        <v>5190295ZNGA561A</v>
      </c>
      <c r="B269" s="70" t="s">
        <v>974</v>
      </c>
      <c r="C269" s="71">
        <v>2213285</v>
      </c>
      <c r="D269" s="70">
        <v>5190295</v>
      </c>
      <c r="E269" s="70" t="s">
        <v>955</v>
      </c>
      <c r="F269" s="70" t="s">
        <v>956</v>
      </c>
      <c r="G269" s="72">
        <v>43117</v>
      </c>
      <c r="H269" s="72">
        <v>43117</v>
      </c>
      <c r="I269" s="70" t="s">
        <v>543</v>
      </c>
      <c r="J269" s="70"/>
      <c r="K269" s="73">
        <v>1</v>
      </c>
      <c r="L269" s="74">
        <v>0</v>
      </c>
      <c r="M269" s="96">
        <v>0</v>
      </c>
    </row>
    <row r="270" spans="1:13" x14ac:dyDescent="0.35">
      <c r="A270" s="94" t="str">
        <f t="shared" si="4"/>
        <v>5190304ZNGA563B</v>
      </c>
      <c r="B270" s="70" t="s">
        <v>974</v>
      </c>
      <c r="C270" s="71">
        <v>2213286</v>
      </c>
      <c r="D270" s="70">
        <v>5190304</v>
      </c>
      <c r="E270" s="70" t="s">
        <v>955</v>
      </c>
      <c r="F270" s="70" t="s">
        <v>953</v>
      </c>
      <c r="G270" s="72">
        <v>43117</v>
      </c>
      <c r="H270" s="72">
        <v>43117</v>
      </c>
      <c r="I270" s="70" t="s">
        <v>561</v>
      </c>
      <c r="J270" s="70"/>
      <c r="K270" s="73">
        <v>1</v>
      </c>
      <c r="L270" s="74">
        <v>383.5</v>
      </c>
      <c r="M270" s="96">
        <v>383.5</v>
      </c>
    </row>
    <row r="271" spans="1:13" x14ac:dyDescent="0.35">
      <c r="A271" s="94" t="str">
        <f t="shared" si="4"/>
        <v>5192141ZNGA561A</v>
      </c>
      <c r="B271" s="70" t="s">
        <v>974</v>
      </c>
      <c r="C271" s="71">
        <v>2213363</v>
      </c>
      <c r="D271" s="70">
        <v>5192141</v>
      </c>
      <c r="E271" s="70" t="s">
        <v>954</v>
      </c>
      <c r="F271" s="70" t="s">
        <v>956</v>
      </c>
      <c r="G271" s="72">
        <v>43118</v>
      </c>
      <c r="H271" s="72">
        <v>43118</v>
      </c>
      <c r="I271" s="70" t="s">
        <v>543</v>
      </c>
      <c r="J271" s="70"/>
      <c r="K271" s="73">
        <v>1</v>
      </c>
      <c r="L271" s="74">
        <v>0</v>
      </c>
      <c r="M271" s="96">
        <v>0</v>
      </c>
    </row>
    <row r="272" spans="1:13" x14ac:dyDescent="0.35">
      <c r="A272" s="94" t="str">
        <f t="shared" si="4"/>
        <v>5192146ZNGA563BC</v>
      </c>
      <c r="B272" s="70" t="s">
        <v>974</v>
      </c>
      <c r="C272" s="71">
        <v>2213364</v>
      </c>
      <c r="D272" s="70">
        <v>5192146</v>
      </c>
      <c r="E272" s="70" t="s">
        <v>954</v>
      </c>
      <c r="F272" s="70" t="s">
        <v>959</v>
      </c>
      <c r="G272" s="72">
        <v>43118</v>
      </c>
      <c r="H272" s="72">
        <v>43118</v>
      </c>
      <c r="I272" s="70" t="s">
        <v>565</v>
      </c>
      <c r="J272" s="70"/>
      <c r="K272" s="73">
        <v>1</v>
      </c>
      <c r="L272" s="74">
        <v>626.70000000000005</v>
      </c>
      <c r="M272" s="96">
        <v>626.70000000000005</v>
      </c>
    </row>
    <row r="273" spans="1:13" x14ac:dyDescent="0.35">
      <c r="A273" s="94" t="str">
        <f t="shared" si="4"/>
        <v>5191683ZNGA561A</v>
      </c>
      <c r="B273" s="70" t="s">
        <v>974</v>
      </c>
      <c r="C273" s="71">
        <v>2213424</v>
      </c>
      <c r="D273" s="70">
        <v>5191683</v>
      </c>
      <c r="E273" s="70" t="s">
        <v>962</v>
      </c>
      <c r="F273" s="70" t="s">
        <v>956</v>
      </c>
      <c r="G273" s="72">
        <v>43117</v>
      </c>
      <c r="H273" s="72">
        <v>43117</v>
      </c>
      <c r="I273" s="70" t="s">
        <v>543</v>
      </c>
      <c r="J273" s="70"/>
      <c r="K273" s="73">
        <v>1</v>
      </c>
      <c r="L273" s="74">
        <v>0</v>
      </c>
      <c r="M273" s="96">
        <v>0</v>
      </c>
    </row>
    <row r="274" spans="1:13" x14ac:dyDescent="0.35">
      <c r="A274" s="94" t="str">
        <f t="shared" si="4"/>
        <v>5191694ZNGA561BC</v>
      </c>
      <c r="B274" s="70" t="s">
        <v>974</v>
      </c>
      <c r="C274" s="71">
        <v>2213425</v>
      </c>
      <c r="D274" s="70">
        <v>5191694</v>
      </c>
      <c r="E274" s="70" t="s">
        <v>962</v>
      </c>
      <c r="F274" s="70" t="s">
        <v>959</v>
      </c>
      <c r="G274" s="72">
        <v>43117</v>
      </c>
      <c r="H274" s="72">
        <v>43117</v>
      </c>
      <c r="I274" s="70" t="s">
        <v>549</v>
      </c>
      <c r="J274" s="70"/>
      <c r="K274" s="73">
        <v>1</v>
      </c>
      <c r="L274" s="74">
        <v>433.57</v>
      </c>
      <c r="M274" s="96">
        <v>433.57</v>
      </c>
    </row>
    <row r="275" spans="1:13" x14ac:dyDescent="0.35">
      <c r="A275" s="94" t="str">
        <f t="shared" si="4"/>
        <v>5197463ZNGA561A</v>
      </c>
      <c r="B275" s="70" t="s">
        <v>974</v>
      </c>
      <c r="C275" s="71">
        <v>2213456</v>
      </c>
      <c r="D275" s="70">
        <v>5197463</v>
      </c>
      <c r="E275" s="70" t="s">
        <v>954</v>
      </c>
      <c r="F275" s="70" t="s">
        <v>956</v>
      </c>
      <c r="G275" s="72">
        <v>43118</v>
      </c>
      <c r="H275" s="72">
        <v>43118</v>
      </c>
      <c r="I275" s="70" t="s">
        <v>543</v>
      </c>
      <c r="J275" s="70"/>
      <c r="K275" s="73">
        <v>1</v>
      </c>
      <c r="L275" s="74">
        <v>0</v>
      </c>
      <c r="M275" s="96">
        <v>0</v>
      </c>
    </row>
    <row r="276" spans="1:13" x14ac:dyDescent="0.35">
      <c r="A276" s="94" t="str">
        <f t="shared" si="4"/>
        <v>5197467ZNGA561B</v>
      </c>
      <c r="B276" s="70" t="s">
        <v>974</v>
      </c>
      <c r="C276" s="71">
        <v>2213457</v>
      </c>
      <c r="D276" s="70">
        <v>5197467</v>
      </c>
      <c r="E276" s="70" t="s">
        <v>954</v>
      </c>
      <c r="F276" s="70" t="s">
        <v>953</v>
      </c>
      <c r="G276" s="72">
        <v>43118</v>
      </c>
      <c r="H276" s="72">
        <v>43118</v>
      </c>
      <c r="I276" s="70" t="s">
        <v>545</v>
      </c>
      <c r="J276" s="70"/>
      <c r="K276" s="73">
        <v>1</v>
      </c>
      <c r="L276" s="74">
        <v>194.94</v>
      </c>
      <c r="M276" s="96">
        <v>194.94</v>
      </c>
    </row>
    <row r="277" spans="1:13" x14ac:dyDescent="0.35">
      <c r="A277" s="94" t="str">
        <f t="shared" si="4"/>
        <v>5212535ZNGA561A</v>
      </c>
      <c r="B277" s="70" t="s">
        <v>974</v>
      </c>
      <c r="C277" s="71">
        <v>2213894</v>
      </c>
      <c r="D277" s="70">
        <v>5212535</v>
      </c>
      <c r="E277" s="70" t="s">
        <v>954</v>
      </c>
      <c r="F277" s="70" t="s">
        <v>956</v>
      </c>
      <c r="G277" s="72">
        <v>43118</v>
      </c>
      <c r="H277" s="72">
        <v>43118</v>
      </c>
      <c r="I277" s="70" t="s">
        <v>543</v>
      </c>
      <c r="J277" s="70"/>
      <c r="K277" s="73">
        <v>1</v>
      </c>
      <c r="L277" s="74">
        <v>0</v>
      </c>
      <c r="M277" s="96">
        <v>0</v>
      </c>
    </row>
    <row r="278" spans="1:13" x14ac:dyDescent="0.35">
      <c r="A278" s="94" t="str">
        <f t="shared" si="4"/>
        <v>5216583ZNGA561A</v>
      </c>
      <c r="B278" s="70" t="s">
        <v>974</v>
      </c>
      <c r="C278" s="71">
        <v>2214154</v>
      </c>
      <c r="D278" s="70">
        <v>5216583</v>
      </c>
      <c r="E278" s="70" t="s">
        <v>968</v>
      </c>
      <c r="F278" s="70" t="s">
        <v>956</v>
      </c>
      <c r="G278" s="72">
        <v>43116</v>
      </c>
      <c r="H278" s="72">
        <v>43116</v>
      </c>
      <c r="I278" s="70" t="s">
        <v>543</v>
      </c>
      <c r="J278" s="70"/>
      <c r="K278" s="73">
        <v>1</v>
      </c>
      <c r="L278" s="74">
        <v>0</v>
      </c>
      <c r="M278" s="96">
        <v>0</v>
      </c>
    </row>
    <row r="279" spans="1:13" x14ac:dyDescent="0.35">
      <c r="A279" s="94" t="str">
        <f t="shared" si="4"/>
        <v>5212574ZNGA561A</v>
      </c>
      <c r="B279" s="70" t="s">
        <v>974</v>
      </c>
      <c r="C279" s="71">
        <v>2214296</v>
      </c>
      <c r="D279" s="70">
        <v>5212574</v>
      </c>
      <c r="E279" s="70" t="s">
        <v>952</v>
      </c>
      <c r="F279" s="70" t="s">
        <v>956</v>
      </c>
      <c r="G279" s="72">
        <v>43120</v>
      </c>
      <c r="H279" s="72">
        <v>43120</v>
      </c>
      <c r="I279" s="70" t="s">
        <v>543</v>
      </c>
      <c r="J279" s="70"/>
      <c r="K279" s="73">
        <v>1</v>
      </c>
      <c r="L279" s="74">
        <v>0</v>
      </c>
      <c r="M279" s="96">
        <v>0</v>
      </c>
    </row>
    <row r="280" spans="1:13" x14ac:dyDescent="0.35">
      <c r="A280" s="94" t="str">
        <f t="shared" si="4"/>
        <v>5221242ZNGA561A</v>
      </c>
      <c r="B280" s="70" t="s">
        <v>974</v>
      </c>
      <c r="C280" s="71">
        <v>2214394</v>
      </c>
      <c r="D280" s="70">
        <v>5221242</v>
      </c>
      <c r="E280" s="70" t="s">
        <v>961</v>
      </c>
      <c r="F280" s="70" t="s">
        <v>956</v>
      </c>
      <c r="G280" s="72">
        <v>43116</v>
      </c>
      <c r="H280" s="72">
        <v>43116</v>
      </c>
      <c r="I280" s="70" t="s">
        <v>543</v>
      </c>
      <c r="J280" s="70"/>
      <c r="K280" s="73">
        <v>1</v>
      </c>
      <c r="L280" s="74">
        <v>0</v>
      </c>
      <c r="M280" s="96">
        <v>0</v>
      </c>
    </row>
    <row r="281" spans="1:13" x14ac:dyDescent="0.35">
      <c r="A281" s="94" t="str">
        <f t="shared" si="4"/>
        <v>5223764ZNGA564BC</v>
      </c>
      <c r="B281" s="70" t="s">
        <v>974</v>
      </c>
      <c r="C281" s="71">
        <v>2214400</v>
      </c>
      <c r="D281" s="70">
        <v>5223764</v>
      </c>
      <c r="E281" s="70" t="s">
        <v>958</v>
      </c>
      <c r="F281" s="70" t="s">
        <v>959</v>
      </c>
      <c r="G281" s="72">
        <v>43118</v>
      </c>
      <c r="H281" s="72">
        <v>43118</v>
      </c>
      <c r="I281" s="70" t="s">
        <v>573</v>
      </c>
      <c r="J281" s="70"/>
      <c r="K281" s="73">
        <v>1</v>
      </c>
      <c r="L281" s="74">
        <v>881.69</v>
      </c>
      <c r="M281" s="96">
        <v>881.69</v>
      </c>
    </row>
    <row r="282" spans="1:13" x14ac:dyDescent="0.35">
      <c r="A282" s="94" t="str">
        <f t="shared" si="4"/>
        <v>5223762ZNGA561A</v>
      </c>
      <c r="B282" s="70" t="s">
        <v>974</v>
      </c>
      <c r="C282" s="71">
        <v>2214401</v>
      </c>
      <c r="D282" s="70">
        <v>5223762</v>
      </c>
      <c r="E282" s="70" t="s">
        <v>958</v>
      </c>
      <c r="F282" s="70" t="s">
        <v>956</v>
      </c>
      <c r="G282" s="72">
        <v>43117</v>
      </c>
      <c r="H282" s="72">
        <v>43117</v>
      </c>
      <c r="I282" s="70" t="s">
        <v>543</v>
      </c>
      <c r="J282" s="70"/>
      <c r="K282" s="73">
        <v>1</v>
      </c>
      <c r="L282" s="74">
        <v>0</v>
      </c>
      <c r="M282" s="96">
        <v>0</v>
      </c>
    </row>
    <row r="283" spans="1:13" x14ac:dyDescent="0.35">
      <c r="A283" s="94" t="str">
        <f t="shared" si="4"/>
        <v>5223689ZNGA561A</v>
      </c>
      <c r="B283" s="70" t="s">
        <v>974</v>
      </c>
      <c r="C283" s="71">
        <v>2214753</v>
      </c>
      <c r="D283" s="70">
        <v>5223689</v>
      </c>
      <c r="E283" s="70" t="s">
        <v>968</v>
      </c>
      <c r="F283" s="70" t="s">
        <v>956</v>
      </c>
      <c r="G283" s="72">
        <v>43119</v>
      </c>
      <c r="H283" s="72">
        <v>43119</v>
      </c>
      <c r="I283" s="70" t="s">
        <v>543</v>
      </c>
      <c r="J283" s="70"/>
      <c r="K283" s="73">
        <v>1</v>
      </c>
      <c r="L283" s="74">
        <v>0</v>
      </c>
      <c r="M283" s="96">
        <v>0</v>
      </c>
    </row>
    <row r="284" spans="1:13" x14ac:dyDescent="0.35">
      <c r="A284" s="94" t="str">
        <f t="shared" si="4"/>
        <v>5223692ZNGA563BC</v>
      </c>
      <c r="B284" s="70" t="s">
        <v>974</v>
      </c>
      <c r="C284" s="71">
        <v>2214754</v>
      </c>
      <c r="D284" s="70">
        <v>5223692</v>
      </c>
      <c r="E284" s="70" t="s">
        <v>968</v>
      </c>
      <c r="F284" s="70" t="s">
        <v>959</v>
      </c>
      <c r="G284" s="72">
        <v>43119</v>
      </c>
      <c r="H284" s="72">
        <v>43119</v>
      </c>
      <c r="I284" s="70" t="s">
        <v>565</v>
      </c>
      <c r="J284" s="70"/>
      <c r="K284" s="73">
        <v>1</v>
      </c>
      <c r="L284" s="74">
        <v>626.70000000000005</v>
      </c>
      <c r="M284" s="96">
        <v>626.70000000000005</v>
      </c>
    </row>
    <row r="285" spans="1:13" x14ac:dyDescent="0.35">
      <c r="A285" s="94" t="str">
        <f t="shared" si="4"/>
        <v>5222457ZNGA561A</v>
      </c>
      <c r="B285" s="70" t="s">
        <v>974</v>
      </c>
      <c r="C285" s="71">
        <v>2214801</v>
      </c>
      <c r="D285" s="70">
        <v>5222457</v>
      </c>
      <c r="E285" s="70" t="s">
        <v>962</v>
      </c>
      <c r="F285" s="70" t="s">
        <v>956</v>
      </c>
      <c r="G285" s="72">
        <v>43117</v>
      </c>
      <c r="H285" s="72">
        <v>43117</v>
      </c>
      <c r="I285" s="70" t="s">
        <v>543</v>
      </c>
      <c r="J285" s="70"/>
      <c r="K285" s="73">
        <v>1</v>
      </c>
      <c r="L285" s="74">
        <v>0</v>
      </c>
      <c r="M285" s="96">
        <v>0</v>
      </c>
    </row>
    <row r="286" spans="1:13" x14ac:dyDescent="0.35">
      <c r="A286" s="94" t="str">
        <f t="shared" si="4"/>
        <v>5222462ZNGA561BC</v>
      </c>
      <c r="B286" s="70" t="s">
        <v>974</v>
      </c>
      <c r="C286" s="71">
        <v>2214802</v>
      </c>
      <c r="D286" s="70">
        <v>5222462</v>
      </c>
      <c r="E286" s="70" t="s">
        <v>962</v>
      </c>
      <c r="F286" s="70" t="s">
        <v>959</v>
      </c>
      <c r="G286" s="72">
        <v>43117</v>
      </c>
      <c r="H286" s="72">
        <v>43117</v>
      </c>
      <c r="I286" s="70" t="s">
        <v>549</v>
      </c>
      <c r="J286" s="70"/>
      <c r="K286" s="73">
        <v>1</v>
      </c>
      <c r="L286" s="74">
        <v>433.57</v>
      </c>
      <c r="M286" s="96">
        <v>433.57</v>
      </c>
    </row>
    <row r="287" spans="1:13" x14ac:dyDescent="0.35">
      <c r="A287" s="94" t="str">
        <f t="shared" si="4"/>
        <v>5222032ZNGA561A</v>
      </c>
      <c r="B287" s="70" t="s">
        <v>974</v>
      </c>
      <c r="C287" s="71">
        <v>2214817</v>
      </c>
      <c r="D287" s="70">
        <v>5222032</v>
      </c>
      <c r="E287" s="70" t="s">
        <v>954</v>
      </c>
      <c r="F287" s="70" t="s">
        <v>956</v>
      </c>
      <c r="G287" s="72">
        <v>43117</v>
      </c>
      <c r="H287" s="72">
        <v>43117</v>
      </c>
      <c r="I287" s="70" t="s">
        <v>543</v>
      </c>
      <c r="J287" s="70"/>
      <c r="K287" s="73">
        <v>1</v>
      </c>
      <c r="L287" s="74">
        <v>0</v>
      </c>
      <c r="M287" s="96">
        <v>0</v>
      </c>
    </row>
    <row r="288" spans="1:13" x14ac:dyDescent="0.35">
      <c r="A288" s="94" t="str">
        <f t="shared" si="4"/>
        <v>5222039ZNGA561BC</v>
      </c>
      <c r="B288" s="70" t="s">
        <v>974</v>
      </c>
      <c r="C288" s="71">
        <v>2214818</v>
      </c>
      <c r="D288" s="70">
        <v>5222039</v>
      </c>
      <c r="E288" s="70" t="s">
        <v>954</v>
      </c>
      <c r="F288" s="70" t="s">
        <v>959</v>
      </c>
      <c r="G288" s="72">
        <v>43119</v>
      </c>
      <c r="H288" s="72">
        <v>43119</v>
      </c>
      <c r="I288" s="70" t="s">
        <v>549</v>
      </c>
      <c r="J288" s="70"/>
      <c r="K288" s="73">
        <v>1</v>
      </c>
      <c r="L288" s="74">
        <v>433.57</v>
      </c>
      <c r="M288" s="96">
        <v>433.57</v>
      </c>
    </row>
    <row r="289" spans="1:13" x14ac:dyDescent="0.35">
      <c r="A289" s="94" t="str">
        <f t="shared" si="4"/>
        <v>5248302ZNGA561A</v>
      </c>
      <c r="B289" s="70" t="s">
        <v>974</v>
      </c>
      <c r="C289" s="71">
        <v>2215565</v>
      </c>
      <c r="D289" s="70">
        <v>5248302</v>
      </c>
      <c r="E289" s="70" t="s">
        <v>961</v>
      </c>
      <c r="F289" s="70" t="s">
        <v>956</v>
      </c>
      <c r="G289" s="72">
        <v>43117</v>
      </c>
      <c r="H289" s="72">
        <v>43117</v>
      </c>
      <c r="I289" s="70" t="s">
        <v>543</v>
      </c>
      <c r="J289" s="70"/>
      <c r="K289" s="73">
        <v>1</v>
      </c>
      <c r="L289" s="74">
        <v>0</v>
      </c>
      <c r="M289" s="96">
        <v>0</v>
      </c>
    </row>
    <row r="290" spans="1:13" x14ac:dyDescent="0.35">
      <c r="A290" s="94" t="str">
        <f t="shared" si="4"/>
        <v>5249653ZNGA561A</v>
      </c>
      <c r="B290" s="70" t="s">
        <v>974</v>
      </c>
      <c r="C290" s="71">
        <v>2216021</v>
      </c>
      <c r="D290" s="70">
        <v>5249653</v>
      </c>
      <c r="E290" s="70" t="s">
        <v>967</v>
      </c>
      <c r="F290" s="70" t="s">
        <v>956</v>
      </c>
      <c r="G290" s="72">
        <v>43118</v>
      </c>
      <c r="H290" s="72">
        <v>43118</v>
      </c>
      <c r="I290" s="70" t="s">
        <v>543</v>
      </c>
      <c r="J290" s="70"/>
      <c r="K290" s="73">
        <v>1</v>
      </c>
      <c r="L290" s="74">
        <v>0</v>
      </c>
      <c r="M290" s="96">
        <v>0</v>
      </c>
    </row>
    <row r="291" spans="1:13" x14ac:dyDescent="0.35">
      <c r="A291" s="94" t="str">
        <f t="shared" si="4"/>
        <v>5210920NGA-750</v>
      </c>
      <c r="B291" s="70" t="s">
        <v>974</v>
      </c>
      <c r="C291" s="71">
        <v>2216047</v>
      </c>
      <c r="D291" s="70">
        <v>5210920</v>
      </c>
      <c r="E291" s="70" t="s">
        <v>962</v>
      </c>
      <c r="F291" s="70" t="s">
        <v>959</v>
      </c>
      <c r="G291" s="72">
        <v>43117</v>
      </c>
      <c r="H291" s="72">
        <v>43117</v>
      </c>
      <c r="I291" s="70" t="s">
        <v>187</v>
      </c>
      <c r="J291" s="70"/>
      <c r="K291" s="73">
        <v>1</v>
      </c>
      <c r="L291" s="74">
        <v>22.61</v>
      </c>
      <c r="M291" s="96">
        <v>22.61</v>
      </c>
    </row>
    <row r="292" spans="1:13" x14ac:dyDescent="0.35">
      <c r="A292" s="94" t="str">
        <f t="shared" si="4"/>
        <v>5210920NGA-753</v>
      </c>
      <c r="B292" s="70" t="s">
        <v>974</v>
      </c>
      <c r="C292" s="71">
        <v>2216047</v>
      </c>
      <c r="D292" s="70">
        <v>5210920</v>
      </c>
      <c r="E292" s="70" t="s">
        <v>962</v>
      </c>
      <c r="F292" s="70" t="s">
        <v>959</v>
      </c>
      <c r="G292" s="72">
        <v>43118</v>
      </c>
      <c r="H292" s="72">
        <v>43118</v>
      </c>
      <c r="I292" s="70" t="s">
        <v>193</v>
      </c>
      <c r="J292" s="70"/>
      <c r="K292" s="73">
        <v>1</v>
      </c>
      <c r="L292" s="74">
        <v>68.2</v>
      </c>
      <c r="M292" s="96">
        <v>68.2</v>
      </c>
    </row>
    <row r="293" spans="1:13" x14ac:dyDescent="0.35">
      <c r="A293" s="94" t="str">
        <f t="shared" si="4"/>
        <v>5250524ZNGA561A</v>
      </c>
      <c r="B293" s="70" t="s">
        <v>974</v>
      </c>
      <c r="C293" s="71">
        <v>2216060</v>
      </c>
      <c r="D293" s="70">
        <v>5250524</v>
      </c>
      <c r="E293" s="70" t="s">
        <v>961</v>
      </c>
      <c r="F293" s="70" t="s">
        <v>956</v>
      </c>
      <c r="G293" s="72">
        <v>43118</v>
      </c>
      <c r="H293" s="72">
        <v>43118</v>
      </c>
      <c r="I293" s="70" t="s">
        <v>543</v>
      </c>
      <c r="J293" s="70"/>
      <c r="K293" s="73">
        <v>1</v>
      </c>
      <c r="L293" s="74">
        <v>0</v>
      </c>
      <c r="M293" s="96">
        <v>0</v>
      </c>
    </row>
    <row r="294" spans="1:13" x14ac:dyDescent="0.35">
      <c r="A294" s="94" t="str">
        <f t="shared" si="4"/>
        <v>5272226NGA-714</v>
      </c>
      <c r="B294" s="70" t="s">
        <v>974</v>
      </c>
      <c r="C294" s="71">
        <v>2216747</v>
      </c>
      <c r="D294" s="70">
        <v>5272226</v>
      </c>
      <c r="E294" s="70" t="s">
        <v>958</v>
      </c>
      <c r="F294" s="70" t="s">
        <v>953</v>
      </c>
      <c r="G294" s="72">
        <v>43118</v>
      </c>
      <c r="H294" s="72">
        <v>43118</v>
      </c>
      <c r="I294" s="70" t="s">
        <v>181</v>
      </c>
      <c r="J294" s="70"/>
      <c r="K294" s="73">
        <v>1</v>
      </c>
      <c r="L294" s="74">
        <v>41.38</v>
      </c>
      <c r="M294" s="96">
        <v>41.38</v>
      </c>
    </row>
    <row r="295" spans="1:13" x14ac:dyDescent="0.35">
      <c r="A295" s="94" t="str">
        <f t="shared" si="4"/>
        <v>5277288ZNGA562BC</v>
      </c>
      <c r="B295" s="70" t="s">
        <v>974</v>
      </c>
      <c r="C295" s="71">
        <v>2216809</v>
      </c>
      <c r="D295" s="70">
        <v>5277288</v>
      </c>
      <c r="E295" s="70" t="s">
        <v>958</v>
      </c>
      <c r="F295" s="70" t="s">
        <v>959</v>
      </c>
      <c r="G295" s="72">
        <v>43118</v>
      </c>
      <c r="H295" s="72">
        <v>43118</v>
      </c>
      <c r="I295" s="70" t="s">
        <v>557</v>
      </c>
      <c r="J295" s="70"/>
      <c r="K295" s="73">
        <v>1</v>
      </c>
      <c r="L295" s="74">
        <v>498.69</v>
      </c>
      <c r="M295" s="96">
        <v>498.69</v>
      </c>
    </row>
    <row r="296" spans="1:13" x14ac:dyDescent="0.35">
      <c r="A296" s="94" t="str">
        <f t="shared" si="4"/>
        <v>5277280ZNGA561A</v>
      </c>
      <c r="B296" s="70" t="s">
        <v>974</v>
      </c>
      <c r="C296" s="71">
        <v>2216810</v>
      </c>
      <c r="D296" s="70">
        <v>5277280</v>
      </c>
      <c r="E296" s="70" t="s">
        <v>958</v>
      </c>
      <c r="F296" s="70" t="s">
        <v>956</v>
      </c>
      <c r="G296" s="72">
        <v>43118</v>
      </c>
      <c r="H296" s="72">
        <v>43118</v>
      </c>
      <c r="I296" s="70" t="s">
        <v>543</v>
      </c>
      <c r="J296" s="70"/>
      <c r="K296" s="73">
        <v>1</v>
      </c>
      <c r="L296" s="74">
        <v>0</v>
      </c>
      <c r="M296" s="96">
        <v>0</v>
      </c>
    </row>
    <row r="297" spans="1:13" x14ac:dyDescent="0.35">
      <c r="A297" s="94" t="str">
        <f t="shared" si="4"/>
        <v>5288373ZNGA561A</v>
      </c>
      <c r="B297" s="70" t="s">
        <v>974</v>
      </c>
      <c r="C297" s="71">
        <v>2217502</v>
      </c>
      <c r="D297" s="70">
        <v>5288373</v>
      </c>
      <c r="E297" s="70" t="s">
        <v>968</v>
      </c>
      <c r="F297" s="70" t="s">
        <v>956</v>
      </c>
      <c r="G297" s="72">
        <v>43119</v>
      </c>
      <c r="H297" s="72">
        <v>43119</v>
      </c>
      <c r="I297" s="70" t="s">
        <v>543</v>
      </c>
      <c r="J297" s="70"/>
      <c r="K297" s="73">
        <v>1</v>
      </c>
      <c r="L297" s="74">
        <v>0</v>
      </c>
      <c r="M297" s="96">
        <v>0</v>
      </c>
    </row>
    <row r="298" spans="1:13" x14ac:dyDescent="0.35">
      <c r="A298" s="94" t="str">
        <f t="shared" si="4"/>
        <v>5288483ZNGA561B</v>
      </c>
      <c r="B298" s="70" t="s">
        <v>974</v>
      </c>
      <c r="C298" s="71">
        <v>2217503</v>
      </c>
      <c r="D298" s="70">
        <v>5288483</v>
      </c>
      <c r="E298" s="70" t="s">
        <v>968</v>
      </c>
      <c r="F298" s="70" t="s">
        <v>953</v>
      </c>
      <c r="G298" s="72">
        <v>43119</v>
      </c>
      <c r="H298" s="72">
        <v>43119</v>
      </c>
      <c r="I298" s="70" t="s">
        <v>545</v>
      </c>
      <c r="J298" s="70"/>
      <c r="K298" s="73">
        <v>1</v>
      </c>
      <c r="L298" s="74">
        <v>194.94</v>
      </c>
      <c r="M298" s="96">
        <v>194.94</v>
      </c>
    </row>
    <row r="299" spans="1:13" x14ac:dyDescent="0.35">
      <c r="A299" s="94" t="str">
        <f t="shared" si="4"/>
        <v>5289128ZNGA562BC</v>
      </c>
      <c r="B299" s="70" t="s">
        <v>974</v>
      </c>
      <c r="C299" s="71">
        <v>2217507</v>
      </c>
      <c r="D299" s="70">
        <v>5289128</v>
      </c>
      <c r="E299" s="70" t="s">
        <v>954</v>
      </c>
      <c r="F299" s="70" t="s">
        <v>959</v>
      </c>
      <c r="G299" s="72">
        <v>43119</v>
      </c>
      <c r="H299" s="72">
        <v>43119</v>
      </c>
      <c r="I299" s="70" t="s">
        <v>557</v>
      </c>
      <c r="J299" s="70"/>
      <c r="K299" s="73">
        <v>1</v>
      </c>
      <c r="L299" s="74">
        <v>498.69</v>
      </c>
      <c r="M299" s="96">
        <v>498.69</v>
      </c>
    </row>
    <row r="300" spans="1:13" x14ac:dyDescent="0.35">
      <c r="A300" s="94" t="str">
        <f t="shared" si="4"/>
        <v>5289049ZNGA561A</v>
      </c>
      <c r="B300" s="70" t="s">
        <v>974</v>
      </c>
      <c r="C300" s="71">
        <v>2217508</v>
      </c>
      <c r="D300" s="70">
        <v>5289049</v>
      </c>
      <c r="E300" s="70" t="s">
        <v>954</v>
      </c>
      <c r="F300" s="70" t="s">
        <v>956</v>
      </c>
      <c r="G300" s="72">
        <v>43119</v>
      </c>
      <c r="H300" s="72">
        <v>43119</v>
      </c>
      <c r="I300" s="70" t="s">
        <v>543</v>
      </c>
      <c r="J300" s="70"/>
      <c r="K300" s="73">
        <v>1</v>
      </c>
      <c r="L300" s="74">
        <v>0</v>
      </c>
      <c r="M300" s="96">
        <v>0</v>
      </c>
    </row>
    <row r="301" spans="1:13" x14ac:dyDescent="0.35">
      <c r="A301" s="94" t="str">
        <f t="shared" si="4"/>
        <v/>
      </c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5" t="s">
        <v>970</v>
      </c>
      <c r="M301" s="96">
        <v>24373.59</v>
      </c>
    </row>
    <row r="302" spans="1:13" x14ac:dyDescent="0.35">
      <c r="A302" s="94" t="str">
        <f t="shared" si="4"/>
        <v>Req IDPayment Code</v>
      </c>
      <c r="B302" s="69" t="s">
        <v>939</v>
      </c>
      <c r="C302" s="69" t="s">
        <v>940</v>
      </c>
      <c r="D302" s="69" t="s">
        <v>941</v>
      </c>
      <c r="E302" s="69" t="s">
        <v>942</v>
      </c>
      <c r="F302" s="69" t="s">
        <v>943</v>
      </c>
      <c r="G302" s="69" t="s">
        <v>944</v>
      </c>
      <c r="H302" s="69" t="s">
        <v>945</v>
      </c>
      <c r="I302" s="69" t="s">
        <v>946</v>
      </c>
      <c r="J302" s="69" t="s">
        <v>947</v>
      </c>
      <c r="K302" s="69" t="s">
        <v>948</v>
      </c>
      <c r="L302" s="69" t="s">
        <v>949</v>
      </c>
      <c r="M302" s="95" t="s">
        <v>950</v>
      </c>
    </row>
    <row r="303" spans="1:13" x14ac:dyDescent="0.35">
      <c r="A303" s="94" t="str">
        <f t="shared" si="4"/>
        <v>7985160ZNGA563B</v>
      </c>
      <c r="B303" s="70" t="s">
        <v>977</v>
      </c>
      <c r="C303" s="71">
        <v>1826613</v>
      </c>
      <c r="D303" s="70">
        <v>7985160</v>
      </c>
      <c r="E303" s="70" t="s">
        <v>954</v>
      </c>
      <c r="F303" s="70" t="s">
        <v>953</v>
      </c>
      <c r="G303" s="72">
        <v>43122</v>
      </c>
      <c r="H303" s="72">
        <v>43122</v>
      </c>
      <c r="I303" s="70" t="s">
        <v>561</v>
      </c>
      <c r="J303" s="70"/>
      <c r="K303" s="73">
        <v>1</v>
      </c>
      <c r="L303" s="74">
        <v>383.5</v>
      </c>
      <c r="M303" s="96">
        <v>383.5</v>
      </c>
    </row>
    <row r="304" spans="1:13" x14ac:dyDescent="0.35">
      <c r="A304" s="94" t="str">
        <f t="shared" si="4"/>
        <v>3780075NGA-MD1a</v>
      </c>
      <c r="B304" s="70" t="s">
        <v>977</v>
      </c>
      <c r="C304" s="71">
        <v>2144338</v>
      </c>
      <c r="D304" s="70">
        <v>3780075</v>
      </c>
      <c r="E304" s="70" t="s">
        <v>960</v>
      </c>
      <c r="F304" s="70" t="s">
        <v>959</v>
      </c>
      <c r="G304" s="72">
        <v>43126</v>
      </c>
      <c r="H304" s="72">
        <v>43126</v>
      </c>
      <c r="I304" s="70" t="s">
        <v>512</v>
      </c>
      <c r="J304" s="70"/>
      <c r="K304" s="73">
        <v>5</v>
      </c>
      <c r="L304" s="74">
        <v>4.2</v>
      </c>
      <c r="M304" s="96">
        <v>21</v>
      </c>
    </row>
    <row r="305" spans="1:13" x14ac:dyDescent="0.35">
      <c r="A305" s="94" t="str">
        <f t="shared" si="4"/>
        <v>4189962Z999</v>
      </c>
      <c r="B305" s="70" t="s">
        <v>977</v>
      </c>
      <c r="C305" s="71">
        <v>2164326</v>
      </c>
      <c r="D305" s="70">
        <v>4189962</v>
      </c>
      <c r="E305" s="70" t="s">
        <v>954</v>
      </c>
      <c r="F305" s="70" t="s">
        <v>953</v>
      </c>
      <c r="G305" s="72">
        <v>43123</v>
      </c>
      <c r="H305" s="72">
        <v>43123</v>
      </c>
      <c r="I305" s="70" t="s">
        <v>610</v>
      </c>
      <c r="J305" s="70"/>
      <c r="K305" s="73">
        <v>1</v>
      </c>
      <c r="L305" s="74">
        <v>0</v>
      </c>
      <c r="M305" s="96">
        <v>0</v>
      </c>
    </row>
    <row r="306" spans="1:13" x14ac:dyDescent="0.35">
      <c r="A306" s="94" t="str">
        <f t="shared" si="4"/>
        <v>4189962ZNGA563B</v>
      </c>
      <c r="B306" s="70" t="s">
        <v>977</v>
      </c>
      <c r="C306" s="71">
        <v>2164326</v>
      </c>
      <c r="D306" s="78">
        <v>4189962</v>
      </c>
      <c r="E306" s="70" t="s">
        <v>954</v>
      </c>
      <c r="F306" s="70" t="s">
        <v>953</v>
      </c>
      <c r="G306" s="72">
        <v>43123</v>
      </c>
      <c r="H306" s="72">
        <v>43123</v>
      </c>
      <c r="I306" s="70" t="s">
        <v>561</v>
      </c>
      <c r="J306" s="70"/>
      <c r="K306" s="73">
        <v>-1</v>
      </c>
      <c r="L306" s="74">
        <v>383.5</v>
      </c>
      <c r="M306" s="96">
        <v>-383.5</v>
      </c>
    </row>
    <row r="307" spans="1:13" x14ac:dyDescent="0.35">
      <c r="A307" s="94" t="str">
        <f t="shared" si="4"/>
        <v>4217491ZNGA561A</v>
      </c>
      <c r="B307" s="70" t="s">
        <v>977</v>
      </c>
      <c r="C307" s="71">
        <v>2165441</v>
      </c>
      <c r="D307" s="70">
        <v>4217491</v>
      </c>
      <c r="E307" s="70" t="s">
        <v>961</v>
      </c>
      <c r="F307" s="70" t="s">
        <v>956</v>
      </c>
      <c r="G307" s="72">
        <v>43124</v>
      </c>
      <c r="H307" s="72">
        <v>43124</v>
      </c>
      <c r="I307" s="70" t="s">
        <v>543</v>
      </c>
      <c r="J307" s="70"/>
      <c r="K307" s="73">
        <v>1</v>
      </c>
      <c r="L307" s="74">
        <v>0</v>
      </c>
      <c r="M307" s="96">
        <v>0</v>
      </c>
    </row>
    <row r="308" spans="1:13" x14ac:dyDescent="0.35">
      <c r="A308" s="94" t="str">
        <f t="shared" si="4"/>
        <v>4217598ZNGA563BC</v>
      </c>
      <c r="B308" s="70" t="s">
        <v>977</v>
      </c>
      <c r="C308" s="71">
        <v>2165442</v>
      </c>
      <c r="D308" s="70">
        <v>4217598</v>
      </c>
      <c r="E308" s="70" t="s">
        <v>961</v>
      </c>
      <c r="F308" s="70" t="s">
        <v>959</v>
      </c>
      <c r="G308" s="72">
        <v>43129</v>
      </c>
      <c r="H308" s="72">
        <v>43129</v>
      </c>
      <c r="I308" s="70" t="s">
        <v>565</v>
      </c>
      <c r="J308" s="70"/>
      <c r="K308" s="73">
        <v>1</v>
      </c>
      <c r="L308" s="74">
        <v>626.70000000000005</v>
      </c>
      <c r="M308" s="96">
        <v>626.70000000000005</v>
      </c>
    </row>
    <row r="309" spans="1:13" x14ac:dyDescent="0.35">
      <c r="A309" s="94" t="str">
        <f t="shared" si="4"/>
        <v>4618394Z999</v>
      </c>
      <c r="B309" s="70" t="s">
        <v>977</v>
      </c>
      <c r="C309" s="71">
        <v>2186824</v>
      </c>
      <c r="D309" s="70">
        <v>4618394</v>
      </c>
      <c r="E309" s="70" t="s">
        <v>958</v>
      </c>
      <c r="F309" s="70" t="s">
        <v>953</v>
      </c>
      <c r="G309" s="72">
        <v>43125</v>
      </c>
      <c r="H309" s="72">
        <v>43125</v>
      </c>
      <c r="I309" s="70" t="s">
        <v>610</v>
      </c>
      <c r="J309" s="70"/>
      <c r="K309" s="73">
        <v>1</v>
      </c>
      <c r="L309" s="74">
        <v>0</v>
      </c>
      <c r="M309" s="96">
        <v>0</v>
      </c>
    </row>
    <row r="310" spans="1:13" x14ac:dyDescent="0.35">
      <c r="A310" s="94" t="str">
        <f t="shared" si="4"/>
        <v>4618394ZNGA561B</v>
      </c>
      <c r="B310" s="70" t="s">
        <v>977</v>
      </c>
      <c r="C310" s="71">
        <v>2186824</v>
      </c>
      <c r="D310" s="70">
        <v>4618394</v>
      </c>
      <c r="E310" s="70" t="s">
        <v>958</v>
      </c>
      <c r="F310" s="70" t="s">
        <v>953</v>
      </c>
      <c r="G310" s="72">
        <v>43125</v>
      </c>
      <c r="H310" s="72">
        <v>43125</v>
      </c>
      <c r="I310" s="70" t="s">
        <v>545</v>
      </c>
      <c r="J310" s="70"/>
      <c r="K310" s="73">
        <v>-1</v>
      </c>
      <c r="L310" s="74">
        <v>194.94</v>
      </c>
      <c r="M310" s="96">
        <v>-194.94</v>
      </c>
    </row>
    <row r="311" spans="1:13" x14ac:dyDescent="0.35">
      <c r="A311" s="94" t="str">
        <f t="shared" si="4"/>
        <v>4632526ZNGA561A</v>
      </c>
      <c r="B311" s="70" t="s">
        <v>977</v>
      </c>
      <c r="C311" s="71">
        <v>2188053</v>
      </c>
      <c r="D311" s="70">
        <v>4632526</v>
      </c>
      <c r="E311" s="70" t="s">
        <v>955</v>
      </c>
      <c r="F311" s="70" t="s">
        <v>956</v>
      </c>
      <c r="G311" s="72">
        <v>43129</v>
      </c>
      <c r="H311" s="72">
        <v>43129</v>
      </c>
      <c r="I311" s="70" t="s">
        <v>543</v>
      </c>
      <c r="J311" s="70"/>
      <c r="K311" s="73">
        <v>1</v>
      </c>
      <c r="L311" s="74">
        <v>0</v>
      </c>
      <c r="M311" s="96">
        <v>0</v>
      </c>
    </row>
    <row r="312" spans="1:13" x14ac:dyDescent="0.35">
      <c r="A312" s="94" t="str">
        <f t="shared" si="4"/>
        <v>4632594ZNGA562BC</v>
      </c>
      <c r="B312" s="70" t="s">
        <v>977</v>
      </c>
      <c r="C312" s="71">
        <v>2188054</v>
      </c>
      <c r="D312" s="70">
        <v>4632594</v>
      </c>
      <c r="E312" s="70" t="s">
        <v>955</v>
      </c>
      <c r="F312" s="70" t="s">
        <v>959</v>
      </c>
      <c r="G312" s="72">
        <v>43130</v>
      </c>
      <c r="H312" s="72">
        <v>43130</v>
      </c>
      <c r="I312" s="70" t="s">
        <v>557</v>
      </c>
      <c r="J312" s="70"/>
      <c r="K312" s="73">
        <v>1</v>
      </c>
      <c r="L312" s="74">
        <v>498.69</v>
      </c>
      <c r="M312" s="96">
        <v>498.69</v>
      </c>
    </row>
    <row r="313" spans="1:13" x14ac:dyDescent="0.35">
      <c r="A313" s="94" t="str">
        <f t="shared" si="4"/>
        <v>4665472ZNGA562B</v>
      </c>
      <c r="B313" s="70" t="s">
        <v>977</v>
      </c>
      <c r="C313" s="71">
        <v>2189999</v>
      </c>
      <c r="D313" s="70">
        <v>4665472</v>
      </c>
      <c r="E313" s="70" t="s">
        <v>967</v>
      </c>
      <c r="F313" s="70" t="s">
        <v>953</v>
      </c>
      <c r="G313" s="72">
        <v>43124</v>
      </c>
      <c r="H313" s="72">
        <v>43124</v>
      </c>
      <c r="I313" s="70" t="s">
        <v>553</v>
      </c>
      <c r="J313" s="70"/>
      <c r="K313" s="73">
        <v>1</v>
      </c>
      <c r="L313" s="74">
        <v>254.64</v>
      </c>
      <c r="M313" s="96">
        <v>254.64</v>
      </c>
    </row>
    <row r="314" spans="1:13" x14ac:dyDescent="0.35">
      <c r="A314" s="94" t="str">
        <f t="shared" si="4"/>
        <v>4703341Z999</v>
      </c>
      <c r="B314" s="70" t="s">
        <v>977</v>
      </c>
      <c r="C314" s="71">
        <v>2191782</v>
      </c>
      <c r="D314" s="70">
        <v>4703341</v>
      </c>
      <c r="E314" s="70" t="s">
        <v>966</v>
      </c>
      <c r="F314" s="70" t="s">
        <v>953</v>
      </c>
      <c r="G314" s="72">
        <v>43124</v>
      </c>
      <c r="H314" s="72">
        <v>43124</v>
      </c>
      <c r="I314" s="70" t="s">
        <v>610</v>
      </c>
      <c r="J314" s="70"/>
      <c r="K314" s="73">
        <v>1</v>
      </c>
      <c r="L314" s="74">
        <v>0</v>
      </c>
      <c r="M314" s="96">
        <v>0</v>
      </c>
    </row>
    <row r="315" spans="1:13" x14ac:dyDescent="0.35">
      <c r="A315" s="94" t="str">
        <f t="shared" si="4"/>
        <v>4703341ZNGA561B</v>
      </c>
      <c r="B315" s="70" t="s">
        <v>977</v>
      </c>
      <c r="C315" s="71">
        <v>2191782</v>
      </c>
      <c r="D315" s="70">
        <v>4703341</v>
      </c>
      <c r="E315" s="70" t="s">
        <v>966</v>
      </c>
      <c r="F315" s="70" t="s">
        <v>953</v>
      </c>
      <c r="G315" s="72">
        <v>43124</v>
      </c>
      <c r="H315" s="72">
        <v>43124</v>
      </c>
      <c r="I315" s="70" t="s">
        <v>545</v>
      </c>
      <c r="J315" s="70"/>
      <c r="K315" s="73">
        <v>-1</v>
      </c>
      <c r="L315" s="74">
        <v>194.94</v>
      </c>
      <c r="M315" s="96">
        <v>-194.94</v>
      </c>
    </row>
    <row r="316" spans="1:13" x14ac:dyDescent="0.35">
      <c r="A316" s="94" t="str">
        <f t="shared" si="4"/>
        <v>4703341ZNGA561BC</v>
      </c>
      <c r="B316" s="70" t="s">
        <v>977</v>
      </c>
      <c r="C316" s="71">
        <v>2191782</v>
      </c>
      <c r="D316" s="70">
        <v>4703341</v>
      </c>
      <c r="E316" s="70" t="s">
        <v>966</v>
      </c>
      <c r="F316" s="70" t="s">
        <v>959</v>
      </c>
      <c r="G316" s="72">
        <v>43123</v>
      </c>
      <c r="H316" s="72">
        <v>43123</v>
      </c>
      <c r="I316" s="70" t="s">
        <v>549</v>
      </c>
      <c r="J316" s="70"/>
      <c r="K316" s="73">
        <v>1</v>
      </c>
      <c r="L316" s="74">
        <v>433.57</v>
      </c>
      <c r="M316" s="96">
        <v>433.57</v>
      </c>
    </row>
    <row r="317" spans="1:13" x14ac:dyDescent="0.35">
      <c r="A317" s="94" t="str">
        <f t="shared" si="4"/>
        <v>4711854Z999</v>
      </c>
      <c r="B317" s="70" t="s">
        <v>977</v>
      </c>
      <c r="C317" s="71">
        <v>2193440</v>
      </c>
      <c r="D317" s="70">
        <v>4711854</v>
      </c>
      <c r="E317" s="70" t="s">
        <v>954</v>
      </c>
      <c r="F317" s="70" t="s">
        <v>953</v>
      </c>
      <c r="G317" s="72">
        <v>43131</v>
      </c>
      <c r="H317" s="72">
        <v>43131</v>
      </c>
      <c r="I317" s="70" t="s">
        <v>610</v>
      </c>
      <c r="J317" s="70"/>
      <c r="K317" s="73">
        <v>1</v>
      </c>
      <c r="L317" s="74">
        <v>0</v>
      </c>
      <c r="M317" s="96">
        <v>0</v>
      </c>
    </row>
    <row r="318" spans="1:13" x14ac:dyDescent="0.35">
      <c r="A318" s="94" t="str">
        <f t="shared" si="4"/>
        <v>4711854ZNGA561B</v>
      </c>
      <c r="B318" s="70" t="s">
        <v>977</v>
      </c>
      <c r="C318" s="71">
        <v>2193440</v>
      </c>
      <c r="D318" s="70">
        <v>4711854</v>
      </c>
      <c r="E318" s="70" t="s">
        <v>954</v>
      </c>
      <c r="F318" s="70" t="s">
        <v>953</v>
      </c>
      <c r="G318" s="72">
        <v>43131</v>
      </c>
      <c r="H318" s="72">
        <v>43131</v>
      </c>
      <c r="I318" s="70" t="s">
        <v>545</v>
      </c>
      <c r="J318" s="70"/>
      <c r="K318" s="73">
        <v>-1</v>
      </c>
      <c r="L318" s="74">
        <v>194.94</v>
      </c>
      <c r="M318" s="96">
        <v>-194.94</v>
      </c>
    </row>
    <row r="319" spans="1:13" x14ac:dyDescent="0.35">
      <c r="A319" s="94" t="str">
        <f t="shared" si="4"/>
        <v>4711854ZNGA561BC</v>
      </c>
      <c r="B319" s="70" t="s">
        <v>977</v>
      </c>
      <c r="C319" s="71">
        <v>2193440</v>
      </c>
      <c r="D319" s="70">
        <v>4711854</v>
      </c>
      <c r="E319" s="70" t="s">
        <v>954</v>
      </c>
      <c r="F319" s="70" t="s">
        <v>959</v>
      </c>
      <c r="G319" s="72">
        <v>43129</v>
      </c>
      <c r="H319" s="72">
        <v>43129</v>
      </c>
      <c r="I319" s="70" t="s">
        <v>549</v>
      </c>
      <c r="J319" s="70"/>
      <c r="K319" s="73">
        <v>1</v>
      </c>
      <c r="L319" s="74">
        <v>433.57</v>
      </c>
      <c r="M319" s="96">
        <v>433.57</v>
      </c>
    </row>
    <row r="320" spans="1:13" x14ac:dyDescent="0.35">
      <c r="A320" s="94" t="str">
        <f t="shared" si="4"/>
        <v>4758842ZNGA563BC</v>
      </c>
      <c r="B320" s="70" t="s">
        <v>977</v>
      </c>
      <c r="C320" s="71">
        <v>2196378</v>
      </c>
      <c r="D320" s="70">
        <v>4758842</v>
      </c>
      <c r="E320" s="70" t="s">
        <v>955</v>
      </c>
      <c r="F320" s="70" t="s">
        <v>959</v>
      </c>
      <c r="G320" s="72">
        <v>43125</v>
      </c>
      <c r="H320" s="72">
        <v>43125</v>
      </c>
      <c r="I320" s="70" t="s">
        <v>565</v>
      </c>
      <c r="J320" s="70"/>
      <c r="K320" s="73">
        <v>1</v>
      </c>
      <c r="L320" s="74">
        <v>626.70000000000005</v>
      </c>
      <c r="M320" s="96">
        <v>626.70000000000005</v>
      </c>
    </row>
    <row r="321" spans="1:13" x14ac:dyDescent="0.35">
      <c r="A321" s="94" t="str">
        <f t="shared" si="4"/>
        <v>4758804ZNGA561A</v>
      </c>
      <c r="B321" s="70" t="s">
        <v>977</v>
      </c>
      <c r="C321" s="71">
        <v>2196379</v>
      </c>
      <c r="D321" s="70">
        <v>4758804</v>
      </c>
      <c r="E321" s="70" t="s">
        <v>955</v>
      </c>
      <c r="F321" s="70" t="s">
        <v>956</v>
      </c>
      <c r="G321" s="72">
        <v>43125</v>
      </c>
      <c r="H321" s="72">
        <v>43125</v>
      </c>
      <c r="I321" s="70" t="s">
        <v>543</v>
      </c>
      <c r="J321" s="70"/>
      <c r="K321" s="73">
        <v>1</v>
      </c>
      <c r="L321" s="74">
        <v>0</v>
      </c>
      <c r="M321" s="96">
        <v>0</v>
      </c>
    </row>
    <row r="322" spans="1:13" x14ac:dyDescent="0.35">
      <c r="A322" s="94" t="str">
        <f t="shared" si="4"/>
        <v>4893111NGA-F02577</v>
      </c>
      <c r="B322" s="70" t="s">
        <v>977</v>
      </c>
      <c r="C322" s="71">
        <v>2198165</v>
      </c>
      <c r="D322" s="70">
        <v>4893111</v>
      </c>
      <c r="E322" s="70" t="s">
        <v>958</v>
      </c>
      <c r="F322" s="70" t="s">
        <v>963</v>
      </c>
      <c r="G322" s="72">
        <v>43124</v>
      </c>
      <c r="H322" s="72">
        <v>43124</v>
      </c>
      <c r="I322" s="70" t="s">
        <v>965</v>
      </c>
      <c r="J322" s="70"/>
      <c r="K322" s="73">
        <v>48</v>
      </c>
      <c r="L322" s="74">
        <v>11.93</v>
      </c>
      <c r="M322" s="96">
        <v>572.64</v>
      </c>
    </row>
    <row r="323" spans="1:13" x14ac:dyDescent="0.35">
      <c r="A323" s="94" t="str">
        <f t="shared" ref="A323:A386" si="5">CONCATENATE(D323,I323)</f>
        <v>4880356ZNGA561C</v>
      </c>
      <c r="B323" s="70" t="s">
        <v>977</v>
      </c>
      <c r="C323" s="71">
        <v>2200418</v>
      </c>
      <c r="D323" s="70">
        <v>4880356</v>
      </c>
      <c r="E323" s="70" t="s">
        <v>955</v>
      </c>
      <c r="F323" s="70" t="s">
        <v>959</v>
      </c>
      <c r="G323" s="72">
        <v>43127</v>
      </c>
      <c r="H323" s="72">
        <v>43127</v>
      </c>
      <c r="I323" s="70" t="s">
        <v>547</v>
      </c>
      <c r="J323" s="70"/>
      <c r="K323" s="73">
        <v>1</v>
      </c>
      <c r="L323" s="74">
        <v>205.64</v>
      </c>
      <c r="M323" s="96">
        <v>205.64</v>
      </c>
    </row>
    <row r="324" spans="1:13" x14ac:dyDescent="0.35">
      <c r="A324" s="94" t="str">
        <f t="shared" si="5"/>
        <v>4867987Z999</v>
      </c>
      <c r="B324" s="70" t="s">
        <v>977</v>
      </c>
      <c r="C324" s="71">
        <v>2200582</v>
      </c>
      <c r="D324" s="70">
        <v>4867987</v>
      </c>
      <c r="E324" s="70" t="s">
        <v>955</v>
      </c>
      <c r="F324" s="70" t="s">
        <v>953</v>
      </c>
      <c r="G324" s="72">
        <v>43122</v>
      </c>
      <c r="H324" s="72">
        <v>43122</v>
      </c>
      <c r="I324" s="70" t="s">
        <v>610</v>
      </c>
      <c r="J324" s="70"/>
      <c r="K324" s="73">
        <v>1</v>
      </c>
      <c r="L324" s="74">
        <v>0</v>
      </c>
      <c r="M324" s="96">
        <v>0</v>
      </c>
    </row>
    <row r="325" spans="1:13" x14ac:dyDescent="0.35">
      <c r="A325" s="94" t="str">
        <f t="shared" si="5"/>
        <v>4867987ZNGA564B</v>
      </c>
      <c r="B325" s="70" t="s">
        <v>977</v>
      </c>
      <c r="C325" s="71">
        <v>2200582</v>
      </c>
      <c r="D325" s="70">
        <v>4867987</v>
      </c>
      <c r="E325" s="70" t="s">
        <v>955</v>
      </c>
      <c r="F325" s="70" t="s">
        <v>953</v>
      </c>
      <c r="G325" s="72">
        <v>43122</v>
      </c>
      <c r="H325" s="72">
        <v>43122</v>
      </c>
      <c r="I325" s="70" t="s">
        <v>569</v>
      </c>
      <c r="J325" s="70"/>
      <c r="K325" s="73">
        <v>-1</v>
      </c>
      <c r="L325" s="74">
        <v>625.48</v>
      </c>
      <c r="M325" s="96">
        <v>-625.48</v>
      </c>
    </row>
    <row r="326" spans="1:13" x14ac:dyDescent="0.35">
      <c r="A326" s="94" t="str">
        <f t="shared" si="5"/>
        <v>5003392X392N</v>
      </c>
      <c r="B326" s="70" t="s">
        <v>977</v>
      </c>
      <c r="C326" s="71">
        <v>2203270</v>
      </c>
      <c r="D326" s="70">
        <v>5003392</v>
      </c>
      <c r="E326" s="70" t="s">
        <v>952</v>
      </c>
      <c r="F326" s="70" t="s">
        <v>976</v>
      </c>
      <c r="G326" s="72">
        <v>43123</v>
      </c>
      <c r="H326" s="72">
        <v>43119</v>
      </c>
      <c r="I326" s="70" t="s">
        <v>975</v>
      </c>
      <c r="J326" s="70"/>
      <c r="K326" s="73">
        <v>4.1500000000000004</v>
      </c>
      <c r="L326" s="74">
        <v>11.79</v>
      </c>
      <c r="M326" s="96">
        <v>48.93</v>
      </c>
    </row>
    <row r="327" spans="1:13" x14ac:dyDescent="0.35">
      <c r="A327" s="94" t="str">
        <f t="shared" si="5"/>
        <v>4793264ZNGA561BC</v>
      </c>
      <c r="B327" s="70" t="s">
        <v>977</v>
      </c>
      <c r="C327" s="71">
        <v>2203490</v>
      </c>
      <c r="D327" s="70">
        <v>4793264</v>
      </c>
      <c r="E327" s="70" t="s">
        <v>954</v>
      </c>
      <c r="F327" s="70" t="s">
        <v>959</v>
      </c>
      <c r="G327" s="72">
        <v>43126</v>
      </c>
      <c r="H327" s="72">
        <v>43126</v>
      </c>
      <c r="I327" s="70" t="s">
        <v>549</v>
      </c>
      <c r="J327" s="70"/>
      <c r="K327" s="73">
        <v>1</v>
      </c>
      <c r="L327" s="74">
        <v>433.57</v>
      </c>
      <c r="M327" s="96">
        <v>433.57</v>
      </c>
    </row>
    <row r="328" spans="1:13" x14ac:dyDescent="0.35">
      <c r="A328" s="94" t="str">
        <f t="shared" si="5"/>
        <v>4793150ZNGA561A</v>
      </c>
      <c r="B328" s="70" t="s">
        <v>977</v>
      </c>
      <c r="C328" s="71">
        <v>2203491</v>
      </c>
      <c r="D328" s="70">
        <v>4793150</v>
      </c>
      <c r="E328" s="70" t="s">
        <v>954</v>
      </c>
      <c r="F328" s="70" t="s">
        <v>956</v>
      </c>
      <c r="G328" s="72">
        <v>43125</v>
      </c>
      <c r="H328" s="72">
        <v>43125</v>
      </c>
      <c r="I328" s="70" t="s">
        <v>543</v>
      </c>
      <c r="J328" s="70"/>
      <c r="K328" s="73">
        <v>1</v>
      </c>
      <c r="L328" s="74">
        <v>0</v>
      </c>
      <c r="M328" s="96">
        <v>0</v>
      </c>
    </row>
    <row r="329" spans="1:13" x14ac:dyDescent="0.35">
      <c r="A329" s="94" t="str">
        <f t="shared" si="5"/>
        <v>4627320ZNGA561C</v>
      </c>
      <c r="B329" s="70" t="s">
        <v>977</v>
      </c>
      <c r="C329" s="71">
        <v>2206451</v>
      </c>
      <c r="D329" s="70">
        <v>4627320</v>
      </c>
      <c r="E329" s="70" t="s">
        <v>955</v>
      </c>
      <c r="F329" s="70" t="s">
        <v>959</v>
      </c>
      <c r="G329" s="72">
        <v>43127</v>
      </c>
      <c r="H329" s="72">
        <v>43127</v>
      </c>
      <c r="I329" s="70" t="s">
        <v>547</v>
      </c>
      <c r="J329" s="70"/>
      <c r="K329" s="73">
        <v>1</v>
      </c>
      <c r="L329" s="74">
        <v>205.64</v>
      </c>
      <c r="M329" s="96">
        <v>205.64</v>
      </c>
    </row>
    <row r="330" spans="1:13" x14ac:dyDescent="0.35">
      <c r="A330" s="94" t="str">
        <f t="shared" si="5"/>
        <v>5047182Z999</v>
      </c>
      <c r="B330" s="70" t="s">
        <v>977</v>
      </c>
      <c r="C330" s="71">
        <v>2206453</v>
      </c>
      <c r="D330" s="70">
        <v>5047182</v>
      </c>
      <c r="E330" s="70" t="s">
        <v>968</v>
      </c>
      <c r="F330" s="70" t="s">
        <v>953</v>
      </c>
      <c r="G330" s="72">
        <v>43122</v>
      </c>
      <c r="H330" s="72">
        <v>43122</v>
      </c>
      <c r="I330" s="70" t="s">
        <v>610</v>
      </c>
      <c r="J330" s="70"/>
      <c r="K330" s="73">
        <v>1</v>
      </c>
      <c r="L330" s="74">
        <v>0</v>
      </c>
      <c r="M330" s="96">
        <v>0</v>
      </c>
    </row>
    <row r="331" spans="1:13" x14ac:dyDescent="0.35">
      <c r="A331" s="94" t="str">
        <f t="shared" si="5"/>
        <v>5047182ZNGA561B</v>
      </c>
      <c r="B331" s="70" t="s">
        <v>977</v>
      </c>
      <c r="C331" s="71">
        <v>2206453</v>
      </c>
      <c r="D331" s="70">
        <v>5047182</v>
      </c>
      <c r="E331" s="70" t="s">
        <v>968</v>
      </c>
      <c r="F331" s="70" t="s">
        <v>953</v>
      </c>
      <c r="G331" s="72">
        <v>43122</v>
      </c>
      <c r="H331" s="72">
        <v>43122</v>
      </c>
      <c r="I331" s="70" t="s">
        <v>545</v>
      </c>
      <c r="J331" s="70"/>
      <c r="K331" s="73">
        <v>-1</v>
      </c>
      <c r="L331" s="74">
        <v>194.94</v>
      </c>
      <c r="M331" s="96">
        <v>-194.94</v>
      </c>
    </row>
    <row r="332" spans="1:13" x14ac:dyDescent="0.35">
      <c r="A332" s="94" t="str">
        <f t="shared" si="5"/>
        <v>5008185ZNGA562BC</v>
      </c>
      <c r="B332" s="70" t="s">
        <v>977</v>
      </c>
      <c r="C332" s="71">
        <v>2206889</v>
      </c>
      <c r="D332" s="70">
        <v>5008185</v>
      </c>
      <c r="E332" s="70" t="s">
        <v>958</v>
      </c>
      <c r="F332" s="70"/>
      <c r="G332" s="72">
        <v>43130</v>
      </c>
      <c r="H332" s="72">
        <v>43130</v>
      </c>
      <c r="I332" s="70" t="s">
        <v>557</v>
      </c>
      <c r="J332" s="70"/>
      <c r="K332" s="73">
        <v>1</v>
      </c>
      <c r="L332" s="74">
        <v>498.69</v>
      </c>
      <c r="M332" s="96">
        <v>498.69</v>
      </c>
    </row>
    <row r="333" spans="1:13" x14ac:dyDescent="0.35">
      <c r="A333" s="94" t="str">
        <f t="shared" si="5"/>
        <v>5008185ZNGA563BC</v>
      </c>
      <c r="B333" s="70" t="s">
        <v>977</v>
      </c>
      <c r="C333" s="71">
        <v>2206889</v>
      </c>
      <c r="D333" s="70">
        <v>5008185</v>
      </c>
      <c r="E333" s="70" t="s">
        <v>958</v>
      </c>
      <c r="F333" s="70"/>
      <c r="G333" s="72">
        <v>43125</v>
      </c>
      <c r="H333" s="72">
        <v>43125</v>
      </c>
      <c r="I333" s="70" t="s">
        <v>565</v>
      </c>
      <c r="J333" s="70"/>
      <c r="K333" s="73">
        <v>1</v>
      </c>
      <c r="L333" s="74">
        <v>626.70000000000005</v>
      </c>
      <c r="M333" s="96">
        <v>626.70000000000005</v>
      </c>
    </row>
    <row r="334" spans="1:13" x14ac:dyDescent="0.35">
      <c r="A334" s="94" t="str">
        <f t="shared" si="5"/>
        <v>5008185ZNGA563BC</v>
      </c>
      <c r="B334" s="70" t="s">
        <v>977</v>
      </c>
      <c r="C334" s="71">
        <v>2206889</v>
      </c>
      <c r="D334" s="77">
        <v>5008185</v>
      </c>
      <c r="E334" s="70" t="s">
        <v>958</v>
      </c>
      <c r="F334" s="70"/>
      <c r="G334" s="72">
        <v>43130</v>
      </c>
      <c r="H334" s="72">
        <v>43130</v>
      </c>
      <c r="I334" s="70" t="s">
        <v>565</v>
      </c>
      <c r="J334" s="70"/>
      <c r="K334" s="73">
        <v>-1</v>
      </c>
      <c r="L334" s="74">
        <v>626.70000000000005</v>
      </c>
      <c r="M334" s="96">
        <v>-626.70000000000005</v>
      </c>
    </row>
    <row r="335" spans="1:13" x14ac:dyDescent="0.35">
      <c r="A335" s="94" t="str">
        <f t="shared" si="5"/>
        <v>4937309NGA Outside Boundary Remediation/Build</v>
      </c>
      <c r="B335" s="70" t="s">
        <v>977</v>
      </c>
      <c r="C335" s="71">
        <v>2207598</v>
      </c>
      <c r="D335" s="70">
        <v>4937309</v>
      </c>
      <c r="E335" s="70" t="s">
        <v>962</v>
      </c>
      <c r="F335" s="70" t="s">
        <v>963</v>
      </c>
      <c r="G335" s="72">
        <v>43127</v>
      </c>
      <c r="H335" s="72">
        <v>43127</v>
      </c>
      <c r="I335" s="70" t="s">
        <v>972</v>
      </c>
      <c r="J335" s="70"/>
      <c r="K335" s="73">
        <v>1</v>
      </c>
      <c r="L335" s="74">
        <v>0</v>
      </c>
      <c r="M335" s="96">
        <v>0</v>
      </c>
    </row>
    <row r="336" spans="1:13" x14ac:dyDescent="0.35">
      <c r="A336" s="94" t="str">
        <f t="shared" si="5"/>
        <v>4937309ZNGA563B</v>
      </c>
      <c r="B336" s="70" t="s">
        <v>977</v>
      </c>
      <c r="C336" s="71">
        <v>2207598</v>
      </c>
      <c r="D336" s="70">
        <v>4937309</v>
      </c>
      <c r="E336" s="70" t="s">
        <v>962</v>
      </c>
      <c r="F336" s="70" t="s">
        <v>953</v>
      </c>
      <c r="G336" s="72">
        <v>43127</v>
      </c>
      <c r="H336" s="72">
        <v>43127</v>
      </c>
      <c r="I336" s="70" t="s">
        <v>561</v>
      </c>
      <c r="J336" s="70"/>
      <c r="K336" s="73">
        <v>1</v>
      </c>
      <c r="L336" s="74">
        <v>383.5</v>
      </c>
      <c r="M336" s="96">
        <v>383.5</v>
      </c>
    </row>
    <row r="337" spans="1:13" x14ac:dyDescent="0.35">
      <c r="A337" s="94" t="str">
        <f t="shared" si="5"/>
        <v>5108177Z999</v>
      </c>
      <c r="B337" s="70" t="s">
        <v>977</v>
      </c>
      <c r="C337" s="71">
        <v>2208597</v>
      </c>
      <c r="D337" s="70">
        <v>5108177</v>
      </c>
      <c r="E337" s="70" t="s">
        <v>954</v>
      </c>
      <c r="F337" s="70" t="s">
        <v>953</v>
      </c>
      <c r="G337" s="72">
        <v>43124</v>
      </c>
      <c r="H337" s="72">
        <v>43124</v>
      </c>
      <c r="I337" s="70" t="s">
        <v>610</v>
      </c>
      <c r="J337" s="70"/>
      <c r="K337" s="73">
        <v>1</v>
      </c>
      <c r="L337" s="74">
        <v>0</v>
      </c>
      <c r="M337" s="96">
        <v>0</v>
      </c>
    </row>
    <row r="338" spans="1:13" x14ac:dyDescent="0.35">
      <c r="A338" s="94" t="str">
        <f t="shared" si="5"/>
        <v>5108177ZNGA563B</v>
      </c>
      <c r="B338" s="70" t="s">
        <v>977</v>
      </c>
      <c r="C338" s="71">
        <v>2208597</v>
      </c>
      <c r="D338" s="78">
        <v>5108177</v>
      </c>
      <c r="E338" s="70" t="s">
        <v>954</v>
      </c>
      <c r="F338" s="70" t="s">
        <v>953</v>
      </c>
      <c r="G338" s="72">
        <v>43124</v>
      </c>
      <c r="H338" s="72">
        <v>43124</v>
      </c>
      <c r="I338" s="70" t="s">
        <v>561</v>
      </c>
      <c r="J338" s="70"/>
      <c r="K338" s="73">
        <v>-1</v>
      </c>
      <c r="L338" s="74">
        <v>383.5</v>
      </c>
      <c r="M338" s="96">
        <v>-383.5</v>
      </c>
    </row>
    <row r="339" spans="1:13" x14ac:dyDescent="0.35">
      <c r="A339" s="94" t="str">
        <f t="shared" si="5"/>
        <v>4860183ZNGA562BC</v>
      </c>
      <c r="B339" s="70" t="s">
        <v>977</v>
      </c>
      <c r="C339" s="71">
        <v>2209125</v>
      </c>
      <c r="D339" s="70">
        <v>4860183</v>
      </c>
      <c r="E339" s="70" t="s">
        <v>952</v>
      </c>
      <c r="F339" s="70" t="s">
        <v>959</v>
      </c>
      <c r="G339" s="72">
        <v>43122</v>
      </c>
      <c r="H339" s="72">
        <v>43122</v>
      </c>
      <c r="I339" s="70" t="s">
        <v>557</v>
      </c>
      <c r="J339" s="70"/>
      <c r="K339" s="73">
        <v>1</v>
      </c>
      <c r="L339" s="74">
        <v>498.69</v>
      </c>
      <c r="M339" s="96">
        <v>498.69</v>
      </c>
    </row>
    <row r="340" spans="1:13" x14ac:dyDescent="0.35">
      <c r="A340" s="94" t="str">
        <f t="shared" si="5"/>
        <v>4826572ZNGA560BC</v>
      </c>
      <c r="B340" s="70" t="s">
        <v>977</v>
      </c>
      <c r="C340" s="71">
        <v>2209223</v>
      </c>
      <c r="D340" s="70">
        <v>4826572</v>
      </c>
      <c r="E340" s="70" t="s">
        <v>966</v>
      </c>
      <c r="F340" s="70" t="s">
        <v>959</v>
      </c>
      <c r="G340" s="72">
        <v>43124</v>
      </c>
      <c r="H340" s="72">
        <v>43124</v>
      </c>
      <c r="I340" s="70" t="s">
        <v>541</v>
      </c>
      <c r="J340" s="70"/>
      <c r="K340" s="73">
        <v>1</v>
      </c>
      <c r="L340" s="74">
        <v>414.92</v>
      </c>
      <c r="M340" s="96">
        <v>414.92</v>
      </c>
    </row>
    <row r="341" spans="1:13" x14ac:dyDescent="0.35">
      <c r="A341" s="94" t="str">
        <f t="shared" si="5"/>
        <v>4879394ZNGA560BC</v>
      </c>
      <c r="B341" s="70" t="s">
        <v>977</v>
      </c>
      <c r="C341" s="71">
        <v>2209235</v>
      </c>
      <c r="D341" s="70">
        <v>4879394</v>
      </c>
      <c r="E341" s="70" t="s">
        <v>952</v>
      </c>
      <c r="F341" s="70" t="s">
        <v>959</v>
      </c>
      <c r="G341" s="72">
        <v>43124</v>
      </c>
      <c r="H341" s="72">
        <v>43124</v>
      </c>
      <c r="I341" s="70" t="s">
        <v>541</v>
      </c>
      <c r="J341" s="70"/>
      <c r="K341" s="73">
        <v>1</v>
      </c>
      <c r="L341" s="74">
        <v>414.92</v>
      </c>
      <c r="M341" s="96">
        <v>414.92</v>
      </c>
    </row>
    <row r="342" spans="1:13" x14ac:dyDescent="0.35">
      <c r="A342" s="94" t="str">
        <f t="shared" si="5"/>
        <v>4892860ZNGA563BC</v>
      </c>
      <c r="B342" s="70" t="s">
        <v>977</v>
      </c>
      <c r="C342" s="71">
        <v>2209332</v>
      </c>
      <c r="D342" s="70">
        <v>4892860</v>
      </c>
      <c r="E342" s="70" t="s">
        <v>966</v>
      </c>
      <c r="F342" s="70" t="s">
        <v>959</v>
      </c>
      <c r="G342" s="72">
        <v>43125</v>
      </c>
      <c r="H342" s="72">
        <v>43125</v>
      </c>
      <c r="I342" s="70" t="s">
        <v>565</v>
      </c>
      <c r="J342" s="70"/>
      <c r="K342" s="73">
        <v>1</v>
      </c>
      <c r="L342" s="74">
        <v>626.70000000000005</v>
      </c>
      <c r="M342" s="96">
        <v>626.70000000000005</v>
      </c>
    </row>
    <row r="343" spans="1:13" x14ac:dyDescent="0.35">
      <c r="A343" s="94" t="str">
        <f t="shared" si="5"/>
        <v>4878300ZNGA561BC</v>
      </c>
      <c r="B343" s="70" t="s">
        <v>977</v>
      </c>
      <c r="C343" s="71">
        <v>2209333</v>
      </c>
      <c r="D343" s="70">
        <v>4878300</v>
      </c>
      <c r="E343" s="70" t="s">
        <v>952</v>
      </c>
      <c r="F343" s="70" t="s">
        <v>959</v>
      </c>
      <c r="G343" s="72">
        <v>43125</v>
      </c>
      <c r="H343" s="72">
        <v>43125</v>
      </c>
      <c r="I343" s="70" t="s">
        <v>549</v>
      </c>
      <c r="J343" s="70"/>
      <c r="K343" s="73">
        <v>1</v>
      </c>
      <c r="L343" s="74">
        <v>433.57</v>
      </c>
      <c r="M343" s="96">
        <v>433.57</v>
      </c>
    </row>
    <row r="344" spans="1:13" x14ac:dyDescent="0.35">
      <c r="A344" s="94" t="str">
        <f t="shared" si="5"/>
        <v>4833410NGA-714</v>
      </c>
      <c r="B344" s="70" t="s">
        <v>977</v>
      </c>
      <c r="C344" s="71">
        <v>2209366</v>
      </c>
      <c r="D344" s="70">
        <v>4833410</v>
      </c>
      <c r="E344" s="70" t="s">
        <v>952</v>
      </c>
      <c r="F344" s="70" t="s">
        <v>959</v>
      </c>
      <c r="G344" s="72">
        <v>43126</v>
      </c>
      <c r="H344" s="72">
        <v>43126</v>
      </c>
      <c r="I344" s="70" t="s">
        <v>181</v>
      </c>
      <c r="J344" s="70"/>
      <c r="K344" s="73">
        <v>1</v>
      </c>
      <c r="L344" s="74">
        <v>41.38</v>
      </c>
      <c r="M344" s="96">
        <v>41.38</v>
      </c>
    </row>
    <row r="345" spans="1:13" x14ac:dyDescent="0.35">
      <c r="A345" s="94" t="str">
        <f t="shared" si="5"/>
        <v>4864676ZNGA560BC</v>
      </c>
      <c r="B345" s="70" t="s">
        <v>977</v>
      </c>
      <c r="C345" s="71">
        <v>2209369</v>
      </c>
      <c r="D345" s="70">
        <v>4864676</v>
      </c>
      <c r="E345" s="70" t="s">
        <v>966</v>
      </c>
      <c r="F345" s="70" t="s">
        <v>959</v>
      </c>
      <c r="G345" s="72">
        <v>43126</v>
      </c>
      <c r="H345" s="72">
        <v>43126</v>
      </c>
      <c r="I345" s="70" t="s">
        <v>541</v>
      </c>
      <c r="J345" s="70"/>
      <c r="K345" s="73">
        <v>1</v>
      </c>
      <c r="L345" s="74">
        <v>414.92</v>
      </c>
      <c r="M345" s="96">
        <v>414.92</v>
      </c>
    </row>
    <row r="346" spans="1:13" x14ac:dyDescent="0.35">
      <c r="A346" s="94" t="str">
        <f t="shared" si="5"/>
        <v>4946092ZNGA561A</v>
      </c>
      <c r="B346" s="70" t="s">
        <v>977</v>
      </c>
      <c r="C346" s="71">
        <v>2209482</v>
      </c>
      <c r="D346" s="70">
        <v>4946092</v>
      </c>
      <c r="E346" s="70" t="s">
        <v>954</v>
      </c>
      <c r="F346" s="70" t="s">
        <v>956</v>
      </c>
      <c r="G346" s="72">
        <v>43126</v>
      </c>
      <c r="H346" s="72">
        <v>43126</v>
      </c>
      <c r="I346" s="70" t="s">
        <v>543</v>
      </c>
      <c r="J346" s="70"/>
      <c r="K346" s="73">
        <v>1</v>
      </c>
      <c r="L346" s="74">
        <v>0</v>
      </c>
      <c r="M346" s="96">
        <v>0</v>
      </c>
    </row>
    <row r="347" spans="1:13" x14ac:dyDescent="0.35">
      <c r="A347" s="94" t="str">
        <f t="shared" si="5"/>
        <v>4946103ZNGA563BC</v>
      </c>
      <c r="B347" s="70" t="s">
        <v>977</v>
      </c>
      <c r="C347" s="71">
        <v>2209483</v>
      </c>
      <c r="D347" s="70">
        <v>4946103</v>
      </c>
      <c r="E347" s="70" t="s">
        <v>954</v>
      </c>
      <c r="F347" s="70" t="s">
        <v>959</v>
      </c>
      <c r="G347" s="72">
        <v>43126</v>
      </c>
      <c r="H347" s="72">
        <v>43126</v>
      </c>
      <c r="I347" s="70" t="s">
        <v>565</v>
      </c>
      <c r="J347" s="70"/>
      <c r="K347" s="73">
        <v>1</v>
      </c>
      <c r="L347" s="74">
        <v>626.70000000000005</v>
      </c>
      <c r="M347" s="96">
        <v>626.70000000000005</v>
      </c>
    </row>
    <row r="348" spans="1:13" x14ac:dyDescent="0.35">
      <c r="A348" s="94" t="str">
        <f t="shared" si="5"/>
        <v>5123587ZNGA561BC</v>
      </c>
      <c r="B348" s="70" t="s">
        <v>977</v>
      </c>
      <c r="C348" s="71">
        <v>2209578</v>
      </c>
      <c r="D348" s="70">
        <v>5123587</v>
      </c>
      <c r="E348" s="70" t="s">
        <v>958</v>
      </c>
      <c r="F348" s="70" t="s">
        <v>959</v>
      </c>
      <c r="G348" s="72">
        <v>43131</v>
      </c>
      <c r="H348" s="72">
        <v>43131</v>
      </c>
      <c r="I348" s="70" t="s">
        <v>549</v>
      </c>
      <c r="J348" s="70"/>
      <c r="K348" s="73">
        <v>1</v>
      </c>
      <c r="L348" s="74">
        <v>433.57</v>
      </c>
      <c r="M348" s="96">
        <v>433.57</v>
      </c>
    </row>
    <row r="349" spans="1:13" x14ac:dyDescent="0.35">
      <c r="A349" s="94" t="str">
        <f t="shared" si="5"/>
        <v>5115590Z999</v>
      </c>
      <c r="B349" s="70" t="s">
        <v>977</v>
      </c>
      <c r="C349" s="71">
        <v>2209881</v>
      </c>
      <c r="D349" s="70">
        <v>5115590</v>
      </c>
      <c r="E349" s="70" t="s">
        <v>955</v>
      </c>
      <c r="F349" s="70" t="s">
        <v>953</v>
      </c>
      <c r="G349" s="72">
        <v>43122</v>
      </c>
      <c r="H349" s="72">
        <v>43122</v>
      </c>
      <c r="I349" s="70" t="s">
        <v>610</v>
      </c>
      <c r="J349" s="70"/>
      <c r="K349" s="73">
        <v>1</v>
      </c>
      <c r="L349" s="74">
        <v>0</v>
      </c>
      <c r="M349" s="96">
        <v>0</v>
      </c>
    </row>
    <row r="350" spans="1:13" x14ac:dyDescent="0.35">
      <c r="A350" s="94" t="str">
        <f t="shared" si="5"/>
        <v>5115590ZNGA561B</v>
      </c>
      <c r="B350" s="70" t="s">
        <v>977</v>
      </c>
      <c r="C350" s="71">
        <v>2209881</v>
      </c>
      <c r="D350" s="70">
        <v>5115590</v>
      </c>
      <c r="E350" s="70" t="s">
        <v>955</v>
      </c>
      <c r="F350" s="70" t="s">
        <v>953</v>
      </c>
      <c r="G350" s="72">
        <v>43122</v>
      </c>
      <c r="H350" s="72">
        <v>43122</v>
      </c>
      <c r="I350" s="70" t="s">
        <v>545</v>
      </c>
      <c r="J350" s="70"/>
      <c r="K350" s="73">
        <v>-1</v>
      </c>
      <c r="L350" s="74">
        <v>194.94</v>
      </c>
      <c r="M350" s="96">
        <v>-194.94</v>
      </c>
    </row>
    <row r="351" spans="1:13" x14ac:dyDescent="0.35">
      <c r="A351" s="94" t="str">
        <f t="shared" si="5"/>
        <v>5115332Z999</v>
      </c>
      <c r="B351" s="70" t="s">
        <v>977</v>
      </c>
      <c r="C351" s="71">
        <v>2210460</v>
      </c>
      <c r="D351" s="70">
        <v>5115332</v>
      </c>
      <c r="E351" s="70" t="s">
        <v>954</v>
      </c>
      <c r="F351" s="70" t="s">
        <v>953</v>
      </c>
      <c r="G351" s="72">
        <v>43122</v>
      </c>
      <c r="H351" s="72">
        <v>43122</v>
      </c>
      <c r="I351" s="70" t="s">
        <v>610</v>
      </c>
      <c r="J351" s="70"/>
      <c r="K351" s="73">
        <v>1</v>
      </c>
      <c r="L351" s="74">
        <v>0</v>
      </c>
      <c r="M351" s="96">
        <v>0</v>
      </c>
    </row>
    <row r="352" spans="1:13" x14ac:dyDescent="0.35">
      <c r="A352" s="94" t="str">
        <f t="shared" si="5"/>
        <v>5115332ZNGA563B</v>
      </c>
      <c r="B352" s="70" t="s">
        <v>977</v>
      </c>
      <c r="C352" s="71">
        <v>2210460</v>
      </c>
      <c r="D352" s="70">
        <v>5115332</v>
      </c>
      <c r="E352" s="70" t="s">
        <v>954</v>
      </c>
      <c r="F352" s="70" t="s">
        <v>953</v>
      </c>
      <c r="G352" s="72">
        <v>43122</v>
      </c>
      <c r="H352" s="72">
        <v>43122</v>
      </c>
      <c r="I352" s="70" t="s">
        <v>561</v>
      </c>
      <c r="J352" s="70"/>
      <c r="K352" s="73">
        <v>-1</v>
      </c>
      <c r="L352" s="74">
        <v>383.5</v>
      </c>
      <c r="M352" s="96">
        <v>-383.5</v>
      </c>
    </row>
    <row r="353" spans="1:13" x14ac:dyDescent="0.35">
      <c r="A353" s="94" t="str">
        <f t="shared" si="5"/>
        <v>5121481ZNGA562BC</v>
      </c>
      <c r="B353" s="70" t="s">
        <v>977</v>
      </c>
      <c r="C353" s="71">
        <v>2210562</v>
      </c>
      <c r="D353" s="70">
        <v>5121481</v>
      </c>
      <c r="E353" s="70" t="s">
        <v>967</v>
      </c>
      <c r="F353" s="70" t="s">
        <v>959</v>
      </c>
      <c r="G353" s="72">
        <v>43122</v>
      </c>
      <c r="H353" s="72">
        <v>43122</v>
      </c>
      <c r="I353" s="70" t="s">
        <v>557</v>
      </c>
      <c r="J353" s="70"/>
      <c r="K353" s="73">
        <v>1</v>
      </c>
      <c r="L353" s="74">
        <v>498.69</v>
      </c>
      <c r="M353" s="96">
        <v>498.69</v>
      </c>
    </row>
    <row r="354" spans="1:13" x14ac:dyDescent="0.35">
      <c r="A354" s="94" t="str">
        <f t="shared" si="5"/>
        <v>4929135ZNGA560BC</v>
      </c>
      <c r="B354" s="70" t="s">
        <v>977</v>
      </c>
      <c r="C354" s="71">
        <v>2210792</v>
      </c>
      <c r="D354" s="70">
        <v>4929135</v>
      </c>
      <c r="E354" s="70" t="s">
        <v>966</v>
      </c>
      <c r="F354" s="70" t="s">
        <v>959</v>
      </c>
      <c r="G354" s="72">
        <v>43129</v>
      </c>
      <c r="H354" s="72">
        <v>43129</v>
      </c>
      <c r="I354" s="70" t="s">
        <v>541</v>
      </c>
      <c r="J354" s="70"/>
      <c r="K354" s="73">
        <v>1</v>
      </c>
      <c r="L354" s="74">
        <v>414.92</v>
      </c>
      <c r="M354" s="96">
        <v>414.92</v>
      </c>
    </row>
    <row r="355" spans="1:13" x14ac:dyDescent="0.35">
      <c r="A355" s="94" t="str">
        <f t="shared" si="5"/>
        <v>5141009ZNGA562BC</v>
      </c>
      <c r="B355" s="70" t="s">
        <v>977</v>
      </c>
      <c r="C355" s="71">
        <v>2210929</v>
      </c>
      <c r="D355" s="70">
        <v>5141009</v>
      </c>
      <c r="E355" s="70" t="s">
        <v>968</v>
      </c>
      <c r="F355" s="70" t="s">
        <v>959</v>
      </c>
      <c r="G355" s="72">
        <v>43123</v>
      </c>
      <c r="H355" s="72">
        <v>43123</v>
      </c>
      <c r="I355" s="70" t="s">
        <v>557</v>
      </c>
      <c r="J355" s="70"/>
      <c r="K355" s="73">
        <v>1</v>
      </c>
      <c r="L355" s="74">
        <v>498.69</v>
      </c>
      <c r="M355" s="96">
        <v>498.69</v>
      </c>
    </row>
    <row r="356" spans="1:13" x14ac:dyDescent="0.35">
      <c r="A356" s="94" t="str">
        <f t="shared" si="5"/>
        <v>5141009ZNGA563BC</v>
      </c>
      <c r="B356" s="70" t="s">
        <v>977</v>
      </c>
      <c r="C356" s="71">
        <v>2210929</v>
      </c>
      <c r="D356" s="76">
        <v>5141009</v>
      </c>
      <c r="E356" s="70" t="s">
        <v>968</v>
      </c>
      <c r="F356" s="70" t="s">
        <v>959</v>
      </c>
      <c r="G356" s="72">
        <v>43123</v>
      </c>
      <c r="H356" s="72">
        <v>43123</v>
      </c>
      <c r="I356" s="70" t="s">
        <v>565</v>
      </c>
      <c r="J356" s="70"/>
      <c r="K356" s="73">
        <v>-1</v>
      </c>
      <c r="L356" s="74">
        <v>626.70000000000005</v>
      </c>
      <c r="M356" s="96">
        <v>-626.70000000000005</v>
      </c>
    </row>
    <row r="357" spans="1:13" x14ac:dyDescent="0.35">
      <c r="A357" s="94" t="str">
        <f t="shared" si="5"/>
        <v>5139869NGA552</v>
      </c>
      <c r="B357" s="70" t="s">
        <v>977</v>
      </c>
      <c r="C357" s="71">
        <v>2210947</v>
      </c>
      <c r="D357" s="70">
        <v>5139869</v>
      </c>
      <c r="E357" s="70" t="s">
        <v>967</v>
      </c>
      <c r="F357" s="70" t="s">
        <v>959</v>
      </c>
      <c r="G357" s="72">
        <v>43131</v>
      </c>
      <c r="H357" s="72">
        <v>43131</v>
      </c>
      <c r="I357" s="70" t="s">
        <v>600</v>
      </c>
      <c r="J357" s="70"/>
      <c r="K357" s="73">
        <v>1</v>
      </c>
      <c r="L357" s="74">
        <v>307.79000000000002</v>
      </c>
      <c r="M357" s="96">
        <v>307.79000000000002</v>
      </c>
    </row>
    <row r="358" spans="1:13" x14ac:dyDescent="0.35">
      <c r="A358" s="94" t="str">
        <f t="shared" si="5"/>
        <v>5139869ZNGA561BC</v>
      </c>
      <c r="B358" s="70" t="s">
        <v>977</v>
      </c>
      <c r="C358" s="71">
        <v>2210947</v>
      </c>
      <c r="D358" s="76">
        <v>5139869</v>
      </c>
      <c r="E358" s="70" t="s">
        <v>967</v>
      </c>
      <c r="F358" s="70" t="s">
        <v>959</v>
      </c>
      <c r="G358" s="72">
        <v>43131</v>
      </c>
      <c r="H358" s="72">
        <v>43131</v>
      </c>
      <c r="I358" s="70" t="s">
        <v>549</v>
      </c>
      <c r="J358" s="70"/>
      <c r="K358" s="73">
        <v>-1</v>
      </c>
      <c r="L358" s="74">
        <v>433.57</v>
      </c>
      <c r="M358" s="96">
        <v>-433.57</v>
      </c>
    </row>
    <row r="359" spans="1:13" x14ac:dyDescent="0.35">
      <c r="A359" s="94" t="str">
        <f t="shared" si="5"/>
        <v>5088603Z999</v>
      </c>
      <c r="B359" s="70" t="s">
        <v>977</v>
      </c>
      <c r="C359" s="71">
        <v>2210984</v>
      </c>
      <c r="D359" s="70">
        <v>5088603</v>
      </c>
      <c r="E359" s="70" t="s">
        <v>967</v>
      </c>
      <c r="F359" s="70" t="s">
        <v>953</v>
      </c>
      <c r="G359" s="72">
        <v>43131</v>
      </c>
      <c r="H359" s="72">
        <v>43131</v>
      </c>
      <c r="I359" s="70" t="s">
        <v>610</v>
      </c>
      <c r="J359" s="70"/>
      <c r="K359" s="73">
        <v>1</v>
      </c>
      <c r="L359" s="74">
        <v>0</v>
      </c>
      <c r="M359" s="96">
        <v>0</v>
      </c>
    </row>
    <row r="360" spans="1:13" x14ac:dyDescent="0.35">
      <c r="A360" s="94" t="str">
        <f t="shared" si="5"/>
        <v>5088603ZNGA563B</v>
      </c>
      <c r="B360" s="70" t="s">
        <v>977</v>
      </c>
      <c r="C360" s="71">
        <v>2210984</v>
      </c>
      <c r="D360" s="70">
        <v>5088603</v>
      </c>
      <c r="E360" s="70" t="s">
        <v>967</v>
      </c>
      <c r="F360" s="70" t="s">
        <v>953</v>
      </c>
      <c r="G360" s="72">
        <v>43131</v>
      </c>
      <c r="H360" s="72">
        <v>43131</v>
      </c>
      <c r="I360" s="70" t="s">
        <v>561</v>
      </c>
      <c r="J360" s="70"/>
      <c r="K360" s="73">
        <v>-1</v>
      </c>
      <c r="L360" s="74">
        <v>383.5</v>
      </c>
      <c r="M360" s="96">
        <v>-383.5</v>
      </c>
    </row>
    <row r="361" spans="1:13" x14ac:dyDescent="0.35">
      <c r="A361" s="94" t="str">
        <f t="shared" si="5"/>
        <v>5088603ZNGA563BC</v>
      </c>
      <c r="B361" s="70" t="s">
        <v>977</v>
      </c>
      <c r="C361" s="71">
        <v>2210984</v>
      </c>
      <c r="D361" s="70">
        <v>5088603</v>
      </c>
      <c r="E361" s="70" t="s">
        <v>967</v>
      </c>
      <c r="F361" s="70" t="s">
        <v>959</v>
      </c>
      <c r="G361" s="72">
        <v>43129</v>
      </c>
      <c r="H361" s="72">
        <v>43129</v>
      </c>
      <c r="I361" s="70" t="s">
        <v>565</v>
      </c>
      <c r="J361" s="70"/>
      <c r="K361" s="73">
        <v>1</v>
      </c>
      <c r="L361" s="74">
        <v>626.70000000000005</v>
      </c>
      <c r="M361" s="96">
        <v>626.70000000000005</v>
      </c>
    </row>
    <row r="362" spans="1:13" x14ac:dyDescent="0.35">
      <c r="A362" s="94" t="str">
        <f t="shared" si="5"/>
        <v>5137780ZNGA562B</v>
      </c>
      <c r="B362" s="70" t="s">
        <v>977</v>
      </c>
      <c r="C362" s="71">
        <v>2211310</v>
      </c>
      <c r="D362" s="70">
        <v>5137780</v>
      </c>
      <c r="E362" s="70" t="s">
        <v>961</v>
      </c>
      <c r="F362" s="70" t="s">
        <v>953</v>
      </c>
      <c r="G362" s="72">
        <v>43124</v>
      </c>
      <c r="H362" s="72">
        <v>43124</v>
      </c>
      <c r="I362" s="70" t="s">
        <v>553</v>
      </c>
      <c r="J362" s="70"/>
      <c r="K362" s="73">
        <v>1</v>
      </c>
      <c r="L362" s="74">
        <v>254.64</v>
      </c>
      <c r="M362" s="96">
        <v>254.64</v>
      </c>
    </row>
    <row r="363" spans="1:13" x14ac:dyDescent="0.35">
      <c r="A363" s="94" t="str">
        <f t="shared" si="5"/>
        <v>5137768ZNGA561A</v>
      </c>
      <c r="B363" s="70" t="s">
        <v>977</v>
      </c>
      <c r="C363" s="71">
        <v>2211311</v>
      </c>
      <c r="D363" s="70">
        <v>5137768</v>
      </c>
      <c r="E363" s="70" t="s">
        <v>961</v>
      </c>
      <c r="F363" s="70" t="s">
        <v>956</v>
      </c>
      <c r="G363" s="72">
        <v>43124</v>
      </c>
      <c r="H363" s="72">
        <v>43124</v>
      </c>
      <c r="I363" s="70" t="s">
        <v>543</v>
      </c>
      <c r="J363" s="70"/>
      <c r="K363" s="73">
        <v>1</v>
      </c>
      <c r="L363" s="74">
        <v>0</v>
      </c>
      <c r="M363" s="96">
        <v>0</v>
      </c>
    </row>
    <row r="364" spans="1:13" x14ac:dyDescent="0.35">
      <c r="A364" s="94" t="str">
        <f t="shared" si="5"/>
        <v>5159642ZNGA560BC</v>
      </c>
      <c r="B364" s="70" t="s">
        <v>977</v>
      </c>
      <c r="C364" s="71">
        <v>2211707</v>
      </c>
      <c r="D364" s="70">
        <v>5159642</v>
      </c>
      <c r="E364" s="70" t="s">
        <v>958</v>
      </c>
      <c r="F364" s="70" t="s">
        <v>959</v>
      </c>
      <c r="G364" s="72">
        <v>43130</v>
      </c>
      <c r="H364" s="72">
        <v>43130</v>
      </c>
      <c r="I364" s="70" t="s">
        <v>541</v>
      </c>
      <c r="J364" s="70"/>
      <c r="K364" s="73">
        <v>1</v>
      </c>
      <c r="L364" s="74">
        <v>414.92</v>
      </c>
      <c r="M364" s="96">
        <v>414.92</v>
      </c>
    </row>
    <row r="365" spans="1:13" x14ac:dyDescent="0.35">
      <c r="A365" s="94" t="str">
        <f t="shared" si="5"/>
        <v>5166724ZNGA563B</v>
      </c>
      <c r="B365" s="70" t="s">
        <v>977</v>
      </c>
      <c r="C365" s="71">
        <v>2211853</v>
      </c>
      <c r="D365" s="70">
        <v>5166724</v>
      </c>
      <c r="E365" s="70" t="s">
        <v>967</v>
      </c>
      <c r="F365" s="70" t="s">
        <v>953</v>
      </c>
      <c r="G365" s="72">
        <v>43131</v>
      </c>
      <c r="H365" s="72">
        <v>43131</v>
      </c>
      <c r="I365" s="70" t="s">
        <v>561</v>
      </c>
      <c r="J365" s="70"/>
      <c r="K365" s="73">
        <v>1</v>
      </c>
      <c r="L365" s="74">
        <v>383.5</v>
      </c>
      <c r="M365" s="96">
        <v>383.5</v>
      </c>
    </row>
    <row r="366" spans="1:13" x14ac:dyDescent="0.35">
      <c r="A366" s="94" t="str">
        <f t="shared" si="5"/>
        <v>5166717ZNGA561A</v>
      </c>
      <c r="B366" s="70" t="s">
        <v>977</v>
      </c>
      <c r="C366" s="71">
        <v>2211854</v>
      </c>
      <c r="D366" s="70">
        <v>5166717</v>
      </c>
      <c r="E366" s="70" t="s">
        <v>967</v>
      </c>
      <c r="F366" s="70"/>
      <c r="G366" s="72">
        <v>43131</v>
      </c>
      <c r="H366" s="72">
        <v>43131</v>
      </c>
      <c r="I366" s="70" t="s">
        <v>543</v>
      </c>
      <c r="J366" s="70"/>
      <c r="K366" s="73">
        <v>1</v>
      </c>
      <c r="L366" s="74">
        <v>0</v>
      </c>
      <c r="M366" s="96">
        <v>0</v>
      </c>
    </row>
    <row r="367" spans="1:13" x14ac:dyDescent="0.35">
      <c r="A367" s="94" t="str">
        <f t="shared" si="5"/>
        <v>5170696Z999</v>
      </c>
      <c r="B367" s="70" t="s">
        <v>977</v>
      </c>
      <c r="C367" s="71">
        <v>2212152</v>
      </c>
      <c r="D367" s="70">
        <v>5170696</v>
      </c>
      <c r="E367" s="70" t="s">
        <v>955</v>
      </c>
      <c r="F367" s="70" t="s">
        <v>953</v>
      </c>
      <c r="G367" s="72">
        <v>43122</v>
      </c>
      <c r="H367" s="72">
        <v>43122</v>
      </c>
      <c r="I367" s="70" t="s">
        <v>610</v>
      </c>
      <c r="J367" s="70"/>
      <c r="K367" s="73">
        <v>1</v>
      </c>
      <c r="L367" s="74">
        <v>0</v>
      </c>
      <c r="M367" s="96">
        <v>0</v>
      </c>
    </row>
    <row r="368" spans="1:13" x14ac:dyDescent="0.35">
      <c r="A368" s="94" t="str">
        <f t="shared" si="5"/>
        <v>5170696ZNGA563B</v>
      </c>
      <c r="B368" s="70" t="s">
        <v>977</v>
      </c>
      <c r="C368" s="71">
        <v>2212152</v>
      </c>
      <c r="D368" s="70">
        <v>5170696</v>
      </c>
      <c r="E368" s="70" t="s">
        <v>955</v>
      </c>
      <c r="F368" s="70" t="s">
        <v>953</v>
      </c>
      <c r="G368" s="72">
        <v>43122</v>
      </c>
      <c r="H368" s="72">
        <v>43122</v>
      </c>
      <c r="I368" s="70" t="s">
        <v>561</v>
      </c>
      <c r="J368" s="70"/>
      <c r="K368" s="73">
        <v>-1</v>
      </c>
      <c r="L368" s="74">
        <v>383.5</v>
      </c>
      <c r="M368" s="96">
        <v>-383.5</v>
      </c>
    </row>
    <row r="369" spans="1:13" x14ac:dyDescent="0.35">
      <c r="A369" s="94" t="str">
        <f t="shared" si="5"/>
        <v>5169986ZNGA561B</v>
      </c>
      <c r="B369" s="70" t="s">
        <v>977</v>
      </c>
      <c r="C369" s="71">
        <v>2212188</v>
      </c>
      <c r="D369" s="70">
        <v>5169986</v>
      </c>
      <c r="E369" s="70" t="s">
        <v>967</v>
      </c>
      <c r="F369" s="70" t="s">
        <v>953</v>
      </c>
      <c r="G369" s="72">
        <v>43130</v>
      </c>
      <c r="H369" s="72">
        <v>43130</v>
      </c>
      <c r="I369" s="70" t="s">
        <v>545</v>
      </c>
      <c r="J369" s="70"/>
      <c r="K369" s="73">
        <v>1</v>
      </c>
      <c r="L369" s="74">
        <v>194.94</v>
      </c>
      <c r="M369" s="96">
        <v>194.94</v>
      </c>
    </row>
    <row r="370" spans="1:13" x14ac:dyDescent="0.35">
      <c r="A370" s="94" t="str">
        <f t="shared" si="5"/>
        <v>5189350ZNGA563BC</v>
      </c>
      <c r="B370" s="70" t="s">
        <v>977</v>
      </c>
      <c r="C370" s="71">
        <v>2213282</v>
      </c>
      <c r="D370" s="70">
        <v>5189350</v>
      </c>
      <c r="E370" s="70" t="s">
        <v>962</v>
      </c>
      <c r="F370" s="70" t="s">
        <v>959</v>
      </c>
      <c r="G370" s="72">
        <v>43122</v>
      </c>
      <c r="H370" s="72">
        <v>43122</v>
      </c>
      <c r="I370" s="70" t="s">
        <v>565</v>
      </c>
      <c r="J370" s="70"/>
      <c r="K370" s="73">
        <v>1</v>
      </c>
      <c r="L370" s="74">
        <v>626.70000000000005</v>
      </c>
      <c r="M370" s="96">
        <v>626.70000000000005</v>
      </c>
    </row>
    <row r="371" spans="1:13" x14ac:dyDescent="0.35">
      <c r="A371" s="94" t="str">
        <f t="shared" si="5"/>
        <v>5190304ZNGA561C</v>
      </c>
      <c r="B371" s="70" t="s">
        <v>977</v>
      </c>
      <c r="C371" s="71">
        <v>2213286</v>
      </c>
      <c r="D371" s="70">
        <v>5190304</v>
      </c>
      <c r="E371" s="70" t="s">
        <v>955</v>
      </c>
      <c r="F371" s="70" t="s">
        <v>959</v>
      </c>
      <c r="G371" s="72">
        <v>43125</v>
      </c>
      <c r="H371" s="72">
        <v>43125</v>
      </c>
      <c r="I371" s="70" t="s">
        <v>547</v>
      </c>
      <c r="J371" s="70"/>
      <c r="K371" s="73">
        <v>1</v>
      </c>
      <c r="L371" s="74">
        <v>205.64</v>
      </c>
      <c r="M371" s="96">
        <v>205.64</v>
      </c>
    </row>
    <row r="372" spans="1:13" x14ac:dyDescent="0.35">
      <c r="A372" s="94" t="str">
        <f t="shared" si="5"/>
        <v>5197467Z999</v>
      </c>
      <c r="B372" s="70" t="s">
        <v>977</v>
      </c>
      <c r="C372" s="71">
        <v>2213457</v>
      </c>
      <c r="D372" s="70">
        <v>5197467</v>
      </c>
      <c r="E372" s="70" t="s">
        <v>954</v>
      </c>
      <c r="F372" s="70" t="s">
        <v>953</v>
      </c>
      <c r="G372" s="72">
        <v>43126</v>
      </c>
      <c r="H372" s="72">
        <v>43126</v>
      </c>
      <c r="I372" s="70" t="s">
        <v>610</v>
      </c>
      <c r="J372" s="70"/>
      <c r="K372" s="73">
        <v>1</v>
      </c>
      <c r="L372" s="74">
        <v>0</v>
      </c>
      <c r="M372" s="96">
        <v>0</v>
      </c>
    </row>
    <row r="373" spans="1:13" x14ac:dyDescent="0.35">
      <c r="A373" s="94" t="str">
        <f t="shared" si="5"/>
        <v>5197467ZNGA561B</v>
      </c>
      <c r="B373" s="70" t="s">
        <v>977</v>
      </c>
      <c r="C373" s="71">
        <v>2213457</v>
      </c>
      <c r="D373" s="70">
        <v>5197467</v>
      </c>
      <c r="E373" s="70" t="s">
        <v>954</v>
      </c>
      <c r="F373" s="70" t="s">
        <v>953</v>
      </c>
      <c r="G373" s="72">
        <v>43126</v>
      </c>
      <c r="H373" s="72">
        <v>43126</v>
      </c>
      <c r="I373" s="70" t="s">
        <v>545</v>
      </c>
      <c r="J373" s="70"/>
      <c r="K373" s="73">
        <v>-1</v>
      </c>
      <c r="L373" s="74">
        <v>194.94</v>
      </c>
      <c r="M373" s="96">
        <v>-194.94</v>
      </c>
    </row>
    <row r="374" spans="1:13" x14ac:dyDescent="0.35">
      <c r="A374" s="94" t="str">
        <f t="shared" si="5"/>
        <v>5197467ZNGA561BC</v>
      </c>
      <c r="B374" s="70" t="s">
        <v>977</v>
      </c>
      <c r="C374" s="71">
        <v>2213457</v>
      </c>
      <c r="D374" s="70">
        <v>5197467</v>
      </c>
      <c r="E374" s="70" t="s">
        <v>954</v>
      </c>
      <c r="F374" s="70" t="s">
        <v>959</v>
      </c>
      <c r="G374" s="72">
        <v>43125</v>
      </c>
      <c r="H374" s="72">
        <v>43125</v>
      </c>
      <c r="I374" s="70" t="s">
        <v>549</v>
      </c>
      <c r="J374" s="70"/>
      <c r="K374" s="73">
        <v>1</v>
      </c>
      <c r="L374" s="74">
        <v>433.57</v>
      </c>
      <c r="M374" s="96">
        <v>433.57</v>
      </c>
    </row>
    <row r="375" spans="1:13" x14ac:dyDescent="0.35">
      <c r="A375" s="94" t="str">
        <f t="shared" si="5"/>
        <v>5211342NGA-714</v>
      </c>
      <c r="B375" s="70" t="s">
        <v>977</v>
      </c>
      <c r="C375" s="71">
        <v>2213632</v>
      </c>
      <c r="D375" s="70">
        <v>5211342</v>
      </c>
      <c r="E375" s="70" t="s">
        <v>952</v>
      </c>
      <c r="F375" s="70" t="s">
        <v>959</v>
      </c>
      <c r="G375" s="72">
        <v>43122</v>
      </c>
      <c r="H375" s="72">
        <v>43122</v>
      </c>
      <c r="I375" s="70" t="s">
        <v>181</v>
      </c>
      <c r="J375" s="70"/>
      <c r="K375" s="73">
        <v>1</v>
      </c>
      <c r="L375" s="74">
        <v>41.38</v>
      </c>
      <c r="M375" s="96">
        <v>41.38</v>
      </c>
    </row>
    <row r="376" spans="1:13" x14ac:dyDescent="0.35">
      <c r="A376" s="94" t="str">
        <f t="shared" si="5"/>
        <v>5212475ZNGA560B</v>
      </c>
      <c r="B376" s="70" t="s">
        <v>977</v>
      </c>
      <c r="C376" s="71">
        <v>2213886</v>
      </c>
      <c r="D376" s="70">
        <v>5212475</v>
      </c>
      <c r="E376" s="70" t="s">
        <v>967</v>
      </c>
      <c r="F376" s="70" t="s">
        <v>953</v>
      </c>
      <c r="G376" s="72">
        <v>43126</v>
      </c>
      <c r="H376" s="72">
        <v>43126</v>
      </c>
      <c r="I376" s="70" t="s">
        <v>537</v>
      </c>
      <c r="J376" s="70"/>
      <c r="K376" s="73">
        <v>1</v>
      </c>
      <c r="L376" s="74">
        <v>187.32</v>
      </c>
      <c r="M376" s="96">
        <v>187.32</v>
      </c>
    </row>
    <row r="377" spans="1:13" x14ac:dyDescent="0.35">
      <c r="A377" s="94" t="str">
        <f t="shared" si="5"/>
        <v>5212456ZNGA561A</v>
      </c>
      <c r="B377" s="70" t="s">
        <v>977</v>
      </c>
      <c r="C377" s="71">
        <v>2213887</v>
      </c>
      <c r="D377" s="70">
        <v>5212456</v>
      </c>
      <c r="E377" s="70" t="s">
        <v>967</v>
      </c>
      <c r="F377" s="70" t="s">
        <v>956</v>
      </c>
      <c r="G377" s="72">
        <v>43126</v>
      </c>
      <c r="H377" s="72">
        <v>43126</v>
      </c>
      <c r="I377" s="70" t="s">
        <v>543</v>
      </c>
      <c r="J377" s="70"/>
      <c r="K377" s="73">
        <v>1</v>
      </c>
      <c r="L377" s="74">
        <v>0</v>
      </c>
      <c r="M377" s="96">
        <v>0</v>
      </c>
    </row>
    <row r="378" spans="1:13" x14ac:dyDescent="0.35">
      <c r="A378" s="94" t="str">
        <f t="shared" si="5"/>
        <v>5212548ZNGA561BC</v>
      </c>
      <c r="B378" s="70" t="s">
        <v>977</v>
      </c>
      <c r="C378" s="71">
        <v>2213895</v>
      </c>
      <c r="D378" s="70">
        <v>5212548</v>
      </c>
      <c r="E378" s="70" t="s">
        <v>954</v>
      </c>
      <c r="F378" s="70" t="s">
        <v>959</v>
      </c>
      <c r="G378" s="72">
        <v>43123</v>
      </c>
      <c r="H378" s="72">
        <v>43123</v>
      </c>
      <c r="I378" s="70" t="s">
        <v>549</v>
      </c>
      <c r="J378" s="70"/>
      <c r="K378" s="73">
        <v>1</v>
      </c>
      <c r="L378" s="74">
        <v>433.57</v>
      </c>
      <c r="M378" s="96">
        <v>433.57</v>
      </c>
    </row>
    <row r="379" spans="1:13" x14ac:dyDescent="0.35">
      <c r="A379" s="94" t="str">
        <f t="shared" si="5"/>
        <v>5216595ZNGA563BC</v>
      </c>
      <c r="B379" s="70" t="s">
        <v>977</v>
      </c>
      <c r="C379" s="71">
        <v>2214153</v>
      </c>
      <c r="D379" s="70">
        <v>5216595</v>
      </c>
      <c r="E379" s="70" t="s">
        <v>968</v>
      </c>
      <c r="F379" s="70" t="s">
        <v>959</v>
      </c>
      <c r="G379" s="72">
        <v>43124</v>
      </c>
      <c r="H379" s="72">
        <v>43124</v>
      </c>
      <c r="I379" s="70" t="s">
        <v>565</v>
      </c>
      <c r="J379" s="70"/>
      <c r="K379" s="73">
        <v>1</v>
      </c>
      <c r="L379" s="74">
        <v>626.70000000000005</v>
      </c>
      <c r="M379" s="96">
        <v>626.70000000000005</v>
      </c>
    </row>
    <row r="380" spans="1:13" x14ac:dyDescent="0.35">
      <c r="A380" s="94" t="str">
        <f t="shared" si="5"/>
        <v>5212583ZNGA561BC</v>
      </c>
      <c r="B380" s="70" t="s">
        <v>977</v>
      </c>
      <c r="C380" s="71">
        <v>2214297</v>
      </c>
      <c r="D380" s="70">
        <v>5212583</v>
      </c>
      <c r="E380" s="70" t="s">
        <v>952</v>
      </c>
      <c r="F380" s="70" t="s">
        <v>959</v>
      </c>
      <c r="G380" s="72">
        <v>43122</v>
      </c>
      <c r="H380" s="72">
        <v>43122</v>
      </c>
      <c r="I380" s="70" t="s">
        <v>549</v>
      </c>
      <c r="J380" s="70"/>
      <c r="K380" s="73">
        <v>1</v>
      </c>
      <c r="L380" s="74">
        <v>433.57</v>
      </c>
      <c r="M380" s="96">
        <v>433.57</v>
      </c>
    </row>
    <row r="381" spans="1:13" x14ac:dyDescent="0.35">
      <c r="A381" s="94" t="str">
        <f t="shared" si="5"/>
        <v>5221289ZNGA561BC</v>
      </c>
      <c r="B381" s="70" t="s">
        <v>977</v>
      </c>
      <c r="C381" s="71">
        <v>2214395</v>
      </c>
      <c r="D381" s="70">
        <v>5221289</v>
      </c>
      <c r="E381" s="70" t="s">
        <v>961</v>
      </c>
      <c r="F381" s="70" t="s">
        <v>959</v>
      </c>
      <c r="G381" s="72">
        <v>43123</v>
      </c>
      <c r="H381" s="72">
        <v>43123</v>
      </c>
      <c r="I381" s="70" t="s">
        <v>549</v>
      </c>
      <c r="J381" s="70"/>
      <c r="K381" s="73">
        <v>1</v>
      </c>
      <c r="L381" s="74">
        <v>433.57</v>
      </c>
      <c r="M381" s="96">
        <v>433.57</v>
      </c>
    </row>
    <row r="382" spans="1:13" x14ac:dyDescent="0.35">
      <c r="A382" s="94" t="str">
        <f t="shared" si="5"/>
        <v>5223692ZNGA562BC</v>
      </c>
      <c r="B382" s="70" t="s">
        <v>977</v>
      </c>
      <c r="C382" s="71">
        <v>2214754</v>
      </c>
      <c r="D382" s="70">
        <v>5223692</v>
      </c>
      <c r="E382" s="70" t="s">
        <v>968</v>
      </c>
      <c r="F382" s="70" t="s">
        <v>959</v>
      </c>
      <c r="G382" s="72">
        <v>43124</v>
      </c>
      <c r="H382" s="72">
        <v>43124</v>
      </c>
      <c r="I382" s="70" t="s">
        <v>557</v>
      </c>
      <c r="J382" s="70"/>
      <c r="K382" s="73">
        <v>1</v>
      </c>
      <c r="L382" s="74">
        <v>498.69</v>
      </c>
      <c r="M382" s="96">
        <v>498.69</v>
      </c>
    </row>
    <row r="383" spans="1:13" x14ac:dyDescent="0.35">
      <c r="A383" s="94" t="str">
        <f t="shared" si="5"/>
        <v>5223692ZNGA563BC</v>
      </c>
      <c r="B383" s="70" t="s">
        <v>977</v>
      </c>
      <c r="C383" s="71">
        <v>2214754</v>
      </c>
      <c r="D383" s="77">
        <v>5223692</v>
      </c>
      <c r="E383" s="70" t="s">
        <v>968</v>
      </c>
      <c r="F383" s="70" t="s">
        <v>959</v>
      </c>
      <c r="G383" s="72">
        <v>43124</v>
      </c>
      <c r="H383" s="72">
        <v>43124</v>
      </c>
      <c r="I383" s="70" t="s">
        <v>565</v>
      </c>
      <c r="J383" s="70"/>
      <c r="K383" s="73">
        <v>-1</v>
      </c>
      <c r="L383" s="74">
        <v>626.70000000000005</v>
      </c>
      <c r="M383" s="96">
        <v>-626.70000000000005</v>
      </c>
    </row>
    <row r="384" spans="1:13" x14ac:dyDescent="0.35">
      <c r="A384" s="94" t="str">
        <f t="shared" si="5"/>
        <v>5219531ZNGA561A</v>
      </c>
      <c r="B384" s="70" t="s">
        <v>977</v>
      </c>
      <c r="C384" s="71">
        <v>2214809</v>
      </c>
      <c r="D384" s="70">
        <v>5219531</v>
      </c>
      <c r="E384" s="70" t="s">
        <v>962</v>
      </c>
      <c r="F384" s="70" t="s">
        <v>956</v>
      </c>
      <c r="G384" s="72">
        <v>43125</v>
      </c>
      <c r="H384" s="72">
        <v>43125</v>
      </c>
      <c r="I384" s="70" t="s">
        <v>543</v>
      </c>
      <c r="J384" s="70"/>
      <c r="K384" s="73">
        <v>1</v>
      </c>
      <c r="L384" s="74">
        <v>0</v>
      </c>
      <c r="M384" s="96">
        <v>0</v>
      </c>
    </row>
    <row r="385" spans="1:13" x14ac:dyDescent="0.35">
      <c r="A385" s="94" t="str">
        <f t="shared" si="5"/>
        <v>5219548ZNGA562BC</v>
      </c>
      <c r="B385" s="70" t="s">
        <v>977</v>
      </c>
      <c r="C385" s="71">
        <v>2214810</v>
      </c>
      <c r="D385" s="70">
        <v>5219548</v>
      </c>
      <c r="E385" s="70" t="s">
        <v>962</v>
      </c>
      <c r="F385" s="70" t="s">
        <v>959</v>
      </c>
      <c r="G385" s="72">
        <v>43126</v>
      </c>
      <c r="H385" s="72">
        <v>43126</v>
      </c>
      <c r="I385" s="70" t="s">
        <v>557</v>
      </c>
      <c r="J385" s="70"/>
      <c r="K385" s="73">
        <v>1</v>
      </c>
      <c r="L385" s="74">
        <v>498.69</v>
      </c>
      <c r="M385" s="96">
        <v>498.69</v>
      </c>
    </row>
    <row r="386" spans="1:13" x14ac:dyDescent="0.35">
      <c r="A386" s="94" t="str">
        <f t="shared" si="5"/>
        <v>5215381ZNGA561A</v>
      </c>
      <c r="B386" s="70" t="s">
        <v>977</v>
      </c>
      <c r="C386" s="71">
        <v>2214812</v>
      </c>
      <c r="D386" s="70">
        <v>5215381</v>
      </c>
      <c r="E386" s="70" t="s">
        <v>967</v>
      </c>
      <c r="F386" s="70" t="s">
        <v>956</v>
      </c>
      <c r="G386" s="72">
        <v>43122</v>
      </c>
      <c r="H386" s="72">
        <v>43122</v>
      </c>
      <c r="I386" s="70" t="s">
        <v>543</v>
      </c>
      <c r="J386" s="70"/>
      <c r="K386" s="73">
        <v>1</v>
      </c>
      <c r="L386" s="74">
        <v>0</v>
      </c>
      <c r="M386" s="96">
        <v>0</v>
      </c>
    </row>
    <row r="387" spans="1:13" x14ac:dyDescent="0.35">
      <c r="A387" s="94" t="str">
        <f t="shared" ref="A387:A450" si="6">CONCATENATE(D387,I387)</f>
        <v>5248368ZNGA561BC</v>
      </c>
      <c r="B387" s="70" t="s">
        <v>977</v>
      </c>
      <c r="C387" s="71">
        <v>2215566</v>
      </c>
      <c r="D387" s="70">
        <v>5248368</v>
      </c>
      <c r="E387" s="70" t="s">
        <v>961</v>
      </c>
      <c r="F387" s="70" t="s">
        <v>959</v>
      </c>
      <c r="G387" s="72">
        <v>43123</v>
      </c>
      <c r="H387" s="72">
        <v>43123</v>
      </c>
      <c r="I387" s="70" t="s">
        <v>549</v>
      </c>
      <c r="J387" s="70"/>
      <c r="K387" s="73">
        <v>1</v>
      </c>
      <c r="L387" s="74">
        <v>433.57</v>
      </c>
      <c r="M387" s="96">
        <v>433.57</v>
      </c>
    </row>
    <row r="388" spans="1:13" x14ac:dyDescent="0.35">
      <c r="A388" s="94" t="str">
        <f t="shared" si="6"/>
        <v>5249695N-F02MAT</v>
      </c>
      <c r="B388" s="70" t="s">
        <v>977</v>
      </c>
      <c r="C388" s="71">
        <v>2216020</v>
      </c>
      <c r="D388" s="70">
        <v>5249695</v>
      </c>
      <c r="E388" s="70" t="s">
        <v>967</v>
      </c>
      <c r="F388" s="70" t="s">
        <v>963</v>
      </c>
      <c r="G388" s="72">
        <v>43130</v>
      </c>
      <c r="H388" s="72">
        <v>43130</v>
      </c>
      <c r="I388" s="70" t="s">
        <v>964</v>
      </c>
      <c r="J388" s="70"/>
      <c r="K388" s="73">
        <v>150</v>
      </c>
      <c r="L388" s="74">
        <v>1</v>
      </c>
      <c r="M388" s="96">
        <v>150</v>
      </c>
    </row>
    <row r="389" spans="1:13" x14ac:dyDescent="0.35">
      <c r="A389" s="94" t="str">
        <f t="shared" si="6"/>
        <v>5249695NGA Outside Boundary Remediation/Build</v>
      </c>
      <c r="B389" s="70" t="s">
        <v>977</v>
      </c>
      <c r="C389" s="71">
        <v>2216020</v>
      </c>
      <c r="D389" s="70">
        <v>5249695</v>
      </c>
      <c r="E389" s="70" t="s">
        <v>967</v>
      </c>
      <c r="F389" s="70" t="s">
        <v>963</v>
      </c>
      <c r="G389" s="72">
        <v>43125</v>
      </c>
      <c r="H389" s="72">
        <v>43125</v>
      </c>
      <c r="I389" s="70" t="s">
        <v>972</v>
      </c>
      <c r="J389" s="70"/>
      <c r="K389" s="73">
        <v>1</v>
      </c>
      <c r="L389" s="74">
        <v>0</v>
      </c>
      <c r="M389" s="96">
        <v>0</v>
      </c>
    </row>
    <row r="390" spans="1:13" x14ac:dyDescent="0.35">
      <c r="A390" s="94" t="str">
        <f t="shared" si="6"/>
        <v>5249695NGA-F02577</v>
      </c>
      <c r="B390" s="70" t="s">
        <v>977</v>
      </c>
      <c r="C390" s="71">
        <v>2216020</v>
      </c>
      <c r="D390" s="70">
        <v>5249695</v>
      </c>
      <c r="E390" s="70" t="s">
        <v>967</v>
      </c>
      <c r="F390" s="70" t="s">
        <v>963</v>
      </c>
      <c r="G390" s="72">
        <v>43130</v>
      </c>
      <c r="H390" s="72">
        <v>43130</v>
      </c>
      <c r="I390" s="70" t="s">
        <v>965</v>
      </c>
      <c r="J390" s="70"/>
      <c r="K390" s="73">
        <v>136</v>
      </c>
      <c r="L390" s="74">
        <v>11.93</v>
      </c>
      <c r="M390" s="96">
        <v>1622.48</v>
      </c>
    </row>
    <row r="391" spans="1:13" x14ac:dyDescent="0.35">
      <c r="A391" s="94" t="str">
        <f t="shared" si="6"/>
        <v>5249695ZNGA562B</v>
      </c>
      <c r="B391" s="70" t="s">
        <v>977</v>
      </c>
      <c r="C391" s="71">
        <v>2216020</v>
      </c>
      <c r="D391" s="70">
        <v>5249695</v>
      </c>
      <c r="E391" s="70" t="s">
        <v>967</v>
      </c>
      <c r="F391" s="70" t="s">
        <v>953</v>
      </c>
      <c r="G391" s="72">
        <v>43126</v>
      </c>
      <c r="H391" s="72">
        <v>43126</v>
      </c>
      <c r="I391" s="70" t="s">
        <v>553</v>
      </c>
      <c r="J391" s="70"/>
      <c r="K391" s="73">
        <v>1</v>
      </c>
      <c r="L391" s="74">
        <v>254.64</v>
      </c>
      <c r="M391" s="96">
        <v>254.64</v>
      </c>
    </row>
    <row r="392" spans="1:13" x14ac:dyDescent="0.35">
      <c r="A392" s="94" t="str">
        <f t="shared" si="6"/>
        <v>5250529ZNGA561BC</v>
      </c>
      <c r="B392" s="70" t="s">
        <v>977</v>
      </c>
      <c r="C392" s="71">
        <v>2216059</v>
      </c>
      <c r="D392" s="70">
        <v>5250529</v>
      </c>
      <c r="E392" s="70" t="s">
        <v>961</v>
      </c>
      <c r="F392" s="70" t="s">
        <v>959</v>
      </c>
      <c r="G392" s="72">
        <v>43124</v>
      </c>
      <c r="H392" s="72">
        <v>43124</v>
      </c>
      <c r="I392" s="70" t="s">
        <v>549</v>
      </c>
      <c r="J392" s="70"/>
      <c r="K392" s="73">
        <v>1</v>
      </c>
      <c r="L392" s="74">
        <v>433.57</v>
      </c>
      <c r="M392" s="96">
        <v>433.57</v>
      </c>
    </row>
    <row r="393" spans="1:13" x14ac:dyDescent="0.35">
      <c r="A393" s="94" t="str">
        <f t="shared" si="6"/>
        <v>5245184ZNGA561A</v>
      </c>
      <c r="B393" s="70" t="s">
        <v>977</v>
      </c>
      <c r="C393" s="71">
        <v>2216076</v>
      </c>
      <c r="D393" s="70">
        <v>5245184</v>
      </c>
      <c r="E393" s="70" t="s">
        <v>954</v>
      </c>
      <c r="F393" s="70" t="s">
        <v>956</v>
      </c>
      <c r="G393" s="72">
        <v>43122</v>
      </c>
      <c r="H393" s="72">
        <v>43122</v>
      </c>
      <c r="I393" s="70" t="s">
        <v>543</v>
      </c>
      <c r="J393" s="70"/>
      <c r="K393" s="73">
        <v>1</v>
      </c>
      <c r="L393" s="74">
        <v>0</v>
      </c>
      <c r="M393" s="96">
        <v>0</v>
      </c>
    </row>
    <row r="394" spans="1:13" x14ac:dyDescent="0.35">
      <c r="A394" s="94" t="str">
        <f t="shared" si="6"/>
        <v>5245199ZNGA563BC</v>
      </c>
      <c r="B394" s="70" t="s">
        <v>977</v>
      </c>
      <c r="C394" s="71">
        <v>2216077</v>
      </c>
      <c r="D394" s="70">
        <v>5245199</v>
      </c>
      <c r="E394" s="70" t="s">
        <v>954</v>
      </c>
      <c r="F394" s="70" t="s">
        <v>959</v>
      </c>
      <c r="G394" s="72">
        <v>43122</v>
      </c>
      <c r="H394" s="72">
        <v>43122</v>
      </c>
      <c r="I394" s="70" t="s">
        <v>565</v>
      </c>
      <c r="J394" s="70"/>
      <c r="K394" s="73">
        <v>1</v>
      </c>
      <c r="L394" s="74">
        <v>626.70000000000005</v>
      </c>
      <c r="M394" s="96">
        <v>626.70000000000005</v>
      </c>
    </row>
    <row r="395" spans="1:13" x14ac:dyDescent="0.35">
      <c r="A395" s="94" t="str">
        <f t="shared" si="6"/>
        <v>5250651NGA-752</v>
      </c>
      <c r="B395" s="70" t="s">
        <v>977</v>
      </c>
      <c r="C395" s="71">
        <v>2216087</v>
      </c>
      <c r="D395" s="70">
        <v>5250651</v>
      </c>
      <c r="E395" s="70" t="s">
        <v>962</v>
      </c>
      <c r="F395" s="70" t="s">
        <v>959</v>
      </c>
      <c r="G395" s="72">
        <v>43123</v>
      </c>
      <c r="H395" s="72">
        <v>43123</v>
      </c>
      <c r="I395" s="70" t="s">
        <v>191</v>
      </c>
      <c r="J395" s="70"/>
      <c r="K395" s="73">
        <v>1</v>
      </c>
      <c r="L395" s="74">
        <v>58.84</v>
      </c>
      <c r="M395" s="96">
        <v>58.84</v>
      </c>
    </row>
    <row r="396" spans="1:13" x14ac:dyDescent="0.35">
      <c r="A396" s="94" t="str">
        <f t="shared" si="6"/>
        <v>5250651NGA-753</v>
      </c>
      <c r="B396" s="70" t="s">
        <v>977</v>
      </c>
      <c r="C396" s="71">
        <v>2216087</v>
      </c>
      <c r="D396" s="70">
        <v>5250651</v>
      </c>
      <c r="E396" s="70" t="s">
        <v>962</v>
      </c>
      <c r="F396" s="70" t="s">
        <v>959</v>
      </c>
      <c r="G396" s="72">
        <v>43123</v>
      </c>
      <c r="H396" s="72">
        <v>43123</v>
      </c>
      <c r="I396" s="70" t="s">
        <v>193</v>
      </c>
      <c r="J396" s="70"/>
      <c r="K396" s="73">
        <v>2</v>
      </c>
      <c r="L396" s="74">
        <v>68.2</v>
      </c>
      <c r="M396" s="96">
        <v>136.4</v>
      </c>
    </row>
    <row r="397" spans="1:13" x14ac:dyDescent="0.35">
      <c r="A397" s="94" t="str">
        <f t="shared" si="6"/>
        <v>5250651ZNGA561C</v>
      </c>
      <c r="B397" s="70" t="s">
        <v>977</v>
      </c>
      <c r="C397" s="71">
        <v>2216087</v>
      </c>
      <c r="D397" s="70">
        <v>5250651</v>
      </c>
      <c r="E397" s="70" t="s">
        <v>962</v>
      </c>
      <c r="F397" s="70" t="s">
        <v>959</v>
      </c>
      <c r="G397" s="72">
        <v>43122</v>
      </c>
      <c r="H397" s="72">
        <v>43122</v>
      </c>
      <c r="I397" s="70" t="s">
        <v>547</v>
      </c>
      <c r="J397" s="70"/>
      <c r="K397" s="73">
        <v>1</v>
      </c>
      <c r="L397" s="74">
        <v>205.64</v>
      </c>
      <c r="M397" s="96">
        <v>205.64</v>
      </c>
    </row>
    <row r="398" spans="1:13" x14ac:dyDescent="0.35">
      <c r="A398" s="94" t="str">
        <f t="shared" si="6"/>
        <v>5257545ZNGA563BC</v>
      </c>
      <c r="B398" s="70" t="s">
        <v>977</v>
      </c>
      <c r="C398" s="71">
        <v>2216266</v>
      </c>
      <c r="D398" s="70">
        <v>5257545</v>
      </c>
      <c r="E398" s="70" t="s">
        <v>968</v>
      </c>
      <c r="F398" s="70" t="s">
        <v>959</v>
      </c>
      <c r="G398" s="72">
        <v>43126</v>
      </c>
      <c r="H398" s="72">
        <v>43126</v>
      </c>
      <c r="I398" s="70" t="s">
        <v>565</v>
      </c>
      <c r="J398" s="70"/>
      <c r="K398" s="73">
        <v>1</v>
      </c>
      <c r="L398" s="74">
        <v>626.70000000000005</v>
      </c>
      <c r="M398" s="96">
        <v>626.70000000000005</v>
      </c>
    </row>
    <row r="399" spans="1:13" x14ac:dyDescent="0.35">
      <c r="A399" s="94" t="str">
        <f t="shared" si="6"/>
        <v>5257533ZNGA561A</v>
      </c>
      <c r="B399" s="70" t="s">
        <v>977</v>
      </c>
      <c r="C399" s="71">
        <v>2216267</v>
      </c>
      <c r="D399" s="70">
        <v>5257533</v>
      </c>
      <c r="E399" s="70" t="s">
        <v>968</v>
      </c>
      <c r="F399" s="70" t="s">
        <v>956</v>
      </c>
      <c r="G399" s="72">
        <v>43123</v>
      </c>
      <c r="H399" s="72">
        <v>43123</v>
      </c>
      <c r="I399" s="70" t="s">
        <v>543</v>
      </c>
      <c r="J399" s="70"/>
      <c r="K399" s="73">
        <v>1</v>
      </c>
      <c r="L399" s="74">
        <v>0</v>
      </c>
      <c r="M399" s="96">
        <v>0</v>
      </c>
    </row>
    <row r="400" spans="1:13" x14ac:dyDescent="0.35">
      <c r="A400" s="94" t="str">
        <f t="shared" si="6"/>
        <v>5260011ZNGA561A</v>
      </c>
      <c r="B400" s="70" t="s">
        <v>977</v>
      </c>
      <c r="C400" s="71">
        <v>2216268</v>
      </c>
      <c r="D400" s="70">
        <v>5260011</v>
      </c>
      <c r="E400" s="70" t="s">
        <v>955</v>
      </c>
      <c r="F400" s="70" t="s">
        <v>956</v>
      </c>
      <c r="G400" s="72">
        <v>43123</v>
      </c>
      <c r="H400" s="72">
        <v>43123</v>
      </c>
      <c r="I400" s="70" t="s">
        <v>543</v>
      </c>
      <c r="J400" s="70"/>
      <c r="K400" s="73">
        <v>1</v>
      </c>
      <c r="L400" s="74">
        <v>0</v>
      </c>
      <c r="M400" s="96">
        <v>0</v>
      </c>
    </row>
    <row r="401" spans="1:13" x14ac:dyDescent="0.35">
      <c r="A401" s="94" t="str">
        <f t="shared" si="6"/>
        <v>5260025ZNGA563BC</v>
      </c>
      <c r="B401" s="70" t="s">
        <v>977</v>
      </c>
      <c r="C401" s="71">
        <v>2216269</v>
      </c>
      <c r="D401" s="70">
        <v>5260025</v>
      </c>
      <c r="E401" s="70" t="s">
        <v>955</v>
      </c>
      <c r="F401" s="70" t="s">
        <v>959</v>
      </c>
      <c r="G401" s="72">
        <v>43126</v>
      </c>
      <c r="H401" s="72">
        <v>43126</v>
      </c>
      <c r="I401" s="70" t="s">
        <v>565</v>
      </c>
      <c r="J401" s="70"/>
      <c r="K401" s="73">
        <v>1</v>
      </c>
      <c r="L401" s="74">
        <v>626.70000000000005</v>
      </c>
      <c r="M401" s="96">
        <v>626.70000000000005</v>
      </c>
    </row>
    <row r="402" spans="1:13" x14ac:dyDescent="0.35">
      <c r="A402" s="94" t="str">
        <f t="shared" si="6"/>
        <v>5267138NGA-750</v>
      </c>
      <c r="B402" s="70" t="s">
        <v>977</v>
      </c>
      <c r="C402" s="71">
        <v>2216914</v>
      </c>
      <c r="D402" s="70">
        <v>5267138</v>
      </c>
      <c r="E402" s="70" t="s">
        <v>955</v>
      </c>
      <c r="F402" s="70" t="s">
        <v>959</v>
      </c>
      <c r="G402" s="72">
        <v>43123</v>
      </c>
      <c r="H402" s="72">
        <v>43123</v>
      </c>
      <c r="I402" s="70" t="s">
        <v>187</v>
      </c>
      <c r="J402" s="70"/>
      <c r="K402" s="73">
        <v>1</v>
      </c>
      <c r="L402" s="74">
        <v>22.61</v>
      </c>
      <c r="M402" s="96">
        <v>22.61</v>
      </c>
    </row>
    <row r="403" spans="1:13" x14ac:dyDescent="0.35">
      <c r="A403" s="94" t="str">
        <f t="shared" si="6"/>
        <v>5267138NGA-753</v>
      </c>
      <c r="B403" s="70" t="s">
        <v>977</v>
      </c>
      <c r="C403" s="71">
        <v>2216914</v>
      </c>
      <c r="D403" s="70">
        <v>5267138</v>
      </c>
      <c r="E403" s="70" t="s">
        <v>955</v>
      </c>
      <c r="F403" s="70" t="s">
        <v>959</v>
      </c>
      <c r="G403" s="72">
        <v>43124</v>
      </c>
      <c r="H403" s="72">
        <v>43124</v>
      </c>
      <c r="I403" s="70" t="s">
        <v>193</v>
      </c>
      <c r="J403" s="70"/>
      <c r="K403" s="73">
        <v>1</v>
      </c>
      <c r="L403" s="74">
        <v>68.2</v>
      </c>
      <c r="M403" s="96">
        <v>68.2</v>
      </c>
    </row>
    <row r="404" spans="1:13" x14ac:dyDescent="0.35">
      <c r="A404" s="94" t="str">
        <f t="shared" si="6"/>
        <v>5272547ZNGA561A</v>
      </c>
      <c r="B404" s="70" t="s">
        <v>977</v>
      </c>
      <c r="C404" s="71">
        <v>2217418</v>
      </c>
      <c r="D404" s="70">
        <v>5272547</v>
      </c>
      <c r="E404" s="70" t="s">
        <v>967</v>
      </c>
      <c r="F404" s="70" t="s">
        <v>956</v>
      </c>
      <c r="G404" s="72">
        <v>43122</v>
      </c>
      <c r="H404" s="72">
        <v>43122</v>
      </c>
      <c r="I404" s="70" t="s">
        <v>543</v>
      </c>
      <c r="J404" s="70"/>
      <c r="K404" s="73">
        <v>1</v>
      </c>
      <c r="L404" s="74">
        <v>0</v>
      </c>
      <c r="M404" s="96">
        <v>0</v>
      </c>
    </row>
    <row r="405" spans="1:13" x14ac:dyDescent="0.35">
      <c r="A405" s="94" t="str">
        <f t="shared" si="6"/>
        <v>5272552ZNGA563B</v>
      </c>
      <c r="B405" s="70" t="s">
        <v>977</v>
      </c>
      <c r="C405" s="71">
        <v>2217419</v>
      </c>
      <c r="D405" s="70">
        <v>5272552</v>
      </c>
      <c r="E405" s="70" t="s">
        <v>967</v>
      </c>
      <c r="F405" s="70" t="s">
        <v>953</v>
      </c>
      <c r="G405" s="72">
        <v>43122</v>
      </c>
      <c r="H405" s="72">
        <v>43122</v>
      </c>
      <c r="I405" s="70" t="s">
        <v>561</v>
      </c>
      <c r="J405" s="70"/>
      <c r="K405" s="73">
        <v>1</v>
      </c>
      <c r="L405" s="74">
        <v>383.5</v>
      </c>
      <c r="M405" s="96">
        <v>383.5</v>
      </c>
    </row>
    <row r="406" spans="1:13" x14ac:dyDescent="0.35">
      <c r="A406" s="94" t="str">
        <f t="shared" si="6"/>
        <v>5284038ZNGA561C</v>
      </c>
      <c r="B406" s="70" t="s">
        <v>977</v>
      </c>
      <c r="C406" s="71">
        <v>2217433</v>
      </c>
      <c r="D406" s="70">
        <v>5284038</v>
      </c>
      <c r="E406" s="70" t="s">
        <v>967</v>
      </c>
      <c r="F406" s="70" t="s">
        <v>959</v>
      </c>
      <c r="G406" s="72">
        <v>43131</v>
      </c>
      <c r="H406" s="72">
        <v>43131</v>
      </c>
      <c r="I406" s="70" t="s">
        <v>547</v>
      </c>
      <c r="J406" s="70"/>
      <c r="K406" s="73">
        <v>1</v>
      </c>
      <c r="L406" s="74">
        <v>205.64</v>
      </c>
      <c r="M406" s="96">
        <v>205.64</v>
      </c>
    </row>
    <row r="407" spans="1:13" x14ac:dyDescent="0.35">
      <c r="A407" s="94" t="str">
        <f t="shared" si="6"/>
        <v>5289795ZNGA561A</v>
      </c>
      <c r="B407" s="70" t="s">
        <v>977</v>
      </c>
      <c r="C407" s="71">
        <v>2217438</v>
      </c>
      <c r="D407" s="70">
        <v>5289795</v>
      </c>
      <c r="E407" s="70" t="s">
        <v>967</v>
      </c>
      <c r="F407" s="70" t="s">
        <v>956</v>
      </c>
      <c r="G407" s="72">
        <v>43123</v>
      </c>
      <c r="H407" s="72">
        <v>43123</v>
      </c>
      <c r="I407" s="70" t="s">
        <v>543</v>
      </c>
      <c r="J407" s="70"/>
      <c r="K407" s="73">
        <v>1</v>
      </c>
      <c r="L407" s="74">
        <v>0</v>
      </c>
      <c r="M407" s="96">
        <v>0</v>
      </c>
    </row>
    <row r="408" spans="1:13" x14ac:dyDescent="0.35">
      <c r="A408" s="94" t="str">
        <f t="shared" si="6"/>
        <v>5288483Z999</v>
      </c>
      <c r="B408" s="70" t="s">
        <v>977</v>
      </c>
      <c r="C408" s="71">
        <v>2217503</v>
      </c>
      <c r="D408" s="70">
        <v>5288483</v>
      </c>
      <c r="E408" s="70" t="s">
        <v>968</v>
      </c>
      <c r="F408" s="70" t="s">
        <v>953</v>
      </c>
      <c r="G408" s="72">
        <v>43131</v>
      </c>
      <c r="H408" s="72">
        <v>43131</v>
      </c>
      <c r="I408" s="70" t="s">
        <v>610</v>
      </c>
      <c r="J408" s="70"/>
      <c r="K408" s="73">
        <v>1</v>
      </c>
      <c r="L408" s="74">
        <v>0</v>
      </c>
      <c r="M408" s="96">
        <v>0</v>
      </c>
    </row>
    <row r="409" spans="1:13" x14ac:dyDescent="0.35">
      <c r="A409" s="94" t="str">
        <f t="shared" si="6"/>
        <v>5288483ZNGA561B</v>
      </c>
      <c r="B409" s="70" t="s">
        <v>977</v>
      </c>
      <c r="C409" s="71">
        <v>2217503</v>
      </c>
      <c r="D409" s="70">
        <v>5288483</v>
      </c>
      <c r="E409" s="70" t="s">
        <v>968</v>
      </c>
      <c r="F409" s="70" t="s">
        <v>953</v>
      </c>
      <c r="G409" s="72">
        <v>43131</v>
      </c>
      <c r="H409" s="72">
        <v>43131</v>
      </c>
      <c r="I409" s="70" t="s">
        <v>545</v>
      </c>
      <c r="J409" s="70"/>
      <c r="K409" s="73">
        <v>-1</v>
      </c>
      <c r="L409" s="74">
        <v>194.94</v>
      </c>
      <c r="M409" s="96">
        <v>-194.94</v>
      </c>
    </row>
    <row r="410" spans="1:13" x14ac:dyDescent="0.35">
      <c r="A410" s="94" t="str">
        <f t="shared" si="6"/>
        <v>5288483ZNGA561BC</v>
      </c>
      <c r="B410" s="70" t="s">
        <v>977</v>
      </c>
      <c r="C410" s="71">
        <v>2217503</v>
      </c>
      <c r="D410" s="70">
        <v>5288483</v>
      </c>
      <c r="E410" s="70" t="s">
        <v>968</v>
      </c>
      <c r="F410" s="70" t="s">
        <v>959</v>
      </c>
      <c r="G410" s="72">
        <v>43127</v>
      </c>
      <c r="H410" s="72">
        <v>43127</v>
      </c>
      <c r="I410" s="70" t="s">
        <v>549</v>
      </c>
      <c r="J410" s="70"/>
      <c r="K410" s="73">
        <v>1</v>
      </c>
      <c r="L410" s="74">
        <v>433.57</v>
      </c>
      <c r="M410" s="96">
        <v>433.57</v>
      </c>
    </row>
    <row r="411" spans="1:13" x14ac:dyDescent="0.35">
      <c r="A411" s="94" t="str">
        <f t="shared" si="6"/>
        <v>5277223NGA-711</v>
      </c>
      <c r="B411" s="70" t="s">
        <v>977</v>
      </c>
      <c r="C411" s="71">
        <v>2217541</v>
      </c>
      <c r="D411" s="70">
        <v>5277223</v>
      </c>
      <c r="E411" s="70" t="s">
        <v>968</v>
      </c>
      <c r="F411" s="70" t="s">
        <v>969</v>
      </c>
      <c r="G411" s="72">
        <v>43125</v>
      </c>
      <c r="H411" s="72">
        <v>43125</v>
      </c>
      <c r="I411" s="70" t="s">
        <v>177</v>
      </c>
      <c r="J411" s="70"/>
      <c r="K411" s="73">
        <v>1</v>
      </c>
      <c r="L411" s="74">
        <v>225.02</v>
      </c>
      <c r="M411" s="96">
        <v>225.02</v>
      </c>
    </row>
    <row r="412" spans="1:13" x14ac:dyDescent="0.35">
      <c r="A412" s="94" t="str">
        <f t="shared" si="6"/>
        <v>5300150ZNGA561A</v>
      </c>
      <c r="B412" s="70" t="s">
        <v>977</v>
      </c>
      <c r="C412" s="71">
        <v>2218336</v>
      </c>
      <c r="D412" s="70">
        <v>5300150</v>
      </c>
      <c r="E412" s="70" t="s">
        <v>967</v>
      </c>
      <c r="F412" s="70" t="s">
        <v>956</v>
      </c>
      <c r="G412" s="72">
        <v>43122</v>
      </c>
      <c r="H412" s="72">
        <v>43122</v>
      </c>
      <c r="I412" s="70" t="s">
        <v>543</v>
      </c>
      <c r="J412" s="70"/>
      <c r="K412" s="73">
        <v>1</v>
      </c>
      <c r="L412" s="74">
        <v>0</v>
      </c>
      <c r="M412" s="96">
        <v>0</v>
      </c>
    </row>
    <row r="413" spans="1:13" x14ac:dyDescent="0.35">
      <c r="A413" s="94" t="str">
        <f t="shared" si="6"/>
        <v>5312246ZNGA561A</v>
      </c>
      <c r="B413" s="70" t="s">
        <v>977</v>
      </c>
      <c r="C413" s="71">
        <v>2218455</v>
      </c>
      <c r="D413" s="70">
        <v>5312246</v>
      </c>
      <c r="E413" s="70" t="s">
        <v>954</v>
      </c>
      <c r="F413" s="70" t="s">
        <v>956</v>
      </c>
      <c r="G413" s="72">
        <v>43124</v>
      </c>
      <c r="H413" s="72">
        <v>43124</v>
      </c>
      <c r="I413" s="70" t="s">
        <v>543</v>
      </c>
      <c r="J413" s="70"/>
      <c r="K413" s="73">
        <v>1</v>
      </c>
      <c r="L413" s="74">
        <v>0</v>
      </c>
      <c r="M413" s="96">
        <v>0</v>
      </c>
    </row>
    <row r="414" spans="1:13" x14ac:dyDescent="0.35">
      <c r="A414" s="94" t="str">
        <f t="shared" si="6"/>
        <v>5312286ZNGA563BC</v>
      </c>
      <c r="B414" s="70" t="s">
        <v>977</v>
      </c>
      <c r="C414" s="71">
        <v>2218456</v>
      </c>
      <c r="D414" s="70">
        <v>5312286</v>
      </c>
      <c r="E414" s="70" t="s">
        <v>954</v>
      </c>
      <c r="F414" s="70" t="s">
        <v>959</v>
      </c>
      <c r="G414" s="72">
        <v>43126</v>
      </c>
      <c r="H414" s="72">
        <v>43126</v>
      </c>
      <c r="I414" s="70" t="s">
        <v>565</v>
      </c>
      <c r="J414" s="70"/>
      <c r="K414" s="73">
        <v>1</v>
      </c>
      <c r="L414" s="74">
        <v>626.70000000000005</v>
      </c>
      <c r="M414" s="96">
        <v>626.70000000000005</v>
      </c>
    </row>
    <row r="415" spans="1:13" x14ac:dyDescent="0.35">
      <c r="A415" s="94" t="str">
        <f t="shared" si="6"/>
        <v>5319460ZNGA561A</v>
      </c>
      <c r="B415" s="70" t="s">
        <v>977</v>
      </c>
      <c r="C415" s="71">
        <v>2218818</v>
      </c>
      <c r="D415" s="70">
        <v>5319460</v>
      </c>
      <c r="E415" s="70" t="s">
        <v>955</v>
      </c>
      <c r="F415" s="70" t="s">
        <v>956</v>
      </c>
      <c r="G415" s="72">
        <v>43124</v>
      </c>
      <c r="H415" s="72">
        <v>43124</v>
      </c>
      <c r="I415" s="70" t="s">
        <v>543</v>
      </c>
      <c r="J415" s="70"/>
      <c r="K415" s="73">
        <v>1</v>
      </c>
      <c r="L415" s="74">
        <v>0</v>
      </c>
      <c r="M415" s="96">
        <v>0</v>
      </c>
    </row>
    <row r="416" spans="1:13" x14ac:dyDescent="0.35">
      <c r="A416" s="94" t="str">
        <f t="shared" si="6"/>
        <v>5319468ZNGA561BC</v>
      </c>
      <c r="B416" s="70" t="s">
        <v>977</v>
      </c>
      <c r="C416" s="71">
        <v>2218819</v>
      </c>
      <c r="D416" s="70">
        <v>5319468</v>
      </c>
      <c r="E416" s="70" t="s">
        <v>955</v>
      </c>
      <c r="F416" s="70" t="s">
        <v>959</v>
      </c>
      <c r="G416" s="72">
        <v>43129</v>
      </c>
      <c r="H416" s="72">
        <v>43129</v>
      </c>
      <c r="I416" s="70" t="s">
        <v>549</v>
      </c>
      <c r="J416" s="70"/>
      <c r="K416" s="73">
        <v>1</v>
      </c>
      <c r="L416" s="74">
        <v>433.57</v>
      </c>
      <c r="M416" s="96">
        <v>433.57</v>
      </c>
    </row>
    <row r="417" spans="1:13" x14ac:dyDescent="0.35">
      <c r="A417" s="94" t="str">
        <f t="shared" si="6"/>
        <v>5318717ZNGA561C</v>
      </c>
      <c r="B417" s="70" t="s">
        <v>977</v>
      </c>
      <c r="C417" s="71">
        <v>2218997</v>
      </c>
      <c r="D417" s="70">
        <v>5318717</v>
      </c>
      <c r="E417" s="70" t="s">
        <v>968</v>
      </c>
      <c r="F417" s="70" t="s">
        <v>959</v>
      </c>
      <c r="G417" s="72">
        <v>43129</v>
      </c>
      <c r="H417" s="72">
        <v>43129</v>
      </c>
      <c r="I417" s="70" t="s">
        <v>547</v>
      </c>
      <c r="J417" s="70"/>
      <c r="K417" s="73">
        <v>1</v>
      </c>
      <c r="L417" s="74">
        <v>205.64</v>
      </c>
      <c r="M417" s="96">
        <v>205.64</v>
      </c>
    </row>
    <row r="418" spans="1:13" x14ac:dyDescent="0.35">
      <c r="A418" s="94" t="str">
        <f t="shared" si="6"/>
        <v>5314733ZNGA563BC</v>
      </c>
      <c r="B418" s="70" t="s">
        <v>977</v>
      </c>
      <c r="C418" s="71">
        <v>2218999</v>
      </c>
      <c r="D418" s="70">
        <v>5314733</v>
      </c>
      <c r="E418" s="70" t="s">
        <v>955</v>
      </c>
      <c r="F418" s="70" t="s">
        <v>959</v>
      </c>
      <c r="G418" s="72">
        <v>43125</v>
      </c>
      <c r="H418" s="72">
        <v>43125</v>
      </c>
      <c r="I418" s="70" t="s">
        <v>565</v>
      </c>
      <c r="J418" s="70"/>
      <c r="K418" s="73">
        <v>1</v>
      </c>
      <c r="L418" s="74">
        <v>626.70000000000005</v>
      </c>
      <c r="M418" s="96">
        <v>626.70000000000005</v>
      </c>
    </row>
    <row r="419" spans="1:13" x14ac:dyDescent="0.35">
      <c r="A419" s="94" t="str">
        <f t="shared" si="6"/>
        <v>5314724ZNGA561A</v>
      </c>
      <c r="B419" s="70" t="s">
        <v>977</v>
      </c>
      <c r="C419" s="71">
        <v>2219000</v>
      </c>
      <c r="D419" s="70">
        <v>5314724</v>
      </c>
      <c r="E419" s="70" t="s">
        <v>955</v>
      </c>
      <c r="F419" s="70" t="s">
        <v>956</v>
      </c>
      <c r="G419" s="72">
        <v>43123</v>
      </c>
      <c r="H419" s="72">
        <v>43123</v>
      </c>
      <c r="I419" s="70" t="s">
        <v>543</v>
      </c>
      <c r="J419" s="70"/>
      <c r="K419" s="73">
        <v>1</v>
      </c>
      <c r="L419" s="74">
        <v>0</v>
      </c>
      <c r="M419" s="96">
        <v>0</v>
      </c>
    </row>
    <row r="420" spans="1:13" x14ac:dyDescent="0.35">
      <c r="A420" s="94" t="str">
        <f t="shared" si="6"/>
        <v>5329186ZNGA561A</v>
      </c>
      <c r="B420" s="70" t="s">
        <v>977</v>
      </c>
      <c r="C420" s="71">
        <v>2219249</v>
      </c>
      <c r="D420" s="70">
        <v>5329186</v>
      </c>
      <c r="E420" s="70" t="s">
        <v>958</v>
      </c>
      <c r="F420" s="70" t="s">
        <v>956</v>
      </c>
      <c r="G420" s="72">
        <v>43124</v>
      </c>
      <c r="H420" s="72">
        <v>43124</v>
      </c>
      <c r="I420" s="70" t="s">
        <v>543</v>
      </c>
      <c r="J420" s="70"/>
      <c r="K420" s="73">
        <v>1</v>
      </c>
      <c r="L420" s="74">
        <v>0</v>
      </c>
      <c r="M420" s="96">
        <v>0</v>
      </c>
    </row>
    <row r="421" spans="1:13" x14ac:dyDescent="0.35">
      <c r="A421" s="94" t="str">
        <f t="shared" si="6"/>
        <v>5329197ZNGA563BC</v>
      </c>
      <c r="B421" s="70" t="s">
        <v>977</v>
      </c>
      <c r="C421" s="71">
        <v>2219348</v>
      </c>
      <c r="D421" s="70">
        <v>5329197</v>
      </c>
      <c r="E421" s="70" t="s">
        <v>958</v>
      </c>
      <c r="F421" s="70" t="s">
        <v>959</v>
      </c>
      <c r="G421" s="72">
        <v>43124</v>
      </c>
      <c r="H421" s="72">
        <v>43124</v>
      </c>
      <c r="I421" s="70" t="s">
        <v>565</v>
      </c>
      <c r="J421" s="70"/>
      <c r="K421" s="73">
        <v>1</v>
      </c>
      <c r="L421" s="74">
        <v>626.70000000000005</v>
      </c>
      <c r="M421" s="96">
        <v>626.70000000000005</v>
      </c>
    </row>
    <row r="422" spans="1:13" x14ac:dyDescent="0.35">
      <c r="A422" s="94" t="str">
        <f t="shared" si="6"/>
        <v>5290665ZNGA564BC</v>
      </c>
      <c r="B422" s="70" t="s">
        <v>977</v>
      </c>
      <c r="C422" s="71">
        <v>2219439</v>
      </c>
      <c r="D422" s="70">
        <v>5290665</v>
      </c>
      <c r="E422" s="70" t="s">
        <v>958</v>
      </c>
      <c r="F422" s="70" t="s">
        <v>959</v>
      </c>
      <c r="G422" s="72">
        <v>43131</v>
      </c>
      <c r="H422" s="72">
        <v>43131</v>
      </c>
      <c r="I422" s="70" t="s">
        <v>573</v>
      </c>
      <c r="J422" s="70"/>
      <c r="K422" s="73">
        <v>1</v>
      </c>
      <c r="L422" s="74">
        <v>881.69</v>
      </c>
      <c r="M422" s="96">
        <v>881.69</v>
      </c>
    </row>
    <row r="423" spans="1:13" x14ac:dyDescent="0.35">
      <c r="A423" s="94" t="str">
        <f t="shared" si="6"/>
        <v>5329300ZNGA561A</v>
      </c>
      <c r="B423" s="70" t="s">
        <v>977</v>
      </c>
      <c r="C423" s="71">
        <v>2219644</v>
      </c>
      <c r="D423" s="70">
        <v>5329300</v>
      </c>
      <c r="E423" s="70" t="s">
        <v>961</v>
      </c>
      <c r="F423" s="70" t="s">
        <v>956</v>
      </c>
      <c r="G423" s="72">
        <v>43123</v>
      </c>
      <c r="H423" s="72">
        <v>43123</v>
      </c>
      <c r="I423" s="70" t="s">
        <v>543</v>
      </c>
      <c r="J423" s="70"/>
      <c r="K423" s="73">
        <v>1</v>
      </c>
      <c r="L423" s="74">
        <v>0</v>
      </c>
      <c r="M423" s="96">
        <v>0</v>
      </c>
    </row>
    <row r="424" spans="1:13" x14ac:dyDescent="0.35">
      <c r="A424" s="94" t="str">
        <f t="shared" si="6"/>
        <v>5353653ZNGA561A</v>
      </c>
      <c r="B424" s="70" t="s">
        <v>977</v>
      </c>
      <c r="C424" s="71">
        <v>2219761</v>
      </c>
      <c r="D424" s="70">
        <v>5353653</v>
      </c>
      <c r="E424" s="70" t="s">
        <v>961</v>
      </c>
      <c r="F424" s="70" t="s">
        <v>956</v>
      </c>
      <c r="G424" s="72">
        <v>43124</v>
      </c>
      <c r="H424" s="72">
        <v>43124</v>
      </c>
      <c r="I424" s="70" t="s">
        <v>543</v>
      </c>
      <c r="J424" s="70"/>
      <c r="K424" s="73">
        <v>1</v>
      </c>
      <c r="L424" s="74">
        <v>0</v>
      </c>
      <c r="M424" s="96">
        <v>0</v>
      </c>
    </row>
    <row r="425" spans="1:13" x14ac:dyDescent="0.35">
      <c r="A425" s="94" t="str">
        <f t="shared" si="6"/>
        <v>5353938ZNGA563BC</v>
      </c>
      <c r="B425" s="70" t="s">
        <v>977</v>
      </c>
      <c r="C425" s="71">
        <v>2219762</v>
      </c>
      <c r="D425" s="70">
        <v>5353938</v>
      </c>
      <c r="E425" s="70" t="s">
        <v>961</v>
      </c>
      <c r="F425" s="70" t="s">
        <v>959</v>
      </c>
      <c r="G425" s="72">
        <v>43129</v>
      </c>
      <c r="H425" s="72">
        <v>43129</v>
      </c>
      <c r="I425" s="70" t="s">
        <v>565</v>
      </c>
      <c r="J425" s="70"/>
      <c r="K425" s="73">
        <v>1</v>
      </c>
      <c r="L425" s="74">
        <v>626.70000000000005</v>
      </c>
      <c r="M425" s="96">
        <v>626.70000000000005</v>
      </c>
    </row>
    <row r="426" spans="1:13" x14ac:dyDescent="0.35">
      <c r="A426" s="94" t="str">
        <f t="shared" si="6"/>
        <v>5335838ZNGA561A</v>
      </c>
      <c r="B426" s="70" t="s">
        <v>977</v>
      </c>
      <c r="C426" s="71">
        <v>2219985</v>
      </c>
      <c r="D426" s="70">
        <v>5335838</v>
      </c>
      <c r="E426" s="70" t="s">
        <v>954</v>
      </c>
      <c r="F426" s="70" t="s">
        <v>956</v>
      </c>
      <c r="G426" s="72">
        <v>43123</v>
      </c>
      <c r="H426" s="72">
        <v>43123</v>
      </c>
      <c r="I426" s="70" t="s">
        <v>543</v>
      </c>
      <c r="J426" s="70"/>
      <c r="K426" s="73">
        <v>1</v>
      </c>
      <c r="L426" s="74">
        <v>0</v>
      </c>
      <c r="M426" s="96">
        <v>0</v>
      </c>
    </row>
    <row r="427" spans="1:13" x14ac:dyDescent="0.35">
      <c r="A427" s="94" t="str">
        <f t="shared" si="6"/>
        <v>5335847ZNGA563BC</v>
      </c>
      <c r="B427" s="70" t="s">
        <v>977</v>
      </c>
      <c r="C427" s="71">
        <v>2219986</v>
      </c>
      <c r="D427" s="70">
        <v>5335847</v>
      </c>
      <c r="E427" s="70" t="s">
        <v>954</v>
      </c>
      <c r="F427" s="70" t="s">
        <v>959</v>
      </c>
      <c r="G427" s="72">
        <v>43126</v>
      </c>
      <c r="H427" s="72">
        <v>43126</v>
      </c>
      <c r="I427" s="70" t="s">
        <v>565</v>
      </c>
      <c r="J427" s="70"/>
      <c r="K427" s="73">
        <v>1</v>
      </c>
      <c r="L427" s="74">
        <v>626.70000000000005</v>
      </c>
      <c r="M427" s="96">
        <v>626.70000000000005</v>
      </c>
    </row>
    <row r="428" spans="1:13" x14ac:dyDescent="0.35">
      <c r="A428" s="94" t="str">
        <f t="shared" si="6"/>
        <v>5351284ZNGA563B</v>
      </c>
      <c r="B428" s="70" t="s">
        <v>977</v>
      </c>
      <c r="C428" s="71">
        <v>2219991</v>
      </c>
      <c r="D428" s="70">
        <v>5351284</v>
      </c>
      <c r="E428" s="70" t="s">
        <v>962</v>
      </c>
      <c r="F428" s="70" t="s">
        <v>953</v>
      </c>
      <c r="G428" s="72">
        <v>43129</v>
      </c>
      <c r="H428" s="72">
        <v>43129</v>
      </c>
      <c r="I428" s="70" t="s">
        <v>561</v>
      </c>
      <c r="J428" s="70"/>
      <c r="K428" s="73">
        <v>1</v>
      </c>
      <c r="L428" s="74">
        <v>383.5</v>
      </c>
      <c r="M428" s="96">
        <v>383.5</v>
      </c>
    </row>
    <row r="429" spans="1:13" x14ac:dyDescent="0.35">
      <c r="A429" s="94" t="str">
        <f t="shared" si="6"/>
        <v>5351260ZNGA561A</v>
      </c>
      <c r="B429" s="70" t="s">
        <v>977</v>
      </c>
      <c r="C429" s="71">
        <v>2219992</v>
      </c>
      <c r="D429" s="70">
        <v>5351260</v>
      </c>
      <c r="E429" s="70" t="s">
        <v>962</v>
      </c>
      <c r="F429" s="70" t="s">
        <v>956</v>
      </c>
      <c r="G429" s="72">
        <v>43129</v>
      </c>
      <c r="H429" s="72">
        <v>43129</v>
      </c>
      <c r="I429" s="70" t="s">
        <v>543</v>
      </c>
      <c r="J429" s="70"/>
      <c r="K429" s="73">
        <v>1</v>
      </c>
      <c r="L429" s="74">
        <v>0</v>
      </c>
      <c r="M429" s="96">
        <v>0</v>
      </c>
    </row>
    <row r="430" spans="1:13" x14ac:dyDescent="0.35">
      <c r="A430" s="94" t="str">
        <f t="shared" si="6"/>
        <v>5361829ZNGA563BC</v>
      </c>
      <c r="B430" s="70" t="s">
        <v>977</v>
      </c>
      <c r="C430" s="71">
        <v>2220206</v>
      </c>
      <c r="D430" s="70">
        <v>5361829</v>
      </c>
      <c r="E430" s="70" t="s">
        <v>954</v>
      </c>
      <c r="F430" s="70" t="s">
        <v>959</v>
      </c>
      <c r="G430" s="72">
        <v>43127</v>
      </c>
      <c r="H430" s="72">
        <v>43127</v>
      </c>
      <c r="I430" s="70" t="s">
        <v>565</v>
      </c>
      <c r="J430" s="70"/>
      <c r="K430" s="73">
        <v>1</v>
      </c>
      <c r="L430" s="74">
        <v>626.70000000000005</v>
      </c>
      <c r="M430" s="96">
        <v>626.70000000000005</v>
      </c>
    </row>
    <row r="431" spans="1:13" x14ac:dyDescent="0.35">
      <c r="A431" s="94" t="str">
        <f t="shared" si="6"/>
        <v>5361729ZNGA561A</v>
      </c>
      <c r="B431" s="70" t="s">
        <v>977</v>
      </c>
      <c r="C431" s="71">
        <v>2220207</v>
      </c>
      <c r="D431" s="70">
        <v>5361729</v>
      </c>
      <c r="E431" s="70" t="s">
        <v>954</v>
      </c>
      <c r="F431" s="70" t="s">
        <v>956</v>
      </c>
      <c r="G431" s="72">
        <v>43123</v>
      </c>
      <c r="H431" s="72">
        <v>43123</v>
      </c>
      <c r="I431" s="70" t="s">
        <v>543</v>
      </c>
      <c r="J431" s="70"/>
      <c r="K431" s="73">
        <v>1</v>
      </c>
      <c r="L431" s="74">
        <v>0</v>
      </c>
      <c r="M431" s="96">
        <v>0</v>
      </c>
    </row>
    <row r="432" spans="1:13" x14ac:dyDescent="0.35">
      <c r="A432" s="94" t="str">
        <f t="shared" si="6"/>
        <v>5360691ZNGA561A</v>
      </c>
      <c r="B432" s="70" t="s">
        <v>977</v>
      </c>
      <c r="C432" s="71">
        <v>2220365</v>
      </c>
      <c r="D432" s="70">
        <v>5360691</v>
      </c>
      <c r="E432" s="70" t="s">
        <v>958</v>
      </c>
      <c r="F432" s="70" t="s">
        <v>956</v>
      </c>
      <c r="G432" s="72">
        <v>43124</v>
      </c>
      <c r="H432" s="72">
        <v>43124</v>
      </c>
      <c r="I432" s="70" t="s">
        <v>543</v>
      </c>
      <c r="J432" s="70"/>
      <c r="K432" s="73">
        <v>1</v>
      </c>
      <c r="L432" s="74">
        <v>0</v>
      </c>
      <c r="M432" s="96">
        <v>0</v>
      </c>
    </row>
    <row r="433" spans="1:13" x14ac:dyDescent="0.35">
      <c r="A433" s="94" t="str">
        <f t="shared" si="6"/>
        <v>5360761ZNGA561BC</v>
      </c>
      <c r="B433" s="70" t="s">
        <v>977</v>
      </c>
      <c r="C433" s="71">
        <v>2220366</v>
      </c>
      <c r="D433" s="70">
        <v>5360761</v>
      </c>
      <c r="E433" s="70" t="s">
        <v>958</v>
      </c>
      <c r="F433" s="70" t="s">
        <v>959</v>
      </c>
      <c r="G433" s="72">
        <v>43130</v>
      </c>
      <c r="H433" s="72">
        <v>43130</v>
      </c>
      <c r="I433" s="70" t="s">
        <v>549</v>
      </c>
      <c r="J433" s="70"/>
      <c r="K433" s="73">
        <v>1</v>
      </c>
      <c r="L433" s="74">
        <v>433.57</v>
      </c>
      <c r="M433" s="96">
        <v>433.57</v>
      </c>
    </row>
    <row r="434" spans="1:13" x14ac:dyDescent="0.35">
      <c r="A434" s="94" t="str">
        <f t="shared" si="6"/>
        <v>5338204ZNGA561A</v>
      </c>
      <c r="B434" s="70" t="s">
        <v>977</v>
      </c>
      <c r="C434" s="71">
        <v>2220642</v>
      </c>
      <c r="D434" s="70">
        <v>5338204</v>
      </c>
      <c r="E434" s="70" t="s">
        <v>954</v>
      </c>
      <c r="F434" s="70" t="s">
        <v>956</v>
      </c>
      <c r="G434" s="72">
        <v>43124</v>
      </c>
      <c r="H434" s="72">
        <v>43124</v>
      </c>
      <c r="I434" s="70" t="s">
        <v>543</v>
      </c>
      <c r="J434" s="70"/>
      <c r="K434" s="73">
        <v>1</v>
      </c>
      <c r="L434" s="74">
        <v>0</v>
      </c>
      <c r="M434" s="96">
        <v>0</v>
      </c>
    </row>
    <row r="435" spans="1:13" x14ac:dyDescent="0.35">
      <c r="A435" s="94" t="str">
        <f t="shared" si="6"/>
        <v>5338214ZNGA561BC</v>
      </c>
      <c r="B435" s="70" t="s">
        <v>977</v>
      </c>
      <c r="C435" s="71">
        <v>2220643</v>
      </c>
      <c r="D435" s="70">
        <v>5338214</v>
      </c>
      <c r="E435" s="70" t="s">
        <v>954</v>
      </c>
      <c r="F435" s="70" t="s">
        <v>959</v>
      </c>
      <c r="G435" s="72">
        <v>43127</v>
      </c>
      <c r="H435" s="72">
        <v>43127</v>
      </c>
      <c r="I435" s="70" t="s">
        <v>549</v>
      </c>
      <c r="J435" s="70"/>
      <c r="K435" s="73">
        <v>1</v>
      </c>
      <c r="L435" s="74">
        <v>433.57</v>
      </c>
      <c r="M435" s="96">
        <v>433.57</v>
      </c>
    </row>
    <row r="436" spans="1:13" x14ac:dyDescent="0.35">
      <c r="A436" s="94" t="str">
        <f t="shared" si="6"/>
        <v>5359357ZNGA563BC</v>
      </c>
      <c r="B436" s="70" t="s">
        <v>977</v>
      </c>
      <c r="C436" s="71">
        <v>2220644</v>
      </c>
      <c r="D436" s="70">
        <v>5359357</v>
      </c>
      <c r="E436" s="70" t="s">
        <v>961</v>
      </c>
      <c r="F436" s="70" t="s">
        <v>959</v>
      </c>
      <c r="G436" s="72">
        <v>43129</v>
      </c>
      <c r="H436" s="72">
        <v>43129</v>
      </c>
      <c r="I436" s="70" t="s">
        <v>565</v>
      </c>
      <c r="J436" s="70"/>
      <c r="K436" s="73">
        <v>1</v>
      </c>
      <c r="L436" s="74">
        <v>626.70000000000005</v>
      </c>
      <c r="M436" s="96">
        <v>626.70000000000005</v>
      </c>
    </row>
    <row r="437" spans="1:13" x14ac:dyDescent="0.35">
      <c r="A437" s="94" t="str">
        <f t="shared" si="6"/>
        <v>5359346ZNGA561A</v>
      </c>
      <c r="B437" s="70" t="s">
        <v>977</v>
      </c>
      <c r="C437" s="71">
        <v>2220645</v>
      </c>
      <c r="D437" s="70">
        <v>5359346</v>
      </c>
      <c r="E437" s="70" t="s">
        <v>961</v>
      </c>
      <c r="F437" s="70" t="s">
        <v>956</v>
      </c>
      <c r="G437" s="72">
        <v>43125</v>
      </c>
      <c r="H437" s="72">
        <v>43125</v>
      </c>
      <c r="I437" s="70" t="s">
        <v>543</v>
      </c>
      <c r="J437" s="70"/>
      <c r="K437" s="73">
        <v>1</v>
      </c>
      <c r="L437" s="74">
        <v>0</v>
      </c>
      <c r="M437" s="96">
        <v>0</v>
      </c>
    </row>
    <row r="438" spans="1:13" x14ac:dyDescent="0.35">
      <c r="A438" s="94" t="str">
        <f t="shared" si="6"/>
        <v>5354357ZNGA561A</v>
      </c>
      <c r="B438" s="70" t="s">
        <v>977</v>
      </c>
      <c r="C438" s="71">
        <v>2220693</v>
      </c>
      <c r="D438" s="70">
        <v>5354357</v>
      </c>
      <c r="E438" s="70" t="s">
        <v>968</v>
      </c>
      <c r="F438" s="70" t="s">
        <v>956</v>
      </c>
      <c r="G438" s="72">
        <v>43126</v>
      </c>
      <c r="H438" s="72">
        <v>43126</v>
      </c>
      <c r="I438" s="70" t="s">
        <v>543</v>
      </c>
      <c r="J438" s="70"/>
      <c r="K438" s="73">
        <v>1</v>
      </c>
      <c r="L438" s="74">
        <v>0</v>
      </c>
      <c r="M438" s="96">
        <v>0</v>
      </c>
    </row>
    <row r="439" spans="1:13" x14ac:dyDescent="0.35">
      <c r="A439" s="94" t="str">
        <f t="shared" si="6"/>
        <v>5354377ZNGA563BC</v>
      </c>
      <c r="B439" s="70" t="s">
        <v>977</v>
      </c>
      <c r="C439" s="71">
        <v>2220694</v>
      </c>
      <c r="D439" s="70">
        <v>5354377</v>
      </c>
      <c r="E439" s="70" t="s">
        <v>968</v>
      </c>
      <c r="F439" s="70" t="s">
        <v>959</v>
      </c>
      <c r="G439" s="72">
        <v>43129</v>
      </c>
      <c r="H439" s="72">
        <v>43129</v>
      </c>
      <c r="I439" s="70" t="s">
        <v>565</v>
      </c>
      <c r="J439" s="70"/>
      <c r="K439" s="73">
        <v>1</v>
      </c>
      <c r="L439" s="74">
        <v>626.70000000000005</v>
      </c>
      <c r="M439" s="96">
        <v>626.70000000000005</v>
      </c>
    </row>
    <row r="440" spans="1:13" x14ac:dyDescent="0.35">
      <c r="A440" s="94" t="str">
        <f t="shared" si="6"/>
        <v>5378514ZNGA561BC</v>
      </c>
      <c r="B440" s="70" t="s">
        <v>977</v>
      </c>
      <c r="C440" s="71">
        <v>2220702</v>
      </c>
      <c r="D440" s="70">
        <v>5378514</v>
      </c>
      <c r="E440" s="70" t="s">
        <v>961</v>
      </c>
      <c r="F440" s="70" t="s">
        <v>959</v>
      </c>
      <c r="G440" s="72">
        <v>43131</v>
      </c>
      <c r="H440" s="72">
        <v>43131</v>
      </c>
      <c r="I440" s="70" t="s">
        <v>549</v>
      </c>
      <c r="J440" s="70"/>
      <c r="K440" s="73">
        <v>1</v>
      </c>
      <c r="L440" s="74">
        <v>433.57</v>
      </c>
      <c r="M440" s="96">
        <v>433.57</v>
      </c>
    </row>
    <row r="441" spans="1:13" x14ac:dyDescent="0.35">
      <c r="A441" s="94" t="str">
        <f t="shared" si="6"/>
        <v>5378503ZNGA561A</v>
      </c>
      <c r="B441" s="70" t="s">
        <v>977</v>
      </c>
      <c r="C441" s="71">
        <v>2220703</v>
      </c>
      <c r="D441" s="70">
        <v>5378503</v>
      </c>
      <c r="E441" s="70" t="s">
        <v>961</v>
      </c>
      <c r="F441" s="70" t="s">
        <v>956</v>
      </c>
      <c r="G441" s="72">
        <v>43131</v>
      </c>
      <c r="H441" s="72">
        <v>43131</v>
      </c>
      <c r="I441" s="70" t="s">
        <v>543</v>
      </c>
      <c r="J441" s="70"/>
      <c r="K441" s="73">
        <v>1</v>
      </c>
      <c r="L441" s="74">
        <v>0</v>
      </c>
      <c r="M441" s="96">
        <v>0</v>
      </c>
    </row>
    <row r="442" spans="1:13" x14ac:dyDescent="0.35">
      <c r="A442" s="94" t="str">
        <f t="shared" si="6"/>
        <v>5407102NGA-750</v>
      </c>
      <c r="B442" s="70" t="s">
        <v>977</v>
      </c>
      <c r="C442" s="71">
        <v>2222859</v>
      </c>
      <c r="D442" s="70">
        <v>5407102</v>
      </c>
      <c r="E442" s="70" t="s">
        <v>955</v>
      </c>
      <c r="F442" s="70" t="s">
        <v>959</v>
      </c>
      <c r="G442" s="72">
        <v>43126</v>
      </c>
      <c r="H442" s="72">
        <v>43126</v>
      </c>
      <c r="I442" s="70" t="s">
        <v>187</v>
      </c>
      <c r="J442" s="70"/>
      <c r="K442" s="73">
        <v>1</v>
      </c>
      <c r="L442" s="74">
        <v>22.61</v>
      </c>
      <c r="M442" s="96">
        <v>22.61</v>
      </c>
    </row>
    <row r="443" spans="1:13" x14ac:dyDescent="0.35">
      <c r="A443" s="94" t="str">
        <f t="shared" si="6"/>
        <v>5407102NGA-753</v>
      </c>
      <c r="B443" s="70" t="s">
        <v>977</v>
      </c>
      <c r="C443" s="71">
        <v>2222859</v>
      </c>
      <c r="D443" s="70">
        <v>5407102</v>
      </c>
      <c r="E443" s="70" t="s">
        <v>955</v>
      </c>
      <c r="F443" s="70" t="s">
        <v>959</v>
      </c>
      <c r="G443" s="72">
        <v>43126</v>
      </c>
      <c r="H443" s="72">
        <v>43126</v>
      </c>
      <c r="I443" s="70" t="s">
        <v>193</v>
      </c>
      <c r="J443" s="70"/>
      <c r="K443" s="73">
        <v>1</v>
      </c>
      <c r="L443" s="74">
        <v>68.2</v>
      </c>
      <c r="M443" s="96">
        <v>68.2</v>
      </c>
    </row>
    <row r="444" spans="1:13" x14ac:dyDescent="0.35">
      <c r="A444" s="94" t="str">
        <f t="shared" si="6"/>
        <v>5392881ZNGA563BC</v>
      </c>
      <c r="B444" s="70" t="s">
        <v>977</v>
      </c>
      <c r="C444" s="71">
        <v>2222920</v>
      </c>
      <c r="D444" s="70">
        <v>5392881</v>
      </c>
      <c r="E444" s="70" t="s">
        <v>955</v>
      </c>
      <c r="F444" s="70" t="s">
        <v>959</v>
      </c>
      <c r="G444" s="72">
        <v>43130</v>
      </c>
      <c r="H444" s="72">
        <v>43130</v>
      </c>
      <c r="I444" s="70" t="s">
        <v>565</v>
      </c>
      <c r="J444" s="70"/>
      <c r="K444" s="73">
        <v>1</v>
      </c>
      <c r="L444" s="74">
        <v>626.70000000000005</v>
      </c>
      <c r="M444" s="96">
        <v>626.70000000000005</v>
      </c>
    </row>
    <row r="445" spans="1:13" x14ac:dyDescent="0.35">
      <c r="A445" s="94" t="str">
        <f t="shared" si="6"/>
        <v>5392877ZNGA561A</v>
      </c>
      <c r="B445" s="70" t="s">
        <v>977</v>
      </c>
      <c r="C445" s="71">
        <v>2222921</v>
      </c>
      <c r="D445" s="70">
        <v>5392877</v>
      </c>
      <c r="E445" s="70" t="s">
        <v>955</v>
      </c>
      <c r="F445" s="70" t="s">
        <v>956</v>
      </c>
      <c r="G445" s="72">
        <v>43126</v>
      </c>
      <c r="H445" s="72">
        <v>43126</v>
      </c>
      <c r="I445" s="70" t="s">
        <v>543</v>
      </c>
      <c r="J445" s="70"/>
      <c r="K445" s="73">
        <v>1</v>
      </c>
      <c r="L445" s="74">
        <v>0</v>
      </c>
      <c r="M445" s="96">
        <v>0</v>
      </c>
    </row>
    <row r="446" spans="1:13" x14ac:dyDescent="0.35">
      <c r="A446" s="94" t="str">
        <f t="shared" si="6"/>
        <v>5413818ZNGA563BC</v>
      </c>
      <c r="B446" s="70" t="s">
        <v>977</v>
      </c>
      <c r="C446" s="71">
        <v>2222994</v>
      </c>
      <c r="D446" s="70">
        <v>5413818</v>
      </c>
      <c r="E446" s="70" t="s">
        <v>954</v>
      </c>
      <c r="F446" s="70" t="s">
        <v>959</v>
      </c>
      <c r="G446" s="72">
        <v>43129</v>
      </c>
      <c r="H446" s="72">
        <v>43129</v>
      </c>
      <c r="I446" s="70" t="s">
        <v>565</v>
      </c>
      <c r="J446" s="70"/>
      <c r="K446" s="73">
        <v>1</v>
      </c>
      <c r="L446" s="74">
        <v>626.70000000000005</v>
      </c>
      <c r="M446" s="96">
        <v>626.70000000000005</v>
      </c>
    </row>
    <row r="447" spans="1:13" x14ac:dyDescent="0.35">
      <c r="A447" s="94" t="str">
        <f t="shared" si="6"/>
        <v>5413785ZNGA561A</v>
      </c>
      <c r="B447" s="70" t="s">
        <v>977</v>
      </c>
      <c r="C447" s="71">
        <v>2222995</v>
      </c>
      <c r="D447" s="70">
        <v>5413785</v>
      </c>
      <c r="E447" s="70" t="s">
        <v>954</v>
      </c>
      <c r="F447" s="70" t="s">
        <v>956</v>
      </c>
      <c r="G447" s="72">
        <v>43125</v>
      </c>
      <c r="H447" s="72">
        <v>43125</v>
      </c>
      <c r="I447" s="70" t="s">
        <v>543</v>
      </c>
      <c r="J447" s="70"/>
      <c r="K447" s="73">
        <v>1</v>
      </c>
      <c r="L447" s="74">
        <v>0</v>
      </c>
      <c r="M447" s="96">
        <v>0</v>
      </c>
    </row>
    <row r="448" spans="1:13" x14ac:dyDescent="0.35">
      <c r="A448" s="94" t="str">
        <f t="shared" si="6"/>
        <v>5328005NGA-711</v>
      </c>
      <c r="B448" s="70" t="s">
        <v>977</v>
      </c>
      <c r="C448" s="71">
        <v>2223395</v>
      </c>
      <c r="D448" s="70">
        <v>5328005</v>
      </c>
      <c r="E448" s="70" t="s">
        <v>968</v>
      </c>
      <c r="F448" s="70" t="s">
        <v>969</v>
      </c>
      <c r="G448" s="72">
        <v>43131</v>
      </c>
      <c r="H448" s="72">
        <v>43131</v>
      </c>
      <c r="I448" s="70" t="s">
        <v>177</v>
      </c>
      <c r="J448" s="70"/>
      <c r="K448" s="73">
        <v>1</v>
      </c>
      <c r="L448" s="74">
        <v>225.02</v>
      </c>
      <c r="M448" s="96">
        <v>225.02</v>
      </c>
    </row>
    <row r="449" spans="1:13" x14ac:dyDescent="0.35">
      <c r="A449" s="94" t="str">
        <f t="shared" si="6"/>
        <v>5430723ZNGA561A</v>
      </c>
      <c r="B449" s="70" t="s">
        <v>977</v>
      </c>
      <c r="C449" s="71">
        <v>2223462</v>
      </c>
      <c r="D449" s="70">
        <v>5430723</v>
      </c>
      <c r="E449" s="70" t="s">
        <v>967</v>
      </c>
      <c r="F449" s="70" t="s">
        <v>956</v>
      </c>
      <c r="G449" s="72">
        <v>43126</v>
      </c>
      <c r="H449" s="72">
        <v>43126</v>
      </c>
      <c r="I449" s="70" t="s">
        <v>543</v>
      </c>
      <c r="J449" s="70"/>
      <c r="K449" s="73">
        <v>1</v>
      </c>
      <c r="L449" s="74">
        <v>0</v>
      </c>
      <c r="M449" s="96">
        <v>0</v>
      </c>
    </row>
    <row r="450" spans="1:13" x14ac:dyDescent="0.35">
      <c r="A450" s="94" t="str">
        <f t="shared" si="6"/>
        <v>5416491ZNGA561A</v>
      </c>
      <c r="B450" s="70" t="s">
        <v>977</v>
      </c>
      <c r="C450" s="71">
        <v>2223518</v>
      </c>
      <c r="D450" s="70">
        <v>5416491</v>
      </c>
      <c r="E450" s="70" t="s">
        <v>955</v>
      </c>
      <c r="F450" s="70" t="s">
        <v>956</v>
      </c>
      <c r="G450" s="72">
        <v>43130</v>
      </c>
      <c r="H450" s="72">
        <v>43130</v>
      </c>
      <c r="I450" s="70" t="s">
        <v>543</v>
      </c>
      <c r="J450" s="70"/>
      <c r="K450" s="73">
        <v>1</v>
      </c>
      <c r="L450" s="74">
        <v>0</v>
      </c>
      <c r="M450" s="96">
        <v>0</v>
      </c>
    </row>
    <row r="451" spans="1:13" x14ac:dyDescent="0.35">
      <c r="A451" s="94" t="str">
        <f t="shared" ref="A451:A514" si="7">CONCATENATE(D451,I451)</f>
        <v>5416500ZNGA562B</v>
      </c>
      <c r="B451" s="70" t="s">
        <v>977</v>
      </c>
      <c r="C451" s="71">
        <v>2223519</v>
      </c>
      <c r="D451" s="70">
        <v>5416500</v>
      </c>
      <c r="E451" s="70" t="s">
        <v>955</v>
      </c>
      <c r="F451" s="70" t="s">
        <v>953</v>
      </c>
      <c r="G451" s="72">
        <v>43130</v>
      </c>
      <c r="H451" s="72">
        <v>43130</v>
      </c>
      <c r="I451" s="70" t="s">
        <v>553</v>
      </c>
      <c r="J451" s="70"/>
      <c r="K451" s="73">
        <v>1</v>
      </c>
      <c r="L451" s="74">
        <v>254.64</v>
      </c>
      <c r="M451" s="96">
        <v>254.64</v>
      </c>
    </row>
    <row r="452" spans="1:13" x14ac:dyDescent="0.35">
      <c r="A452" s="94" t="str">
        <f t="shared" si="7"/>
        <v>5418659ZNGA561A</v>
      </c>
      <c r="B452" s="70" t="s">
        <v>977</v>
      </c>
      <c r="C452" s="71">
        <v>2223673</v>
      </c>
      <c r="D452" s="70">
        <v>5418659</v>
      </c>
      <c r="E452" s="70" t="s">
        <v>962</v>
      </c>
      <c r="F452" s="70" t="s">
        <v>956</v>
      </c>
      <c r="G452" s="72">
        <v>43130</v>
      </c>
      <c r="H452" s="72">
        <v>43130</v>
      </c>
      <c r="I452" s="70" t="s">
        <v>543</v>
      </c>
      <c r="J452" s="70"/>
      <c r="K452" s="73">
        <v>1</v>
      </c>
      <c r="L452" s="74">
        <v>0</v>
      </c>
      <c r="M452" s="96">
        <v>0</v>
      </c>
    </row>
    <row r="453" spans="1:13" x14ac:dyDescent="0.35">
      <c r="A453" s="94" t="str">
        <f t="shared" si="7"/>
        <v>5418669ZNGA563B</v>
      </c>
      <c r="B453" s="70" t="s">
        <v>977</v>
      </c>
      <c r="C453" s="71">
        <v>2223674</v>
      </c>
      <c r="D453" s="70">
        <v>5418669</v>
      </c>
      <c r="E453" s="70" t="s">
        <v>962</v>
      </c>
      <c r="F453" s="70"/>
      <c r="G453" s="72">
        <v>43131</v>
      </c>
      <c r="H453" s="72">
        <v>43131</v>
      </c>
      <c r="I453" s="70" t="s">
        <v>561</v>
      </c>
      <c r="J453" s="70"/>
      <c r="K453" s="73">
        <v>1</v>
      </c>
      <c r="L453" s="74">
        <v>383.5</v>
      </c>
      <c r="M453" s="96">
        <v>383.5</v>
      </c>
    </row>
    <row r="454" spans="1:13" x14ac:dyDescent="0.35">
      <c r="A454" s="94" t="str">
        <f t="shared" si="7"/>
        <v>5431427ZNGA561A</v>
      </c>
      <c r="B454" s="70" t="s">
        <v>977</v>
      </c>
      <c r="C454" s="71">
        <v>2223847</v>
      </c>
      <c r="D454" s="70">
        <v>5431427</v>
      </c>
      <c r="E454" s="70" t="s">
        <v>966</v>
      </c>
      <c r="F454" s="70" t="s">
        <v>956</v>
      </c>
      <c r="G454" s="72">
        <v>43129</v>
      </c>
      <c r="H454" s="72">
        <v>43129</v>
      </c>
      <c r="I454" s="70" t="s">
        <v>543</v>
      </c>
      <c r="J454" s="70"/>
      <c r="K454" s="73">
        <v>1</v>
      </c>
      <c r="L454" s="74">
        <v>0</v>
      </c>
      <c r="M454" s="96">
        <v>0</v>
      </c>
    </row>
    <row r="455" spans="1:13" x14ac:dyDescent="0.35">
      <c r="A455" s="94" t="str">
        <f t="shared" si="7"/>
        <v>5433719ZNGA562B</v>
      </c>
      <c r="B455" s="70" t="s">
        <v>977</v>
      </c>
      <c r="C455" s="71">
        <v>2224338</v>
      </c>
      <c r="D455" s="70">
        <v>5433719</v>
      </c>
      <c r="E455" s="70" t="s">
        <v>962</v>
      </c>
      <c r="F455" s="70" t="s">
        <v>953</v>
      </c>
      <c r="G455" s="72">
        <v>43131</v>
      </c>
      <c r="H455" s="72">
        <v>43131</v>
      </c>
      <c r="I455" s="70" t="s">
        <v>553</v>
      </c>
      <c r="J455" s="70"/>
      <c r="K455" s="73">
        <v>1</v>
      </c>
      <c r="L455" s="74">
        <v>254.64</v>
      </c>
      <c r="M455" s="96">
        <v>254.64</v>
      </c>
    </row>
    <row r="456" spans="1:13" x14ac:dyDescent="0.35">
      <c r="A456" s="94" t="str">
        <f t="shared" si="7"/>
        <v>5433618ZNGA561A</v>
      </c>
      <c r="B456" s="70" t="s">
        <v>977</v>
      </c>
      <c r="C456" s="71">
        <v>2224339</v>
      </c>
      <c r="D456" s="70">
        <v>5433618</v>
      </c>
      <c r="E456" s="70" t="s">
        <v>962</v>
      </c>
      <c r="F456" s="70" t="s">
        <v>956</v>
      </c>
      <c r="G456" s="72">
        <v>43131</v>
      </c>
      <c r="H456" s="72">
        <v>43131</v>
      </c>
      <c r="I456" s="70" t="s">
        <v>543</v>
      </c>
      <c r="J456" s="70"/>
      <c r="K456" s="73">
        <v>1</v>
      </c>
      <c r="L456" s="74">
        <v>0</v>
      </c>
      <c r="M456" s="96">
        <v>0</v>
      </c>
    </row>
    <row r="457" spans="1:13" x14ac:dyDescent="0.35">
      <c r="A457" s="94" t="str">
        <f t="shared" si="7"/>
        <v>5440789ZNGA562B</v>
      </c>
      <c r="B457" s="70" t="s">
        <v>977</v>
      </c>
      <c r="C457" s="71">
        <v>2224391</v>
      </c>
      <c r="D457" s="70">
        <v>5440789</v>
      </c>
      <c r="E457" s="70" t="s">
        <v>968</v>
      </c>
      <c r="F457" s="70" t="s">
        <v>953</v>
      </c>
      <c r="G457" s="72">
        <v>43129</v>
      </c>
      <c r="H457" s="72">
        <v>43129</v>
      </c>
      <c r="I457" s="70" t="s">
        <v>553</v>
      </c>
      <c r="J457" s="70"/>
      <c r="K457" s="73">
        <v>1</v>
      </c>
      <c r="L457" s="74">
        <v>254.64</v>
      </c>
      <c r="M457" s="96">
        <v>254.64</v>
      </c>
    </row>
    <row r="458" spans="1:13" x14ac:dyDescent="0.35">
      <c r="A458" s="94" t="str">
        <f t="shared" si="7"/>
        <v>5440669ZNGA561A</v>
      </c>
      <c r="B458" s="70" t="s">
        <v>977</v>
      </c>
      <c r="C458" s="71">
        <v>2224392</v>
      </c>
      <c r="D458" s="70">
        <v>5440669</v>
      </c>
      <c r="E458" s="70" t="s">
        <v>968</v>
      </c>
      <c r="F458" s="70" t="s">
        <v>956</v>
      </c>
      <c r="G458" s="72">
        <v>43129</v>
      </c>
      <c r="H458" s="72">
        <v>43129</v>
      </c>
      <c r="I458" s="70" t="s">
        <v>543</v>
      </c>
      <c r="J458" s="70"/>
      <c r="K458" s="73">
        <v>1</v>
      </c>
      <c r="L458" s="74">
        <v>0</v>
      </c>
      <c r="M458" s="96">
        <v>0</v>
      </c>
    </row>
    <row r="459" spans="1:13" x14ac:dyDescent="0.35">
      <c r="A459" s="94" t="str">
        <f t="shared" si="7"/>
        <v>5448942ZNGA563B</v>
      </c>
      <c r="B459" s="70" t="s">
        <v>977</v>
      </c>
      <c r="C459" s="71">
        <v>2224953</v>
      </c>
      <c r="D459" s="70">
        <v>5448942</v>
      </c>
      <c r="E459" s="70" t="s">
        <v>954</v>
      </c>
      <c r="F459" s="70" t="s">
        <v>953</v>
      </c>
      <c r="G459" s="72">
        <v>43130</v>
      </c>
      <c r="H459" s="72">
        <v>43130</v>
      </c>
      <c r="I459" s="70" t="s">
        <v>561</v>
      </c>
      <c r="J459" s="70"/>
      <c r="K459" s="73">
        <v>1</v>
      </c>
      <c r="L459" s="74">
        <v>383.5</v>
      </c>
      <c r="M459" s="96">
        <v>383.5</v>
      </c>
    </row>
    <row r="460" spans="1:13" x14ac:dyDescent="0.35">
      <c r="A460" s="94" t="str">
        <f t="shared" si="7"/>
        <v>5448936ZNGA561A</v>
      </c>
      <c r="B460" s="70" t="s">
        <v>977</v>
      </c>
      <c r="C460" s="71">
        <v>2224954</v>
      </c>
      <c r="D460" s="70">
        <v>5448936</v>
      </c>
      <c r="E460" s="70" t="s">
        <v>954</v>
      </c>
      <c r="F460" s="70" t="s">
        <v>956</v>
      </c>
      <c r="G460" s="72">
        <v>43130</v>
      </c>
      <c r="H460" s="72">
        <v>43130</v>
      </c>
      <c r="I460" s="70" t="s">
        <v>543</v>
      </c>
      <c r="J460" s="70"/>
      <c r="K460" s="73">
        <v>1</v>
      </c>
      <c r="L460" s="74">
        <v>0</v>
      </c>
      <c r="M460" s="96">
        <v>0</v>
      </c>
    </row>
    <row r="461" spans="1:13" x14ac:dyDescent="0.35">
      <c r="A461" s="94" t="str">
        <f t="shared" si="7"/>
        <v>5460415ZNGA561B</v>
      </c>
      <c r="B461" s="70" t="s">
        <v>977</v>
      </c>
      <c r="C461" s="71">
        <v>2224975</v>
      </c>
      <c r="D461" s="70">
        <v>5460415</v>
      </c>
      <c r="E461" s="70" t="s">
        <v>962</v>
      </c>
      <c r="F461" s="70" t="s">
        <v>953</v>
      </c>
      <c r="G461" s="72">
        <v>43129</v>
      </c>
      <c r="H461" s="72">
        <v>43129</v>
      </c>
      <c r="I461" s="70" t="s">
        <v>545</v>
      </c>
      <c r="J461" s="70"/>
      <c r="K461" s="73">
        <v>1</v>
      </c>
      <c r="L461" s="74">
        <v>194.94</v>
      </c>
      <c r="M461" s="96">
        <v>194.94</v>
      </c>
    </row>
    <row r="462" spans="1:13" x14ac:dyDescent="0.35">
      <c r="A462" s="94" t="str">
        <f t="shared" si="7"/>
        <v>5460405ZNGA561A</v>
      </c>
      <c r="B462" s="70" t="s">
        <v>977</v>
      </c>
      <c r="C462" s="71">
        <v>2224976</v>
      </c>
      <c r="D462" s="70">
        <v>5460405</v>
      </c>
      <c r="E462" s="70" t="s">
        <v>962</v>
      </c>
      <c r="F462" s="70" t="s">
        <v>956</v>
      </c>
      <c r="G462" s="72">
        <v>43129</v>
      </c>
      <c r="H462" s="72">
        <v>43129</v>
      </c>
      <c r="I462" s="70" t="s">
        <v>543</v>
      </c>
      <c r="J462" s="70"/>
      <c r="K462" s="73">
        <v>1</v>
      </c>
      <c r="L462" s="74">
        <v>0</v>
      </c>
      <c r="M462" s="96">
        <v>0</v>
      </c>
    </row>
    <row r="463" spans="1:13" x14ac:dyDescent="0.35">
      <c r="A463" s="94" t="str">
        <f t="shared" si="7"/>
        <v>5470782ZNGA562BC</v>
      </c>
      <c r="B463" s="70" t="s">
        <v>977</v>
      </c>
      <c r="C463" s="71">
        <v>2225796</v>
      </c>
      <c r="D463" s="70">
        <v>5470782</v>
      </c>
      <c r="E463" s="70" t="s">
        <v>954</v>
      </c>
      <c r="F463" s="70" t="s">
        <v>959</v>
      </c>
      <c r="G463" s="72">
        <v>43129</v>
      </c>
      <c r="H463" s="72">
        <v>43129</v>
      </c>
      <c r="I463" s="70" t="s">
        <v>557</v>
      </c>
      <c r="J463" s="70"/>
      <c r="K463" s="73">
        <v>1</v>
      </c>
      <c r="L463" s="74">
        <v>498.69</v>
      </c>
      <c r="M463" s="96">
        <v>498.69</v>
      </c>
    </row>
    <row r="464" spans="1:13" x14ac:dyDescent="0.35">
      <c r="A464" s="94" t="str">
        <f t="shared" si="7"/>
        <v>5470775ZNGA561A</v>
      </c>
      <c r="B464" s="70" t="s">
        <v>977</v>
      </c>
      <c r="C464" s="71">
        <v>2225797</v>
      </c>
      <c r="D464" s="70">
        <v>5470775</v>
      </c>
      <c r="E464" s="70" t="s">
        <v>954</v>
      </c>
      <c r="F464" s="70" t="s">
        <v>956</v>
      </c>
      <c r="G464" s="72">
        <v>43129</v>
      </c>
      <c r="H464" s="72">
        <v>43129</v>
      </c>
      <c r="I464" s="70" t="s">
        <v>543</v>
      </c>
      <c r="J464" s="70"/>
      <c r="K464" s="73">
        <v>1</v>
      </c>
      <c r="L464" s="74">
        <v>0</v>
      </c>
      <c r="M464" s="96">
        <v>0</v>
      </c>
    </row>
    <row r="465" spans="1:13" x14ac:dyDescent="0.35">
      <c r="A465" s="94" t="str">
        <f t="shared" si="7"/>
        <v>5472010NGA-750</v>
      </c>
      <c r="B465" s="70" t="s">
        <v>977</v>
      </c>
      <c r="C465" s="71">
        <v>2226507</v>
      </c>
      <c r="D465" s="70">
        <v>5472010</v>
      </c>
      <c r="E465" s="70" t="s">
        <v>966</v>
      </c>
      <c r="F465" s="70" t="s">
        <v>959</v>
      </c>
      <c r="G465" s="72">
        <v>43130</v>
      </c>
      <c r="H465" s="72">
        <v>43130</v>
      </c>
      <c r="I465" s="70" t="s">
        <v>187</v>
      </c>
      <c r="J465" s="70"/>
      <c r="K465" s="73">
        <v>1</v>
      </c>
      <c r="L465" s="74">
        <v>22.61</v>
      </c>
      <c r="M465" s="96">
        <v>22.61</v>
      </c>
    </row>
    <row r="466" spans="1:13" x14ac:dyDescent="0.35">
      <c r="A466" s="94" t="str">
        <f t="shared" si="7"/>
        <v>5472010NGA-751</v>
      </c>
      <c r="B466" s="70" t="s">
        <v>977</v>
      </c>
      <c r="C466" s="71">
        <v>2226507</v>
      </c>
      <c r="D466" s="70">
        <v>5472010</v>
      </c>
      <c r="E466" s="70" t="s">
        <v>966</v>
      </c>
      <c r="F466" s="70" t="s">
        <v>959</v>
      </c>
      <c r="G466" s="72">
        <v>43130</v>
      </c>
      <c r="H466" s="72">
        <v>43130</v>
      </c>
      <c r="I466" s="70" t="s">
        <v>189</v>
      </c>
      <c r="J466" s="70"/>
      <c r="K466" s="73">
        <v>1</v>
      </c>
      <c r="L466" s="74">
        <v>146.76</v>
      </c>
      <c r="M466" s="96">
        <v>146.76</v>
      </c>
    </row>
    <row r="467" spans="1:13" x14ac:dyDescent="0.35">
      <c r="A467" s="94" t="str">
        <f t="shared" si="7"/>
        <v>5496992ZNGA561A</v>
      </c>
      <c r="B467" s="70" t="s">
        <v>977</v>
      </c>
      <c r="C467" s="71">
        <v>2227370</v>
      </c>
      <c r="D467" s="70">
        <v>5496992</v>
      </c>
      <c r="E467" s="70" t="s">
        <v>954</v>
      </c>
      <c r="F467" s="70" t="s">
        <v>956</v>
      </c>
      <c r="G467" s="72">
        <v>43130</v>
      </c>
      <c r="H467" s="72">
        <v>43130</v>
      </c>
      <c r="I467" s="70" t="s">
        <v>543</v>
      </c>
      <c r="J467" s="70"/>
      <c r="K467" s="73">
        <v>1</v>
      </c>
      <c r="L467" s="74">
        <v>0</v>
      </c>
      <c r="M467" s="96">
        <v>0</v>
      </c>
    </row>
    <row r="468" spans="1:13" x14ac:dyDescent="0.35">
      <c r="A468" s="94" t="str">
        <f t="shared" si="7"/>
        <v>5497052ZNGA563BC</v>
      </c>
      <c r="B468" s="70" t="s">
        <v>977</v>
      </c>
      <c r="C468" s="71">
        <v>2227371</v>
      </c>
      <c r="D468" s="70">
        <v>5497052</v>
      </c>
      <c r="E468" s="70" t="s">
        <v>954</v>
      </c>
      <c r="F468" s="70" t="s">
        <v>959</v>
      </c>
      <c r="G468" s="72">
        <v>43131</v>
      </c>
      <c r="H468" s="72">
        <v>43131</v>
      </c>
      <c r="I468" s="70" t="s">
        <v>565</v>
      </c>
      <c r="J468" s="70"/>
      <c r="K468" s="73">
        <v>1</v>
      </c>
      <c r="L468" s="74">
        <v>626.70000000000005</v>
      </c>
      <c r="M468" s="96">
        <v>626.70000000000005</v>
      </c>
    </row>
    <row r="469" spans="1:13" x14ac:dyDescent="0.35">
      <c r="A469" s="94" t="str">
        <f t="shared" si="7"/>
        <v>5504899ZNGA563B</v>
      </c>
      <c r="B469" s="70" t="s">
        <v>977</v>
      </c>
      <c r="C469" s="71">
        <v>2227836</v>
      </c>
      <c r="D469" s="70">
        <v>5504899</v>
      </c>
      <c r="E469" s="70" t="s">
        <v>954</v>
      </c>
      <c r="F469" s="70" t="s">
        <v>953</v>
      </c>
      <c r="G469" s="72">
        <v>43131</v>
      </c>
      <c r="H469" s="72">
        <v>43131</v>
      </c>
      <c r="I469" s="70" t="s">
        <v>561</v>
      </c>
      <c r="J469" s="70"/>
      <c r="K469" s="73">
        <v>1</v>
      </c>
      <c r="L469" s="74">
        <v>383.5</v>
      </c>
      <c r="M469" s="96">
        <v>383.5</v>
      </c>
    </row>
    <row r="470" spans="1:13" x14ac:dyDescent="0.35">
      <c r="A470" s="94" t="str">
        <f t="shared" si="7"/>
        <v>5504889ZNGA561A</v>
      </c>
      <c r="B470" s="70" t="s">
        <v>977</v>
      </c>
      <c r="C470" s="71">
        <v>2227837</v>
      </c>
      <c r="D470" s="70">
        <v>5504889</v>
      </c>
      <c r="E470" s="70" t="s">
        <v>954</v>
      </c>
      <c r="F470" s="70" t="s">
        <v>956</v>
      </c>
      <c r="G470" s="72">
        <v>43131</v>
      </c>
      <c r="H470" s="72">
        <v>43131</v>
      </c>
      <c r="I470" s="70" t="s">
        <v>543</v>
      </c>
      <c r="J470" s="70"/>
      <c r="K470" s="73">
        <v>1</v>
      </c>
      <c r="L470" s="74">
        <v>0</v>
      </c>
      <c r="M470" s="96">
        <v>0</v>
      </c>
    </row>
    <row r="471" spans="1:13" x14ac:dyDescent="0.35">
      <c r="A471" s="94" t="str">
        <f t="shared" si="7"/>
        <v/>
      </c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5" t="s">
        <v>970</v>
      </c>
      <c r="M471" s="96">
        <v>31657.85</v>
      </c>
    </row>
    <row r="472" spans="1:13" x14ac:dyDescent="0.35">
      <c r="A472" s="94" t="str">
        <f t="shared" si="7"/>
        <v>Req IDPayment Code</v>
      </c>
      <c r="B472" s="69" t="s">
        <v>939</v>
      </c>
      <c r="C472" s="69" t="s">
        <v>940</v>
      </c>
      <c r="D472" s="69" t="s">
        <v>941</v>
      </c>
      <c r="E472" s="69" t="s">
        <v>942</v>
      </c>
      <c r="F472" s="69" t="s">
        <v>943</v>
      </c>
      <c r="G472" s="69" t="s">
        <v>944</v>
      </c>
      <c r="H472" s="69" t="s">
        <v>945</v>
      </c>
      <c r="I472" s="69" t="s">
        <v>946</v>
      </c>
      <c r="J472" s="69" t="s">
        <v>947</v>
      </c>
      <c r="K472" s="69" t="s">
        <v>948</v>
      </c>
      <c r="L472" s="69" t="s">
        <v>949</v>
      </c>
      <c r="M472" s="95" t="s">
        <v>950</v>
      </c>
    </row>
    <row r="473" spans="1:13" x14ac:dyDescent="0.35">
      <c r="A473" s="94" t="str">
        <f t="shared" si="7"/>
        <v>3647304ZNGA561A</v>
      </c>
      <c r="B473" s="70" t="s">
        <v>978</v>
      </c>
      <c r="C473" s="71">
        <v>2140859</v>
      </c>
      <c r="D473" s="70">
        <v>3647304</v>
      </c>
      <c r="E473" s="70" t="s">
        <v>961</v>
      </c>
      <c r="F473" s="70" t="s">
        <v>956</v>
      </c>
      <c r="G473" s="72">
        <v>43132</v>
      </c>
      <c r="H473" s="72">
        <v>43132</v>
      </c>
      <c r="I473" s="70" t="s">
        <v>543</v>
      </c>
      <c r="J473" s="70"/>
      <c r="K473" s="73">
        <v>1</v>
      </c>
      <c r="L473" s="74">
        <v>0</v>
      </c>
      <c r="M473" s="96">
        <v>0</v>
      </c>
    </row>
    <row r="474" spans="1:13" x14ac:dyDescent="0.35">
      <c r="A474" s="94" t="str">
        <f t="shared" si="7"/>
        <v>3647318ZNGA561B</v>
      </c>
      <c r="B474" s="70" t="s">
        <v>978</v>
      </c>
      <c r="C474" s="71">
        <v>2140860</v>
      </c>
      <c r="D474" s="70">
        <v>3647318</v>
      </c>
      <c r="E474" s="70" t="s">
        <v>961</v>
      </c>
      <c r="F474" s="70" t="s">
        <v>953</v>
      </c>
      <c r="G474" s="72">
        <v>43132</v>
      </c>
      <c r="H474" s="72">
        <v>43132</v>
      </c>
      <c r="I474" s="70" t="s">
        <v>545</v>
      </c>
      <c r="J474" s="70"/>
      <c r="K474" s="73">
        <v>1</v>
      </c>
      <c r="L474" s="74">
        <v>194.94</v>
      </c>
      <c r="M474" s="96">
        <v>194.94</v>
      </c>
    </row>
    <row r="475" spans="1:13" x14ac:dyDescent="0.35">
      <c r="A475" s="94" t="str">
        <f t="shared" si="7"/>
        <v>4869563ZNGA563BC</v>
      </c>
      <c r="B475" s="70" t="s">
        <v>978</v>
      </c>
      <c r="C475" s="71">
        <v>2198215</v>
      </c>
      <c r="D475" s="70">
        <v>4869563</v>
      </c>
      <c r="E475" s="70" t="s">
        <v>952</v>
      </c>
      <c r="F475" s="70" t="s">
        <v>959</v>
      </c>
      <c r="G475" s="72">
        <v>43133</v>
      </c>
      <c r="H475" s="72">
        <v>43133</v>
      </c>
      <c r="I475" s="70" t="s">
        <v>565</v>
      </c>
      <c r="J475" s="70"/>
      <c r="K475" s="73">
        <v>1</v>
      </c>
      <c r="L475" s="74">
        <v>626.70000000000005</v>
      </c>
      <c r="M475" s="96">
        <v>626.70000000000005</v>
      </c>
    </row>
    <row r="476" spans="1:13" x14ac:dyDescent="0.35">
      <c r="A476" s="94" t="str">
        <f t="shared" si="7"/>
        <v>4982457ZNGA562BC</v>
      </c>
      <c r="B476" s="70" t="s">
        <v>978</v>
      </c>
      <c r="C476" s="71">
        <v>2201796</v>
      </c>
      <c r="D476" s="70">
        <v>4982457</v>
      </c>
      <c r="E476" s="70" t="s">
        <v>952</v>
      </c>
      <c r="F476" s="70" t="s">
        <v>959</v>
      </c>
      <c r="G476" s="72">
        <v>43133</v>
      </c>
      <c r="H476" s="72">
        <v>43133</v>
      </c>
      <c r="I476" s="70" t="s">
        <v>557</v>
      </c>
      <c r="J476" s="70"/>
      <c r="K476" s="73">
        <v>-1</v>
      </c>
      <c r="L476" s="74">
        <v>498.69</v>
      </c>
      <c r="M476" s="96">
        <v>-498.69</v>
      </c>
    </row>
    <row r="477" spans="1:13" x14ac:dyDescent="0.35">
      <c r="A477" s="94" t="str">
        <f t="shared" si="7"/>
        <v>4982457ZNGA564BC</v>
      </c>
      <c r="B477" s="70" t="s">
        <v>978</v>
      </c>
      <c r="C477" s="71">
        <v>2201796</v>
      </c>
      <c r="D477" s="70">
        <v>4982457</v>
      </c>
      <c r="E477" s="70" t="s">
        <v>952</v>
      </c>
      <c r="F477" s="70" t="s">
        <v>959</v>
      </c>
      <c r="G477" s="72">
        <v>43133</v>
      </c>
      <c r="H477" s="72">
        <v>43133</v>
      </c>
      <c r="I477" s="70" t="s">
        <v>573</v>
      </c>
      <c r="J477" s="70"/>
      <c r="K477" s="73">
        <v>1</v>
      </c>
      <c r="L477" s="74">
        <v>881.69</v>
      </c>
      <c r="M477" s="96">
        <v>881.69</v>
      </c>
    </row>
    <row r="478" spans="1:13" x14ac:dyDescent="0.35">
      <c r="A478" s="94" t="str">
        <f t="shared" si="7"/>
        <v>4937309ZNGA563BC</v>
      </c>
      <c r="B478" s="70" t="s">
        <v>978</v>
      </c>
      <c r="C478" s="71">
        <v>2207598</v>
      </c>
      <c r="D478" s="70">
        <v>4937309</v>
      </c>
      <c r="E478" s="70" t="s">
        <v>962</v>
      </c>
      <c r="F478" s="70" t="s">
        <v>959</v>
      </c>
      <c r="G478" s="72">
        <v>43134</v>
      </c>
      <c r="H478" s="72">
        <v>43134</v>
      </c>
      <c r="I478" s="70" t="s">
        <v>565</v>
      </c>
      <c r="J478" s="70"/>
      <c r="K478" s="73">
        <v>1</v>
      </c>
      <c r="L478" s="74">
        <v>626.70000000000005</v>
      </c>
      <c r="M478" s="96">
        <v>626.70000000000005</v>
      </c>
    </row>
    <row r="479" spans="1:13" x14ac:dyDescent="0.35">
      <c r="A479" s="94" t="str">
        <f t="shared" si="7"/>
        <v>5123587Z999</v>
      </c>
      <c r="B479" s="70" t="s">
        <v>978</v>
      </c>
      <c r="C479" s="71">
        <v>2209578</v>
      </c>
      <c r="D479" s="70">
        <v>5123587</v>
      </c>
      <c r="E479" s="70" t="s">
        <v>958</v>
      </c>
      <c r="F479" s="70"/>
      <c r="G479" s="72">
        <v>43132</v>
      </c>
      <c r="H479" s="72">
        <v>43132</v>
      </c>
      <c r="I479" s="70" t="s">
        <v>610</v>
      </c>
      <c r="J479" s="70"/>
      <c r="K479" s="73">
        <v>1</v>
      </c>
      <c r="L479" s="74">
        <v>0</v>
      </c>
      <c r="M479" s="96">
        <v>0</v>
      </c>
    </row>
    <row r="480" spans="1:13" x14ac:dyDescent="0.35">
      <c r="A480" s="94" t="str">
        <f t="shared" si="7"/>
        <v>5123587ZNGA561B</v>
      </c>
      <c r="B480" s="70" t="s">
        <v>978</v>
      </c>
      <c r="C480" s="71">
        <v>2209578</v>
      </c>
      <c r="D480" s="70">
        <v>5123587</v>
      </c>
      <c r="E480" s="70" t="s">
        <v>958</v>
      </c>
      <c r="F480" s="70"/>
      <c r="G480" s="72">
        <v>43132</v>
      </c>
      <c r="H480" s="72">
        <v>43132</v>
      </c>
      <c r="I480" s="70" t="s">
        <v>545</v>
      </c>
      <c r="J480" s="70"/>
      <c r="K480" s="73">
        <v>-1</v>
      </c>
      <c r="L480" s="74">
        <v>194.94</v>
      </c>
      <c r="M480" s="96">
        <v>-194.94</v>
      </c>
    </row>
    <row r="481" spans="1:13" x14ac:dyDescent="0.35">
      <c r="A481" s="94" t="str">
        <f t="shared" si="7"/>
        <v>4931816X392N</v>
      </c>
      <c r="B481" s="70" t="s">
        <v>978</v>
      </c>
      <c r="C481" s="71">
        <v>2210805</v>
      </c>
      <c r="D481" s="70">
        <v>4931816</v>
      </c>
      <c r="E481" s="70" t="s">
        <v>952</v>
      </c>
      <c r="F481" s="70" t="s">
        <v>959</v>
      </c>
      <c r="G481" s="72">
        <v>43135</v>
      </c>
      <c r="H481" s="72">
        <v>43135</v>
      </c>
      <c r="I481" s="70" t="s">
        <v>975</v>
      </c>
      <c r="J481" s="70"/>
      <c r="K481" s="73">
        <v>56</v>
      </c>
      <c r="L481" s="74">
        <v>11.79</v>
      </c>
      <c r="M481" s="96">
        <v>660.24</v>
      </c>
    </row>
    <row r="482" spans="1:13" x14ac:dyDescent="0.35">
      <c r="A482" s="94" t="str">
        <f t="shared" si="7"/>
        <v>5137780Z999</v>
      </c>
      <c r="B482" s="70" t="s">
        <v>978</v>
      </c>
      <c r="C482" s="71">
        <v>2211310</v>
      </c>
      <c r="D482" s="70">
        <v>5137780</v>
      </c>
      <c r="E482" s="70" t="s">
        <v>961</v>
      </c>
      <c r="F482" s="70" t="s">
        <v>953</v>
      </c>
      <c r="G482" s="72">
        <v>43133</v>
      </c>
      <c r="H482" s="72">
        <v>43133</v>
      </c>
      <c r="I482" s="70" t="s">
        <v>610</v>
      </c>
      <c r="J482" s="70"/>
      <c r="K482" s="73">
        <v>1</v>
      </c>
      <c r="L482" s="74">
        <v>0</v>
      </c>
      <c r="M482" s="96">
        <v>0</v>
      </c>
    </row>
    <row r="483" spans="1:13" x14ac:dyDescent="0.35">
      <c r="A483" s="94" t="str">
        <f t="shared" si="7"/>
        <v>5137780ZNGA562B</v>
      </c>
      <c r="B483" s="70" t="s">
        <v>978</v>
      </c>
      <c r="C483" s="71">
        <v>2211310</v>
      </c>
      <c r="D483" s="70">
        <v>5137780</v>
      </c>
      <c r="E483" s="70" t="s">
        <v>961</v>
      </c>
      <c r="F483" s="70" t="s">
        <v>953</v>
      </c>
      <c r="G483" s="72">
        <v>43133</v>
      </c>
      <c r="H483" s="72">
        <v>43133</v>
      </c>
      <c r="I483" s="70" t="s">
        <v>553</v>
      </c>
      <c r="J483" s="70"/>
      <c r="K483" s="73">
        <v>-1</v>
      </c>
      <c r="L483" s="74">
        <v>254.64</v>
      </c>
      <c r="M483" s="96">
        <v>-254.64</v>
      </c>
    </row>
    <row r="484" spans="1:13" x14ac:dyDescent="0.35">
      <c r="A484" s="94" t="str">
        <f t="shared" si="7"/>
        <v>5137780ZNGA562BC</v>
      </c>
      <c r="B484" s="70" t="s">
        <v>978</v>
      </c>
      <c r="C484" s="71">
        <v>2211310</v>
      </c>
      <c r="D484" s="70">
        <v>5137780</v>
      </c>
      <c r="E484" s="70" t="s">
        <v>961</v>
      </c>
      <c r="F484" s="70" t="s">
        <v>959</v>
      </c>
      <c r="G484" s="72">
        <v>43132</v>
      </c>
      <c r="H484" s="72">
        <v>43132</v>
      </c>
      <c r="I484" s="70" t="s">
        <v>557</v>
      </c>
      <c r="J484" s="70"/>
      <c r="K484" s="73">
        <v>1</v>
      </c>
      <c r="L484" s="74">
        <v>498.69</v>
      </c>
      <c r="M484" s="96">
        <v>498.69</v>
      </c>
    </row>
    <row r="485" spans="1:13" x14ac:dyDescent="0.35">
      <c r="A485" s="94" t="str">
        <f t="shared" si="7"/>
        <v>5166724Z999</v>
      </c>
      <c r="B485" s="70" t="s">
        <v>978</v>
      </c>
      <c r="C485" s="71">
        <v>2211853</v>
      </c>
      <c r="D485" s="70">
        <v>5166724</v>
      </c>
      <c r="E485" s="70" t="s">
        <v>967</v>
      </c>
      <c r="F485" s="70" t="s">
        <v>953</v>
      </c>
      <c r="G485" s="72">
        <v>43133</v>
      </c>
      <c r="H485" s="72">
        <v>43133</v>
      </c>
      <c r="I485" s="70" t="s">
        <v>610</v>
      </c>
      <c r="J485" s="70"/>
      <c r="K485" s="73">
        <v>1</v>
      </c>
      <c r="L485" s="74">
        <v>0</v>
      </c>
      <c r="M485" s="96">
        <v>0</v>
      </c>
    </row>
    <row r="486" spans="1:13" x14ac:dyDescent="0.35">
      <c r="A486" s="94" t="str">
        <f t="shared" si="7"/>
        <v>5166724ZNGA563B</v>
      </c>
      <c r="B486" s="70" t="s">
        <v>978</v>
      </c>
      <c r="C486" s="71">
        <v>2211853</v>
      </c>
      <c r="D486" s="70">
        <v>5166724</v>
      </c>
      <c r="E486" s="70" t="s">
        <v>967</v>
      </c>
      <c r="F486" s="70" t="s">
        <v>953</v>
      </c>
      <c r="G486" s="72">
        <v>43133</v>
      </c>
      <c r="H486" s="72">
        <v>43133</v>
      </c>
      <c r="I486" s="70" t="s">
        <v>561</v>
      </c>
      <c r="J486" s="70"/>
      <c r="K486" s="73">
        <v>-1</v>
      </c>
      <c r="L486" s="74">
        <v>383.5</v>
      </c>
      <c r="M486" s="96">
        <v>-383.5</v>
      </c>
    </row>
    <row r="487" spans="1:13" x14ac:dyDescent="0.35">
      <c r="A487" s="94" t="str">
        <f t="shared" si="7"/>
        <v>5166724ZNGA563BC</v>
      </c>
      <c r="B487" s="70" t="s">
        <v>978</v>
      </c>
      <c r="C487" s="71">
        <v>2211853</v>
      </c>
      <c r="D487" s="70">
        <v>5166724</v>
      </c>
      <c r="E487" s="70" t="s">
        <v>967</v>
      </c>
      <c r="F487" s="70" t="s">
        <v>959</v>
      </c>
      <c r="G487" s="72">
        <v>43132</v>
      </c>
      <c r="H487" s="72">
        <v>43132</v>
      </c>
      <c r="I487" s="70" t="s">
        <v>565</v>
      </c>
      <c r="J487" s="70"/>
      <c r="K487" s="73">
        <v>1</v>
      </c>
      <c r="L487" s="74">
        <v>626.70000000000005</v>
      </c>
      <c r="M487" s="96">
        <v>626.70000000000005</v>
      </c>
    </row>
    <row r="488" spans="1:13" x14ac:dyDescent="0.35">
      <c r="A488" s="94" t="str">
        <f t="shared" si="7"/>
        <v>5212475Z999</v>
      </c>
      <c r="B488" s="70" t="s">
        <v>978</v>
      </c>
      <c r="C488" s="71">
        <v>2213886</v>
      </c>
      <c r="D488" s="70">
        <v>5212475</v>
      </c>
      <c r="E488" s="70" t="s">
        <v>967</v>
      </c>
      <c r="F488" s="70" t="s">
        <v>953</v>
      </c>
      <c r="G488" s="72">
        <v>43133</v>
      </c>
      <c r="H488" s="72">
        <v>43133</v>
      </c>
      <c r="I488" s="70" t="s">
        <v>610</v>
      </c>
      <c r="J488" s="70"/>
      <c r="K488" s="73">
        <v>1</v>
      </c>
      <c r="L488" s="74">
        <v>0</v>
      </c>
      <c r="M488" s="96">
        <v>0</v>
      </c>
    </row>
    <row r="489" spans="1:13" x14ac:dyDescent="0.35">
      <c r="A489" s="94" t="str">
        <f t="shared" si="7"/>
        <v>5212475ZNGA560B</v>
      </c>
      <c r="B489" s="70" t="s">
        <v>978</v>
      </c>
      <c r="C489" s="71">
        <v>2213886</v>
      </c>
      <c r="D489" s="70">
        <v>5212475</v>
      </c>
      <c r="E489" s="70" t="s">
        <v>967</v>
      </c>
      <c r="F489" s="70" t="s">
        <v>953</v>
      </c>
      <c r="G489" s="72">
        <v>43133</v>
      </c>
      <c r="H489" s="72">
        <v>43133</v>
      </c>
      <c r="I489" s="70" t="s">
        <v>537</v>
      </c>
      <c r="J489" s="70"/>
      <c r="K489" s="73">
        <v>-1</v>
      </c>
      <c r="L489" s="74">
        <v>187.32</v>
      </c>
      <c r="M489" s="96">
        <v>-187.32</v>
      </c>
    </row>
    <row r="490" spans="1:13" x14ac:dyDescent="0.35">
      <c r="A490" s="94" t="str">
        <f t="shared" si="7"/>
        <v>5212475ZNGA560BC</v>
      </c>
      <c r="B490" s="70" t="s">
        <v>978</v>
      </c>
      <c r="C490" s="71">
        <v>2213886</v>
      </c>
      <c r="D490" s="70">
        <v>5212475</v>
      </c>
      <c r="E490" s="70" t="s">
        <v>967</v>
      </c>
      <c r="F490" s="70" t="s">
        <v>959</v>
      </c>
      <c r="G490" s="72">
        <v>43132</v>
      </c>
      <c r="H490" s="72">
        <v>43132</v>
      </c>
      <c r="I490" s="70" t="s">
        <v>541</v>
      </c>
      <c r="J490" s="70"/>
      <c r="K490" s="73">
        <v>1</v>
      </c>
      <c r="L490" s="74">
        <v>414.92</v>
      </c>
      <c r="M490" s="96">
        <v>414.92</v>
      </c>
    </row>
    <row r="491" spans="1:13" x14ac:dyDescent="0.35">
      <c r="A491" s="94" t="str">
        <f t="shared" si="7"/>
        <v>5242187ZNGA561BC</v>
      </c>
      <c r="B491" s="70" t="s">
        <v>978</v>
      </c>
      <c r="C491" s="71">
        <v>2215235</v>
      </c>
      <c r="D491" s="70">
        <v>5242187</v>
      </c>
      <c r="E491" s="70" t="s">
        <v>954</v>
      </c>
      <c r="F491" s="70" t="s">
        <v>959</v>
      </c>
      <c r="G491" s="72">
        <v>43132</v>
      </c>
      <c r="H491" s="72">
        <v>43132</v>
      </c>
      <c r="I491" s="70" t="s">
        <v>549</v>
      </c>
      <c r="J491" s="70"/>
      <c r="K491" s="73">
        <v>1</v>
      </c>
      <c r="L491" s="74">
        <v>433.57</v>
      </c>
      <c r="M491" s="96">
        <v>433.57</v>
      </c>
    </row>
    <row r="492" spans="1:13" x14ac:dyDescent="0.35">
      <c r="A492" s="94" t="str">
        <f t="shared" si="7"/>
        <v>5272552Z999</v>
      </c>
      <c r="B492" s="70" t="s">
        <v>978</v>
      </c>
      <c r="C492" s="71">
        <v>2217419</v>
      </c>
      <c r="D492" s="70">
        <v>5272552</v>
      </c>
      <c r="E492" s="70" t="s">
        <v>967</v>
      </c>
      <c r="F492" s="70" t="s">
        <v>953</v>
      </c>
      <c r="G492" s="72">
        <v>43133</v>
      </c>
      <c r="H492" s="72">
        <v>43133</v>
      </c>
      <c r="I492" s="70" t="s">
        <v>610</v>
      </c>
      <c r="J492" s="70"/>
      <c r="K492" s="73">
        <v>1</v>
      </c>
      <c r="L492" s="74">
        <v>0</v>
      </c>
      <c r="M492" s="96">
        <v>0</v>
      </c>
    </row>
    <row r="493" spans="1:13" x14ac:dyDescent="0.35">
      <c r="A493" s="94" t="str">
        <f t="shared" si="7"/>
        <v>5272552ZNGA563B</v>
      </c>
      <c r="B493" s="70" t="s">
        <v>978</v>
      </c>
      <c r="C493" s="71">
        <v>2217419</v>
      </c>
      <c r="D493" s="70">
        <v>5272552</v>
      </c>
      <c r="E493" s="70" t="s">
        <v>967</v>
      </c>
      <c r="F493" s="70" t="s">
        <v>953</v>
      </c>
      <c r="G493" s="72">
        <v>43133</v>
      </c>
      <c r="H493" s="72">
        <v>43133</v>
      </c>
      <c r="I493" s="70" t="s">
        <v>561</v>
      </c>
      <c r="J493" s="70"/>
      <c r="K493" s="73">
        <v>-1</v>
      </c>
      <c r="L493" s="74">
        <v>383.5</v>
      </c>
      <c r="M493" s="96">
        <v>-383.5</v>
      </c>
    </row>
    <row r="494" spans="1:13" x14ac:dyDescent="0.35">
      <c r="A494" s="94" t="str">
        <f t="shared" si="7"/>
        <v>5272552ZNGA563BC</v>
      </c>
      <c r="B494" s="70" t="s">
        <v>978</v>
      </c>
      <c r="C494" s="71">
        <v>2217419</v>
      </c>
      <c r="D494" s="70">
        <v>5272552</v>
      </c>
      <c r="E494" s="70" t="s">
        <v>967</v>
      </c>
      <c r="F494" s="70" t="s">
        <v>959</v>
      </c>
      <c r="G494" s="72">
        <v>43132</v>
      </c>
      <c r="H494" s="72">
        <v>43132</v>
      </c>
      <c r="I494" s="70" t="s">
        <v>565</v>
      </c>
      <c r="J494" s="70"/>
      <c r="K494" s="73">
        <v>1</v>
      </c>
      <c r="L494" s="74">
        <v>626.70000000000005</v>
      </c>
      <c r="M494" s="96">
        <v>626.70000000000005</v>
      </c>
    </row>
    <row r="495" spans="1:13" x14ac:dyDescent="0.35">
      <c r="A495" s="94" t="str">
        <f t="shared" si="7"/>
        <v>5276383ZNGA561A</v>
      </c>
      <c r="B495" s="70" t="s">
        <v>978</v>
      </c>
      <c r="C495" s="71">
        <v>2218259</v>
      </c>
      <c r="D495" s="70">
        <v>5276383</v>
      </c>
      <c r="E495" s="70" t="s">
        <v>958</v>
      </c>
      <c r="F495" s="70" t="s">
        <v>956</v>
      </c>
      <c r="G495" s="72">
        <v>43133</v>
      </c>
      <c r="H495" s="72">
        <v>43133</v>
      </c>
      <c r="I495" s="70" t="s">
        <v>543</v>
      </c>
      <c r="J495" s="70"/>
      <c r="K495" s="73">
        <v>1</v>
      </c>
      <c r="L495" s="74">
        <v>0</v>
      </c>
      <c r="M495" s="96">
        <v>0</v>
      </c>
    </row>
    <row r="496" spans="1:13" x14ac:dyDescent="0.35">
      <c r="A496" s="94" t="str">
        <f t="shared" si="7"/>
        <v>5328162ZNGA561A</v>
      </c>
      <c r="B496" s="70" t="s">
        <v>978</v>
      </c>
      <c r="C496" s="71">
        <v>2219731</v>
      </c>
      <c r="D496" s="70">
        <v>5328162</v>
      </c>
      <c r="E496" s="70" t="s">
        <v>968</v>
      </c>
      <c r="F496" s="70" t="s">
        <v>956</v>
      </c>
      <c r="G496" s="72">
        <v>43132</v>
      </c>
      <c r="H496" s="72">
        <v>43132</v>
      </c>
      <c r="I496" s="70" t="s">
        <v>543</v>
      </c>
      <c r="J496" s="70"/>
      <c r="K496" s="73">
        <v>1</v>
      </c>
      <c r="L496" s="74">
        <v>0</v>
      </c>
      <c r="M496" s="96">
        <v>0</v>
      </c>
    </row>
    <row r="497" spans="1:13" x14ac:dyDescent="0.35">
      <c r="A497" s="94" t="str">
        <f t="shared" si="7"/>
        <v>5328165ZNGA563BC</v>
      </c>
      <c r="B497" s="70" t="s">
        <v>978</v>
      </c>
      <c r="C497" s="71">
        <v>2219732</v>
      </c>
      <c r="D497" s="70">
        <v>5328165</v>
      </c>
      <c r="E497" s="70" t="s">
        <v>968</v>
      </c>
      <c r="F497" s="70" t="s">
        <v>959</v>
      </c>
      <c r="G497" s="72">
        <v>43132</v>
      </c>
      <c r="H497" s="72">
        <v>43132</v>
      </c>
      <c r="I497" s="70" t="s">
        <v>565</v>
      </c>
      <c r="J497" s="70"/>
      <c r="K497" s="73">
        <v>1</v>
      </c>
      <c r="L497" s="74">
        <v>626.70000000000005</v>
      </c>
      <c r="M497" s="96">
        <v>626.70000000000005</v>
      </c>
    </row>
    <row r="498" spans="1:13" x14ac:dyDescent="0.35">
      <c r="A498" s="94" t="str">
        <f t="shared" si="7"/>
        <v>5351284Z999</v>
      </c>
      <c r="B498" s="70" t="s">
        <v>978</v>
      </c>
      <c r="C498" s="71">
        <v>2219991</v>
      </c>
      <c r="D498" s="70">
        <v>5351284</v>
      </c>
      <c r="E498" s="70" t="s">
        <v>962</v>
      </c>
      <c r="F498" s="70" t="s">
        <v>953</v>
      </c>
      <c r="G498" s="72">
        <v>43133</v>
      </c>
      <c r="H498" s="72">
        <v>43133</v>
      </c>
      <c r="I498" s="70" t="s">
        <v>610</v>
      </c>
      <c r="J498" s="70"/>
      <c r="K498" s="73">
        <v>1</v>
      </c>
      <c r="L498" s="74">
        <v>0</v>
      </c>
      <c r="M498" s="96">
        <v>0</v>
      </c>
    </row>
    <row r="499" spans="1:13" x14ac:dyDescent="0.35">
      <c r="A499" s="94" t="str">
        <f t="shared" si="7"/>
        <v>5351284ZNGA563B</v>
      </c>
      <c r="B499" s="70" t="s">
        <v>978</v>
      </c>
      <c r="C499" s="71">
        <v>2219991</v>
      </c>
      <c r="D499" s="70">
        <v>5351284</v>
      </c>
      <c r="E499" s="70" t="s">
        <v>962</v>
      </c>
      <c r="F499" s="70" t="s">
        <v>953</v>
      </c>
      <c r="G499" s="72">
        <v>43133</v>
      </c>
      <c r="H499" s="72">
        <v>43133</v>
      </c>
      <c r="I499" s="70" t="s">
        <v>561</v>
      </c>
      <c r="J499" s="70"/>
      <c r="K499" s="73">
        <v>-1</v>
      </c>
      <c r="L499" s="74">
        <v>383.5</v>
      </c>
      <c r="M499" s="96">
        <v>-383.5</v>
      </c>
    </row>
    <row r="500" spans="1:13" x14ac:dyDescent="0.35">
      <c r="A500" s="94" t="str">
        <f t="shared" si="7"/>
        <v>5351284ZNGA563BC</v>
      </c>
      <c r="B500" s="70" t="s">
        <v>978</v>
      </c>
      <c r="C500" s="71">
        <v>2219991</v>
      </c>
      <c r="D500" s="70">
        <v>5351284</v>
      </c>
      <c r="E500" s="70" t="s">
        <v>962</v>
      </c>
      <c r="F500" s="70" t="s">
        <v>959</v>
      </c>
      <c r="G500" s="72">
        <v>43132</v>
      </c>
      <c r="H500" s="72">
        <v>43132</v>
      </c>
      <c r="I500" s="70" t="s">
        <v>565</v>
      </c>
      <c r="J500" s="70"/>
      <c r="K500" s="73">
        <v>1</v>
      </c>
      <c r="L500" s="74">
        <v>626.70000000000005</v>
      </c>
      <c r="M500" s="96">
        <v>626.70000000000005</v>
      </c>
    </row>
    <row r="501" spans="1:13" x14ac:dyDescent="0.35">
      <c r="A501" s="94" t="str">
        <f t="shared" si="7"/>
        <v>5349359ZNGA561A</v>
      </c>
      <c r="B501" s="70" t="s">
        <v>978</v>
      </c>
      <c r="C501" s="71">
        <v>2220417</v>
      </c>
      <c r="D501" s="70">
        <v>5349359</v>
      </c>
      <c r="E501" s="70" t="s">
        <v>958</v>
      </c>
      <c r="F501" s="70" t="s">
        <v>956</v>
      </c>
      <c r="G501" s="72">
        <v>43133</v>
      </c>
      <c r="H501" s="72">
        <v>43133</v>
      </c>
      <c r="I501" s="70" t="s">
        <v>543</v>
      </c>
      <c r="J501" s="70"/>
      <c r="K501" s="73">
        <v>1</v>
      </c>
      <c r="L501" s="74">
        <v>0</v>
      </c>
      <c r="M501" s="96">
        <v>0</v>
      </c>
    </row>
    <row r="502" spans="1:13" x14ac:dyDescent="0.35">
      <c r="A502" s="94" t="str">
        <f t="shared" si="7"/>
        <v>5349416ZNGA562BC</v>
      </c>
      <c r="B502" s="70" t="s">
        <v>978</v>
      </c>
      <c r="C502" s="71">
        <v>2220418</v>
      </c>
      <c r="D502" s="70">
        <v>5349416</v>
      </c>
      <c r="E502" s="70" t="s">
        <v>958</v>
      </c>
      <c r="F502" s="70" t="s">
        <v>959</v>
      </c>
      <c r="G502" s="72">
        <v>43133</v>
      </c>
      <c r="H502" s="72">
        <v>43133</v>
      </c>
      <c r="I502" s="70" t="s">
        <v>557</v>
      </c>
      <c r="J502" s="70"/>
      <c r="K502" s="73">
        <v>1</v>
      </c>
      <c r="L502" s="74">
        <v>498.69</v>
      </c>
      <c r="M502" s="96">
        <v>498.69</v>
      </c>
    </row>
    <row r="503" spans="1:13" x14ac:dyDescent="0.35">
      <c r="A503" s="94" t="str">
        <f t="shared" si="7"/>
        <v>5388825ZNGA561C</v>
      </c>
      <c r="B503" s="70" t="s">
        <v>978</v>
      </c>
      <c r="C503" s="71">
        <v>2222898</v>
      </c>
      <c r="D503" s="70">
        <v>5388825</v>
      </c>
      <c r="E503" s="70" t="s">
        <v>954</v>
      </c>
      <c r="F503" s="70" t="s">
        <v>959</v>
      </c>
      <c r="G503" s="72">
        <v>43133</v>
      </c>
      <c r="H503" s="72">
        <v>43133</v>
      </c>
      <c r="I503" s="70" t="s">
        <v>547</v>
      </c>
      <c r="J503" s="70"/>
      <c r="K503" s="73">
        <v>1</v>
      </c>
      <c r="L503" s="74">
        <v>205.64</v>
      </c>
      <c r="M503" s="96">
        <v>205.64</v>
      </c>
    </row>
    <row r="504" spans="1:13" x14ac:dyDescent="0.35">
      <c r="A504" s="94" t="str">
        <f t="shared" si="7"/>
        <v>5237964ZNGA561A</v>
      </c>
      <c r="B504" s="70" t="s">
        <v>978</v>
      </c>
      <c r="C504" s="71">
        <v>2222958</v>
      </c>
      <c r="D504" s="70">
        <v>5237964</v>
      </c>
      <c r="E504" s="70" t="s">
        <v>968</v>
      </c>
      <c r="F504" s="70" t="s">
        <v>956</v>
      </c>
      <c r="G504" s="72">
        <v>43133</v>
      </c>
      <c r="H504" s="72">
        <v>43133</v>
      </c>
      <c r="I504" s="70" t="s">
        <v>543</v>
      </c>
      <c r="J504" s="70"/>
      <c r="K504" s="73">
        <v>1</v>
      </c>
      <c r="L504" s="74">
        <v>0</v>
      </c>
      <c r="M504" s="96">
        <v>0</v>
      </c>
    </row>
    <row r="505" spans="1:13" x14ac:dyDescent="0.35">
      <c r="A505" s="94" t="str">
        <f t="shared" si="7"/>
        <v>4955756ZNGA561A</v>
      </c>
      <c r="B505" s="70" t="s">
        <v>978</v>
      </c>
      <c r="C505" s="71">
        <v>2222962</v>
      </c>
      <c r="D505" s="70">
        <v>4955756</v>
      </c>
      <c r="E505" s="70" t="s">
        <v>961</v>
      </c>
      <c r="F505" s="70" t="s">
        <v>956</v>
      </c>
      <c r="G505" s="72">
        <v>43133</v>
      </c>
      <c r="H505" s="72">
        <v>43133</v>
      </c>
      <c r="I505" s="70" t="s">
        <v>543</v>
      </c>
      <c r="J505" s="70"/>
      <c r="K505" s="73">
        <v>1</v>
      </c>
      <c r="L505" s="74">
        <v>0</v>
      </c>
      <c r="M505" s="96">
        <v>0</v>
      </c>
    </row>
    <row r="506" spans="1:13" x14ac:dyDescent="0.35">
      <c r="A506" s="94" t="str">
        <f t="shared" si="7"/>
        <v>4955775ZNGA561B</v>
      </c>
      <c r="B506" s="70" t="s">
        <v>978</v>
      </c>
      <c r="C506" s="71">
        <v>2222963</v>
      </c>
      <c r="D506" s="70">
        <v>4955775</v>
      </c>
      <c r="E506" s="70" t="s">
        <v>961</v>
      </c>
      <c r="F506" s="70" t="s">
        <v>953</v>
      </c>
      <c r="G506" s="72">
        <v>43133</v>
      </c>
      <c r="H506" s="72">
        <v>43133</v>
      </c>
      <c r="I506" s="70" t="s">
        <v>545</v>
      </c>
      <c r="J506" s="70"/>
      <c r="K506" s="73">
        <v>1</v>
      </c>
      <c r="L506" s="74">
        <v>194.94</v>
      </c>
      <c r="M506" s="96">
        <v>194.94</v>
      </c>
    </row>
    <row r="507" spans="1:13" x14ac:dyDescent="0.35">
      <c r="A507" s="94" t="str">
        <f t="shared" si="7"/>
        <v>5416500ZNGA562BC</v>
      </c>
      <c r="B507" s="70" t="s">
        <v>978</v>
      </c>
      <c r="C507" s="71">
        <v>2223519</v>
      </c>
      <c r="D507" s="70">
        <v>5416500</v>
      </c>
      <c r="E507" s="70" t="s">
        <v>955</v>
      </c>
      <c r="F507" s="70" t="s">
        <v>959</v>
      </c>
      <c r="G507" s="72">
        <v>43133</v>
      </c>
      <c r="H507" s="72">
        <v>43133</v>
      </c>
      <c r="I507" s="70" t="s">
        <v>557</v>
      </c>
      <c r="J507" s="70"/>
      <c r="K507" s="73">
        <v>1</v>
      </c>
      <c r="L507" s="74">
        <v>498.69</v>
      </c>
      <c r="M507" s="96">
        <v>498.69</v>
      </c>
    </row>
    <row r="508" spans="1:13" x14ac:dyDescent="0.35">
      <c r="A508" s="94" t="str">
        <f t="shared" si="7"/>
        <v>5418669Z999</v>
      </c>
      <c r="B508" s="70" t="s">
        <v>978</v>
      </c>
      <c r="C508" s="71">
        <v>2223674</v>
      </c>
      <c r="D508" s="70">
        <v>5418669</v>
      </c>
      <c r="E508" s="70" t="s">
        <v>962</v>
      </c>
      <c r="F508" s="70"/>
      <c r="G508" s="72">
        <v>43133</v>
      </c>
      <c r="H508" s="72">
        <v>43133</v>
      </c>
      <c r="I508" s="70" t="s">
        <v>610</v>
      </c>
      <c r="J508" s="70"/>
      <c r="K508" s="73">
        <v>1</v>
      </c>
      <c r="L508" s="74">
        <v>0</v>
      </c>
      <c r="M508" s="96">
        <v>0</v>
      </c>
    </row>
    <row r="509" spans="1:13" x14ac:dyDescent="0.35">
      <c r="A509" s="94" t="str">
        <f t="shared" si="7"/>
        <v>5418669ZNGA563B</v>
      </c>
      <c r="B509" s="70" t="s">
        <v>978</v>
      </c>
      <c r="C509" s="71">
        <v>2223674</v>
      </c>
      <c r="D509" s="70">
        <v>5418669</v>
      </c>
      <c r="E509" s="70" t="s">
        <v>962</v>
      </c>
      <c r="F509" s="70"/>
      <c r="G509" s="72">
        <v>43133</v>
      </c>
      <c r="H509" s="72">
        <v>43133</v>
      </c>
      <c r="I509" s="70" t="s">
        <v>561</v>
      </c>
      <c r="J509" s="70"/>
      <c r="K509" s="73">
        <v>-1</v>
      </c>
      <c r="L509" s="74">
        <v>383.5</v>
      </c>
      <c r="M509" s="96">
        <v>-383.5</v>
      </c>
    </row>
    <row r="510" spans="1:13" x14ac:dyDescent="0.35">
      <c r="A510" s="94" t="str">
        <f t="shared" si="7"/>
        <v>5418669ZNGA563BC</v>
      </c>
      <c r="B510" s="70" t="s">
        <v>978</v>
      </c>
      <c r="C510" s="71">
        <v>2223674</v>
      </c>
      <c r="D510" s="70">
        <v>5418669</v>
      </c>
      <c r="E510" s="70" t="s">
        <v>962</v>
      </c>
      <c r="F510" s="70" t="s">
        <v>959</v>
      </c>
      <c r="G510" s="72">
        <v>43132</v>
      </c>
      <c r="H510" s="72">
        <v>43132</v>
      </c>
      <c r="I510" s="70" t="s">
        <v>565</v>
      </c>
      <c r="J510" s="70"/>
      <c r="K510" s="73">
        <v>1</v>
      </c>
      <c r="L510" s="74">
        <v>626.70000000000005</v>
      </c>
      <c r="M510" s="96">
        <v>626.70000000000005</v>
      </c>
    </row>
    <row r="511" spans="1:13" x14ac:dyDescent="0.35">
      <c r="A511" s="94" t="str">
        <f t="shared" si="7"/>
        <v>5433719ZNGA562BC</v>
      </c>
      <c r="B511" s="70" t="s">
        <v>978</v>
      </c>
      <c r="C511" s="71">
        <v>2224338</v>
      </c>
      <c r="D511" s="70">
        <v>5433719</v>
      </c>
      <c r="E511" s="70" t="s">
        <v>962</v>
      </c>
      <c r="F511" s="70" t="s">
        <v>959</v>
      </c>
      <c r="G511" s="72">
        <v>43133</v>
      </c>
      <c r="H511" s="72">
        <v>43133</v>
      </c>
      <c r="I511" s="70" t="s">
        <v>557</v>
      </c>
      <c r="J511" s="70"/>
      <c r="K511" s="73">
        <v>1</v>
      </c>
      <c r="L511" s="74">
        <v>498.69</v>
      </c>
      <c r="M511" s="96">
        <v>498.69</v>
      </c>
    </row>
    <row r="512" spans="1:13" x14ac:dyDescent="0.35">
      <c r="A512" s="94" t="str">
        <f t="shared" si="7"/>
        <v>5440789Z999</v>
      </c>
      <c r="B512" s="70" t="s">
        <v>978</v>
      </c>
      <c r="C512" s="71">
        <v>2224391</v>
      </c>
      <c r="D512" s="70">
        <v>5440789</v>
      </c>
      <c r="E512" s="70" t="s">
        <v>968</v>
      </c>
      <c r="F512" s="70" t="s">
        <v>953</v>
      </c>
      <c r="G512" s="72">
        <v>43133</v>
      </c>
      <c r="H512" s="72">
        <v>43133</v>
      </c>
      <c r="I512" s="70" t="s">
        <v>610</v>
      </c>
      <c r="J512" s="70"/>
      <c r="K512" s="73">
        <v>1</v>
      </c>
      <c r="L512" s="74">
        <v>0</v>
      </c>
      <c r="M512" s="96">
        <v>0</v>
      </c>
    </row>
    <row r="513" spans="1:13" x14ac:dyDescent="0.35">
      <c r="A513" s="94" t="str">
        <f t="shared" si="7"/>
        <v>5440789ZNGA562B</v>
      </c>
      <c r="B513" s="70" t="s">
        <v>978</v>
      </c>
      <c r="C513" s="71">
        <v>2224391</v>
      </c>
      <c r="D513" s="70">
        <v>5440789</v>
      </c>
      <c r="E513" s="70" t="s">
        <v>968</v>
      </c>
      <c r="F513" s="70" t="s">
        <v>953</v>
      </c>
      <c r="G513" s="72">
        <v>43133</v>
      </c>
      <c r="H513" s="72">
        <v>43133</v>
      </c>
      <c r="I513" s="70" t="s">
        <v>553</v>
      </c>
      <c r="J513" s="70"/>
      <c r="K513" s="73">
        <v>-1</v>
      </c>
      <c r="L513" s="74">
        <v>254.64</v>
      </c>
      <c r="M513" s="96">
        <v>-254.64</v>
      </c>
    </row>
    <row r="514" spans="1:13" x14ac:dyDescent="0.35">
      <c r="A514" s="94" t="str">
        <f t="shared" si="7"/>
        <v>5440789ZNGA562BC</v>
      </c>
      <c r="B514" s="70" t="s">
        <v>978</v>
      </c>
      <c r="C514" s="71">
        <v>2224391</v>
      </c>
      <c r="D514" s="70">
        <v>5440789</v>
      </c>
      <c r="E514" s="70" t="s">
        <v>968</v>
      </c>
      <c r="F514" s="70" t="s">
        <v>959</v>
      </c>
      <c r="G514" s="72">
        <v>43132</v>
      </c>
      <c r="H514" s="72">
        <v>43132</v>
      </c>
      <c r="I514" s="70" t="s">
        <v>557</v>
      </c>
      <c r="J514" s="70"/>
      <c r="K514" s="73">
        <v>1</v>
      </c>
      <c r="L514" s="74">
        <v>498.69</v>
      </c>
      <c r="M514" s="96">
        <v>498.69</v>
      </c>
    </row>
    <row r="515" spans="1:13" x14ac:dyDescent="0.35">
      <c r="A515" s="94" t="str">
        <f t="shared" ref="A515:A578" si="8">CONCATENATE(D515,I515)</f>
        <v>5460415ZNGA561BC</v>
      </c>
      <c r="B515" s="70" t="s">
        <v>978</v>
      </c>
      <c r="C515" s="71">
        <v>2224975</v>
      </c>
      <c r="D515" s="70">
        <v>5460415</v>
      </c>
      <c r="E515" s="70" t="s">
        <v>962</v>
      </c>
      <c r="F515" s="70" t="s">
        <v>959</v>
      </c>
      <c r="G515" s="72">
        <v>43133</v>
      </c>
      <c r="H515" s="72">
        <v>43133</v>
      </c>
      <c r="I515" s="70" t="s">
        <v>549</v>
      </c>
      <c r="J515" s="70"/>
      <c r="K515" s="73">
        <v>1</v>
      </c>
      <c r="L515" s="74">
        <v>433.57</v>
      </c>
      <c r="M515" s="96">
        <v>433.57</v>
      </c>
    </row>
    <row r="516" spans="1:13" x14ac:dyDescent="0.35">
      <c r="A516" s="94" t="str">
        <f t="shared" si="8"/>
        <v>5466047ZNGA561BC</v>
      </c>
      <c r="B516" s="70" t="s">
        <v>978</v>
      </c>
      <c r="C516" s="71">
        <v>2225703</v>
      </c>
      <c r="D516" s="70">
        <v>5466047</v>
      </c>
      <c r="E516" s="70" t="s">
        <v>958</v>
      </c>
      <c r="F516" s="70" t="s">
        <v>959</v>
      </c>
      <c r="G516" s="72">
        <v>43132</v>
      </c>
      <c r="H516" s="72">
        <v>43132</v>
      </c>
      <c r="I516" s="70" t="s">
        <v>549</v>
      </c>
      <c r="J516" s="70"/>
      <c r="K516" s="73">
        <v>1</v>
      </c>
      <c r="L516" s="74">
        <v>433.57</v>
      </c>
      <c r="M516" s="96">
        <v>433.57</v>
      </c>
    </row>
    <row r="517" spans="1:13" x14ac:dyDescent="0.35">
      <c r="A517" s="94" t="str">
        <f t="shared" si="8"/>
        <v>5472162NGA-714</v>
      </c>
      <c r="B517" s="70" t="s">
        <v>978</v>
      </c>
      <c r="C517" s="71">
        <v>2226043</v>
      </c>
      <c r="D517" s="70">
        <v>5472162</v>
      </c>
      <c r="E517" s="70" t="s">
        <v>966</v>
      </c>
      <c r="F517" s="70" t="s">
        <v>953</v>
      </c>
      <c r="G517" s="72">
        <v>43132</v>
      </c>
      <c r="H517" s="72">
        <v>43132</v>
      </c>
      <c r="I517" s="70" t="s">
        <v>181</v>
      </c>
      <c r="J517" s="70"/>
      <c r="K517" s="73">
        <v>1</v>
      </c>
      <c r="L517" s="74">
        <v>41.38</v>
      </c>
      <c r="M517" s="96">
        <v>41.38</v>
      </c>
    </row>
    <row r="518" spans="1:13" x14ac:dyDescent="0.35">
      <c r="A518" s="94" t="str">
        <f t="shared" si="8"/>
        <v>5472870ZNGA561A</v>
      </c>
      <c r="B518" s="70" t="s">
        <v>978</v>
      </c>
      <c r="C518" s="71">
        <v>2226694</v>
      </c>
      <c r="D518" s="70">
        <v>5472870</v>
      </c>
      <c r="E518" s="70" t="s">
        <v>968</v>
      </c>
      <c r="F518" s="70" t="s">
        <v>956</v>
      </c>
      <c r="G518" s="72">
        <v>43133</v>
      </c>
      <c r="H518" s="72">
        <v>43133</v>
      </c>
      <c r="I518" s="70" t="s">
        <v>543</v>
      </c>
      <c r="J518" s="70"/>
      <c r="K518" s="73">
        <v>1</v>
      </c>
      <c r="L518" s="74">
        <v>0</v>
      </c>
      <c r="M518" s="96">
        <v>0</v>
      </c>
    </row>
    <row r="519" spans="1:13" x14ac:dyDescent="0.35">
      <c r="A519" s="94" t="str">
        <f t="shared" si="8"/>
        <v>5472971ZNGA563BC</v>
      </c>
      <c r="B519" s="70" t="s">
        <v>978</v>
      </c>
      <c r="C519" s="71">
        <v>2226695</v>
      </c>
      <c r="D519" s="70">
        <v>5472971</v>
      </c>
      <c r="E519" s="70" t="s">
        <v>968</v>
      </c>
      <c r="F519" s="70" t="s">
        <v>959</v>
      </c>
      <c r="G519" s="72">
        <v>43133</v>
      </c>
      <c r="H519" s="72">
        <v>43133</v>
      </c>
      <c r="I519" s="70" t="s">
        <v>565</v>
      </c>
      <c r="J519" s="70"/>
      <c r="K519" s="73">
        <v>1</v>
      </c>
      <c r="L519" s="74">
        <v>626.70000000000005</v>
      </c>
      <c r="M519" s="96">
        <v>626.70000000000005</v>
      </c>
    </row>
    <row r="520" spans="1:13" x14ac:dyDescent="0.35">
      <c r="A520" s="94" t="str">
        <f t="shared" si="8"/>
        <v>5474192ZNGA561B</v>
      </c>
      <c r="B520" s="70" t="s">
        <v>978</v>
      </c>
      <c r="C520" s="71">
        <v>2227365</v>
      </c>
      <c r="D520" s="70">
        <v>5474192</v>
      </c>
      <c r="E520" s="70" t="s">
        <v>961</v>
      </c>
      <c r="F520" s="70" t="s">
        <v>953</v>
      </c>
      <c r="G520" s="72">
        <v>43133</v>
      </c>
      <c r="H520" s="72">
        <v>43133</v>
      </c>
      <c r="I520" s="70" t="s">
        <v>545</v>
      </c>
      <c r="J520" s="70"/>
      <c r="K520" s="73">
        <v>1</v>
      </c>
      <c r="L520" s="74">
        <v>194.94</v>
      </c>
      <c r="M520" s="96">
        <v>194.94</v>
      </c>
    </row>
    <row r="521" spans="1:13" x14ac:dyDescent="0.35">
      <c r="A521" s="94" t="str">
        <f t="shared" si="8"/>
        <v>5474184ZNGA561A</v>
      </c>
      <c r="B521" s="70" t="s">
        <v>978</v>
      </c>
      <c r="C521" s="71">
        <v>2227366</v>
      </c>
      <c r="D521" s="70">
        <v>5474184</v>
      </c>
      <c r="E521" s="70" t="s">
        <v>961</v>
      </c>
      <c r="F521" s="70" t="s">
        <v>956</v>
      </c>
      <c r="G521" s="72">
        <v>43133</v>
      </c>
      <c r="H521" s="72">
        <v>43133</v>
      </c>
      <c r="I521" s="70" t="s">
        <v>543</v>
      </c>
      <c r="J521" s="70"/>
      <c r="K521" s="73">
        <v>1</v>
      </c>
      <c r="L521" s="74">
        <v>0</v>
      </c>
      <c r="M521" s="96">
        <v>0</v>
      </c>
    </row>
    <row r="522" spans="1:13" x14ac:dyDescent="0.35">
      <c r="A522" s="94" t="str">
        <f t="shared" si="8"/>
        <v>5499945ZNGA563BC</v>
      </c>
      <c r="B522" s="70" t="s">
        <v>978</v>
      </c>
      <c r="C522" s="71">
        <v>2227433</v>
      </c>
      <c r="D522" s="70">
        <v>5499945</v>
      </c>
      <c r="E522" s="70" t="s">
        <v>967</v>
      </c>
      <c r="F522" s="70" t="s">
        <v>959</v>
      </c>
      <c r="G522" s="72">
        <v>43133</v>
      </c>
      <c r="H522" s="72">
        <v>43133</v>
      </c>
      <c r="I522" s="70" t="s">
        <v>565</v>
      </c>
      <c r="J522" s="70"/>
      <c r="K522" s="73">
        <v>1</v>
      </c>
      <c r="L522" s="74">
        <v>626.70000000000005</v>
      </c>
      <c r="M522" s="96">
        <v>626.70000000000005</v>
      </c>
    </row>
    <row r="523" spans="1:13" x14ac:dyDescent="0.35">
      <c r="A523" s="94" t="str">
        <f t="shared" si="8"/>
        <v>5499937ZNGA561A</v>
      </c>
      <c r="B523" s="70" t="s">
        <v>978</v>
      </c>
      <c r="C523" s="71">
        <v>2227434</v>
      </c>
      <c r="D523" s="70">
        <v>5499937</v>
      </c>
      <c r="E523" s="70" t="s">
        <v>967</v>
      </c>
      <c r="F523" s="70" t="s">
        <v>956</v>
      </c>
      <c r="G523" s="72">
        <v>43132</v>
      </c>
      <c r="H523" s="72">
        <v>43132</v>
      </c>
      <c r="I523" s="70" t="s">
        <v>543</v>
      </c>
      <c r="J523" s="70"/>
      <c r="K523" s="73">
        <v>1</v>
      </c>
      <c r="L523" s="74">
        <v>0</v>
      </c>
      <c r="M523" s="96">
        <v>0</v>
      </c>
    </row>
    <row r="524" spans="1:13" x14ac:dyDescent="0.35">
      <c r="A524" s="94" t="str">
        <f t="shared" si="8"/>
        <v>5504899ZNGA563BC</v>
      </c>
      <c r="B524" s="70" t="s">
        <v>978</v>
      </c>
      <c r="C524" s="71">
        <v>2227836</v>
      </c>
      <c r="D524" s="70">
        <v>5504899</v>
      </c>
      <c r="E524" s="70" t="s">
        <v>954</v>
      </c>
      <c r="F524" s="70" t="s">
        <v>959</v>
      </c>
      <c r="G524" s="72">
        <v>43133</v>
      </c>
      <c r="H524" s="72">
        <v>43133</v>
      </c>
      <c r="I524" s="70" t="s">
        <v>565</v>
      </c>
      <c r="J524" s="70"/>
      <c r="K524" s="73">
        <v>1</v>
      </c>
      <c r="L524" s="74">
        <v>626.70000000000005</v>
      </c>
      <c r="M524" s="96">
        <v>626.70000000000005</v>
      </c>
    </row>
    <row r="525" spans="1:13" x14ac:dyDescent="0.35">
      <c r="A525" s="94" t="str">
        <f t="shared" si="8"/>
        <v>5516561NGA-750</v>
      </c>
      <c r="B525" s="70" t="s">
        <v>978</v>
      </c>
      <c r="C525" s="71">
        <v>2228332</v>
      </c>
      <c r="D525" s="70">
        <v>5516561</v>
      </c>
      <c r="E525" s="70" t="s">
        <v>966</v>
      </c>
      <c r="F525" s="70" t="s">
        <v>959</v>
      </c>
      <c r="G525" s="72">
        <v>43134</v>
      </c>
      <c r="H525" s="72">
        <v>43134</v>
      </c>
      <c r="I525" s="70" t="s">
        <v>187</v>
      </c>
      <c r="J525" s="70"/>
      <c r="K525" s="73">
        <v>1</v>
      </c>
      <c r="L525" s="74">
        <v>22.61</v>
      </c>
      <c r="M525" s="96">
        <v>22.61</v>
      </c>
    </row>
    <row r="526" spans="1:13" x14ac:dyDescent="0.35">
      <c r="A526" s="94" t="str">
        <f t="shared" si="8"/>
        <v>5516561NGA-752</v>
      </c>
      <c r="B526" s="70" t="s">
        <v>978</v>
      </c>
      <c r="C526" s="71">
        <v>2228332</v>
      </c>
      <c r="D526" s="70">
        <v>5516561</v>
      </c>
      <c r="E526" s="70" t="s">
        <v>966</v>
      </c>
      <c r="F526" s="70" t="s">
        <v>959</v>
      </c>
      <c r="G526" s="72">
        <v>43134</v>
      </c>
      <c r="H526" s="72">
        <v>43134</v>
      </c>
      <c r="I526" s="70" t="s">
        <v>191</v>
      </c>
      <c r="J526" s="70"/>
      <c r="K526" s="73">
        <v>1</v>
      </c>
      <c r="L526" s="74">
        <v>58.84</v>
      </c>
      <c r="M526" s="96">
        <v>58.84</v>
      </c>
    </row>
    <row r="527" spans="1:13" x14ac:dyDescent="0.35">
      <c r="A527" s="94" t="str">
        <f t="shared" si="8"/>
        <v>5516561NGA-753</v>
      </c>
      <c r="B527" s="70" t="s">
        <v>978</v>
      </c>
      <c r="C527" s="71">
        <v>2228332</v>
      </c>
      <c r="D527" s="70">
        <v>5516561</v>
      </c>
      <c r="E527" s="70" t="s">
        <v>966</v>
      </c>
      <c r="F527" s="70" t="s">
        <v>959</v>
      </c>
      <c r="G527" s="72">
        <v>43134</v>
      </c>
      <c r="H527" s="72">
        <v>43134</v>
      </c>
      <c r="I527" s="70" t="s">
        <v>193</v>
      </c>
      <c r="J527" s="70"/>
      <c r="K527" s="73">
        <v>2</v>
      </c>
      <c r="L527" s="74">
        <v>68.2</v>
      </c>
      <c r="M527" s="96">
        <v>136.4</v>
      </c>
    </row>
    <row r="528" spans="1:13" x14ac:dyDescent="0.35">
      <c r="A528" s="94" t="str">
        <f t="shared" si="8"/>
        <v>5499846ZNGA561BC</v>
      </c>
      <c r="B528" s="70" t="s">
        <v>978</v>
      </c>
      <c r="C528" s="71">
        <v>2228833</v>
      </c>
      <c r="D528" s="70">
        <v>5499846</v>
      </c>
      <c r="E528" s="70" t="s">
        <v>954</v>
      </c>
      <c r="F528" s="70" t="s">
        <v>959</v>
      </c>
      <c r="G528" s="72">
        <v>43133</v>
      </c>
      <c r="H528" s="72">
        <v>43133</v>
      </c>
      <c r="I528" s="70" t="s">
        <v>549</v>
      </c>
      <c r="J528" s="70"/>
      <c r="K528" s="73">
        <v>1</v>
      </c>
      <c r="L528" s="74">
        <v>433.57</v>
      </c>
      <c r="M528" s="96">
        <v>433.57</v>
      </c>
    </row>
    <row r="529" spans="1:13" x14ac:dyDescent="0.35">
      <c r="A529" s="94" t="str">
        <f t="shared" si="8"/>
        <v>5499840ZNGA561A</v>
      </c>
      <c r="B529" s="70" t="s">
        <v>978</v>
      </c>
      <c r="C529" s="71">
        <v>2228834</v>
      </c>
      <c r="D529" s="70">
        <v>5499840</v>
      </c>
      <c r="E529" s="70" t="s">
        <v>954</v>
      </c>
      <c r="F529" s="70" t="s">
        <v>956</v>
      </c>
      <c r="G529" s="72">
        <v>43133</v>
      </c>
      <c r="H529" s="72">
        <v>43133</v>
      </c>
      <c r="I529" s="70" t="s">
        <v>543</v>
      </c>
      <c r="J529" s="70"/>
      <c r="K529" s="73">
        <v>1</v>
      </c>
      <c r="L529" s="74">
        <v>0</v>
      </c>
      <c r="M529" s="96">
        <v>0</v>
      </c>
    </row>
    <row r="530" spans="1:13" x14ac:dyDescent="0.35">
      <c r="A530" s="94" t="str">
        <f t="shared" si="8"/>
        <v>5542593ZNGA563B</v>
      </c>
      <c r="B530" s="70" t="s">
        <v>978</v>
      </c>
      <c r="C530" s="71">
        <v>2230487</v>
      </c>
      <c r="D530" s="70">
        <v>5542593</v>
      </c>
      <c r="E530" s="70" t="s">
        <v>954</v>
      </c>
      <c r="F530" s="70" t="s">
        <v>953</v>
      </c>
      <c r="G530" s="72">
        <v>43132</v>
      </c>
      <c r="H530" s="72">
        <v>43132</v>
      </c>
      <c r="I530" s="70" t="s">
        <v>561</v>
      </c>
      <c r="J530" s="70"/>
      <c r="K530" s="73">
        <v>1</v>
      </c>
      <c r="L530" s="74">
        <v>383.5</v>
      </c>
      <c r="M530" s="96">
        <v>383.5</v>
      </c>
    </row>
    <row r="531" spans="1:13" x14ac:dyDescent="0.35">
      <c r="A531" s="94" t="str">
        <f t="shared" si="8"/>
        <v>5542542ZNGA561A</v>
      </c>
      <c r="B531" s="70" t="s">
        <v>978</v>
      </c>
      <c r="C531" s="71">
        <v>2230488</v>
      </c>
      <c r="D531" s="70">
        <v>5542542</v>
      </c>
      <c r="E531" s="70" t="s">
        <v>954</v>
      </c>
      <c r="F531" s="70" t="s">
        <v>956</v>
      </c>
      <c r="G531" s="72">
        <v>43132</v>
      </c>
      <c r="H531" s="72">
        <v>43132</v>
      </c>
      <c r="I531" s="70" t="s">
        <v>543</v>
      </c>
      <c r="J531" s="70"/>
      <c r="K531" s="73">
        <v>1</v>
      </c>
      <c r="L531" s="74">
        <v>0</v>
      </c>
      <c r="M531" s="96">
        <v>0</v>
      </c>
    </row>
    <row r="532" spans="1:13" x14ac:dyDescent="0.35">
      <c r="A532" s="94" t="str">
        <f t="shared" si="8"/>
        <v>5539624NGA-750</v>
      </c>
      <c r="B532" s="70" t="s">
        <v>978</v>
      </c>
      <c r="C532" s="71">
        <v>2230702</v>
      </c>
      <c r="D532" s="70">
        <v>5539624</v>
      </c>
      <c r="E532" s="70" t="s">
        <v>966</v>
      </c>
      <c r="F532" s="70" t="s">
        <v>959</v>
      </c>
      <c r="G532" s="72">
        <v>43133</v>
      </c>
      <c r="H532" s="72">
        <v>43133</v>
      </c>
      <c r="I532" s="70" t="s">
        <v>187</v>
      </c>
      <c r="J532" s="70"/>
      <c r="K532" s="73">
        <v>1</v>
      </c>
      <c r="L532" s="74">
        <v>22.61</v>
      </c>
      <c r="M532" s="96">
        <v>22.61</v>
      </c>
    </row>
    <row r="533" spans="1:13" x14ac:dyDescent="0.35">
      <c r="A533" s="94" t="str">
        <f t="shared" si="8"/>
        <v>5539624NGA-753</v>
      </c>
      <c r="B533" s="70" t="s">
        <v>978</v>
      </c>
      <c r="C533" s="71">
        <v>2230702</v>
      </c>
      <c r="D533" s="70">
        <v>5539624</v>
      </c>
      <c r="E533" s="70" t="s">
        <v>966</v>
      </c>
      <c r="F533" s="70" t="s">
        <v>959</v>
      </c>
      <c r="G533" s="72">
        <v>43133</v>
      </c>
      <c r="H533" s="72">
        <v>43133</v>
      </c>
      <c r="I533" s="70" t="s">
        <v>193</v>
      </c>
      <c r="J533" s="70"/>
      <c r="K533" s="73">
        <v>1</v>
      </c>
      <c r="L533" s="74">
        <v>68.2</v>
      </c>
      <c r="M533" s="96">
        <v>68.2</v>
      </c>
    </row>
    <row r="534" spans="1:13" x14ac:dyDescent="0.35">
      <c r="A534" s="94" t="str">
        <f t="shared" si="8"/>
        <v>5547166ZNGA561A</v>
      </c>
      <c r="B534" s="70" t="s">
        <v>978</v>
      </c>
      <c r="C534" s="71">
        <v>2231089</v>
      </c>
      <c r="D534" s="70">
        <v>5547166</v>
      </c>
      <c r="E534" s="70" t="s">
        <v>967</v>
      </c>
      <c r="F534" s="70" t="s">
        <v>956</v>
      </c>
      <c r="G534" s="72">
        <v>43133</v>
      </c>
      <c r="H534" s="72">
        <v>43133</v>
      </c>
      <c r="I534" s="70" t="s">
        <v>543</v>
      </c>
      <c r="J534" s="70"/>
      <c r="K534" s="73">
        <v>1</v>
      </c>
      <c r="L534" s="74">
        <v>0</v>
      </c>
      <c r="M534" s="96">
        <v>0</v>
      </c>
    </row>
    <row r="535" spans="1:13" x14ac:dyDescent="0.35">
      <c r="A535" s="94" t="str">
        <f t="shared" si="8"/>
        <v>5547175ZNGA561BC</v>
      </c>
      <c r="B535" s="70" t="s">
        <v>978</v>
      </c>
      <c r="C535" s="71">
        <v>2231090</v>
      </c>
      <c r="D535" s="70">
        <v>5547175</v>
      </c>
      <c r="E535" s="70" t="s">
        <v>967</v>
      </c>
      <c r="F535" s="70" t="s">
        <v>959</v>
      </c>
      <c r="G535" s="72">
        <v>43133</v>
      </c>
      <c r="H535" s="72">
        <v>43133</v>
      </c>
      <c r="I535" s="70" t="s">
        <v>549</v>
      </c>
      <c r="J535" s="70"/>
      <c r="K535" s="73">
        <v>1</v>
      </c>
      <c r="L535" s="74">
        <v>433.57</v>
      </c>
      <c r="M535" s="96">
        <v>433.57</v>
      </c>
    </row>
    <row r="536" spans="1:13" x14ac:dyDescent="0.35">
      <c r="A536" s="94" t="str">
        <f t="shared" si="8"/>
        <v>5575700ZNGA561A</v>
      </c>
      <c r="B536" s="70" t="s">
        <v>978</v>
      </c>
      <c r="C536" s="71">
        <v>2232658</v>
      </c>
      <c r="D536" s="70">
        <v>5575700</v>
      </c>
      <c r="E536" s="70" t="s">
        <v>957</v>
      </c>
      <c r="F536" s="70" t="s">
        <v>956</v>
      </c>
      <c r="G536" s="72">
        <v>43133</v>
      </c>
      <c r="H536" s="72">
        <v>43133</v>
      </c>
      <c r="I536" s="70" t="s">
        <v>543</v>
      </c>
      <c r="J536" s="70"/>
      <c r="K536" s="73">
        <v>1</v>
      </c>
      <c r="L536" s="74">
        <v>0</v>
      </c>
      <c r="M536" s="96">
        <v>0</v>
      </c>
    </row>
    <row r="537" spans="1:13" x14ac:dyDescent="0.35">
      <c r="A537" s="94" t="str">
        <f t="shared" si="8"/>
        <v>5576650NGA-711</v>
      </c>
      <c r="B537" s="70" t="s">
        <v>978</v>
      </c>
      <c r="C537" s="71">
        <v>2232805</v>
      </c>
      <c r="D537" s="70">
        <v>5576650</v>
      </c>
      <c r="E537" s="70" t="s">
        <v>966</v>
      </c>
      <c r="F537" s="70" t="s">
        <v>969</v>
      </c>
      <c r="G537" s="72">
        <v>43133</v>
      </c>
      <c r="H537" s="72">
        <v>43133</v>
      </c>
      <c r="I537" s="70" t="s">
        <v>177</v>
      </c>
      <c r="J537" s="70"/>
      <c r="K537" s="73">
        <v>1</v>
      </c>
      <c r="L537" s="74">
        <v>225.02</v>
      </c>
      <c r="M537" s="96">
        <v>225.02</v>
      </c>
    </row>
    <row r="538" spans="1:13" x14ac:dyDescent="0.35">
      <c r="A538" s="94" t="str">
        <f t="shared" si="8"/>
        <v/>
      </c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5" t="s">
        <v>970</v>
      </c>
      <c r="M538" s="96">
        <v>11709.94</v>
      </c>
    </row>
    <row r="539" spans="1:13" x14ac:dyDescent="0.35">
      <c r="A539" s="94" t="str">
        <f t="shared" si="8"/>
        <v>Req IDPayment Code</v>
      </c>
      <c r="B539" s="69" t="s">
        <v>939</v>
      </c>
      <c r="C539" s="69" t="s">
        <v>940</v>
      </c>
      <c r="D539" s="69" t="s">
        <v>941</v>
      </c>
      <c r="E539" s="69" t="s">
        <v>942</v>
      </c>
      <c r="F539" s="69" t="s">
        <v>943</v>
      </c>
      <c r="G539" s="69" t="s">
        <v>944</v>
      </c>
      <c r="H539" s="69" t="s">
        <v>945</v>
      </c>
      <c r="I539" s="69" t="s">
        <v>946</v>
      </c>
      <c r="J539" s="69" t="s">
        <v>947</v>
      </c>
      <c r="K539" s="69" t="s">
        <v>948</v>
      </c>
      <c r="L539" s="69" t="s">
        <v>949</v>
      </c>
      <c r="M539" s="95" t="s">
        <v>950</v>
      </c>
    </row>
    <row r="540" spans="1:13" x14ac:dyDescent="0.35">
      <c r="A540" s="94" t="str">
        <f t="shared" si="8"/>
        <v>1671883X392N</v>
      </c>
      <c r="B540" s="70" t="s">
        <v>979</v>
      </c>
      <c r="C540" s="71">
        <v>2051729</v>
      </c>
      <c r="D540" s="70">
        <v>1671883</v>
      </c>
      <c r="E540" s="70" t="s">
        <v>960</v>
      </c>
      <c r="F540" s="70" t="s">
        <v>963</v>
      </c>
      <c r="G540" s="72">
        <v>43138</v>
      </c>
      <c r="H540" s="72">
        <v>43138</v>
      </c>
      <c r="I540" s="70" t="s">
        <v>975</v>
      </c>
      <c r="J540" s="70" t="s">
        <v>980</v>
      </c>
      <c r="K540" s="73">
        <v>-203.56</v>
      </c>
      <c r="L540" s="74">
        <v>11.79</v>
      </c>
      <c r="M540" s="96">
        <v>-2399.9699999999998</v>
      </c>
    </row>
    <row r="541" spans="1:13" x14ac:dyDescent="0.35">
      <c r="A541" s="94" t="str">
        <f t="shared" si="8"/>
        <v>2638589NGA-F02577</v>
      </c>
      <c r="B541" s="70" t="s">
        <v>979</v>
      </c>
      <c r="C541" s="71">
        <v>2098589</v>
      </c>
      <c r="D541" s="70">
        <v>2638589</v>
      </c>
      <c r="E541" s="70" t="s">
        <v>958</v>
      </c>
      <c r="F541" s="70" t="s">
        <v>963</v>
      </c>
      <c r="G541" s="72">
        <v>43140</v>
      </c>
      <c r="H541" s="72">
        <v>43140</v>
      </c>
      <c r="I541" s="70" t="s">
        <v>965</v>
      </c>
      <c r="J541" s="70"/>
      <c r="K541" s="73">
        <v>64</v>
      </c>
      <c r="L541" s="74">
        <v>11.93</v>
      </c>
      <c r="M541" s="96">
        <v>763.52</v>
      </c>
    </row>
    <row r="542" spans="1:13" x14ac:dyDescent="0.35">
      <c r="A542" s="94" t="str">
        <f t="shared" si="8"/>
        <v>2593360ZNGA561C</v>
      </c>
      <c r="B542" s="70" t="s">
        <v>979</v>
      </c>
      <c r="C542" s="71">
        <v>2110770</v>
      </c>
      <c r="D542" s="70">
        <v>2593360</v>
      </c>
      <c r="E542" s="70" t="s">
        <v>957</v>
      </c>
      <c r="F542" s="70" t="s">
        <v>959</v>
      </c>
      <c r="G542" s="72">
        <v>43139</v>
      </c>
      <c r="H542" s="72">
        <v>43139</v>
      </c>
      <c r="I542" s="70" t="s">
        <v>547</v>
      </c>
      <c r="J542" s="70"/>
      <c r="K542" s="73">
        <v>1</v>
      </c>
      <c r="L542" s="74">
        <v>205.64</v>
      </c>
      <c r="M542" s="96">
        <v>205.64</v>
      </c>
    </row>
    <row r="543" spans="1:13" x14ac:dyDescent="0.35">
      <c r="A543" s="94" t="str">
        <f t="shared" si="8"/>
        <v>2593360ZNGA564B</v>
      </c>
      <c r="B543" s="70" t="s">
        <v>979</v>
      </c>
      <c r="C543" s="71">
        <v>2110770</v>
      </c>
      <c r="D543" s="70">
        <v>2593360</v>
      </c>
      <c r="E543" s="70" t="s">
        <v>957</v>
      </c>
      <c r="F543" s="70" t="s">
        <v>953</v>
      </c>
      <c r="G543" s="72">
        <v>43139</v>
      </c>
      <c r="H543" s="72">
        <v>43139</v>
      </c>
      <c r="I543" s="70" t="s">
        <v>569</v>
      </c>
      <c r="J543" s="70"/>
      <c r="K543" s="73">
        <v>1</v>
      </c>
      <c r="L543" s="74">
        <v>625.48</v>
      </c>
      <c r="M543" s="96">
        <v>625.48</v>
      </c>
    </row>
    <row r="544" spans="1:13" x14ac:dyDescent="0.35">
      <c r="A544" s="94" t="str">
        <f t="shared" si="8"/>
        <v>4052740ZNGA562BC</v>
      </c>
      <c r="B544" s="70" t="s">
        <v>979</v>
      </c>
      <c r="C544" s="71">
        <v>2156567</v>
      </c>
      <c r="D544" s="70">
        <v>4052740</v>
      </c>
      <c r="E544" s="70" t="s">
        <v>955</v>
      </c>
      <c r="F544" s="70" t="s">
        <v>959</v>
      </c>
      <c r="G544" s="72">
        <v>43139</v>
      </c>
      <c r="H544" s="72">
        <v>43139</v>
      </c>
      <c r="I544" s="70" t="s">
        <v>557</v>
      </c>
      <c r="J544" s="70"/>
      <c r="K544" s="73">
        <v>1</v>
      </c>
      <c r="L544" s="74">
        <v>498.69</v>
      </c>
      <c r="M544" s="96">
        <v>498.69</v>
      </c>
    </row>
    <row r="545" spans="1:13" x14ac:dyDescent="0.35">
      <c r="A545" s="94" t="str">
        <f t="shared" si="8"/>
        <v>4052740ZNGA564BC</v>
      </c>
      <c r="B545" s="70" t="s">
        <v>979</v>
      </c>
      <c r="C545" s="71">
        <v>2156567</v>
      </c>
      <c r="D545" s="76">
        <v>4052740</v>
      </c>
      <c r="E545" s="70" t="s">
        <v>955</v>
      </c>
      <c r="F545" s="70" t="s">
        <v>959</v>
      </c>
      <c r="G545" s="72">
        <v>43139</v>
      </c>
      <c r="H545" s="72">
        <v>43139</v>
      </c>
      <c r="I545" s="70" t="s">
        <v>573</v>
      </c>
      <c r="J545" s="70"/>
      <c r="K545" s="73">
        <v>-1</v>
      </c>
      <c r="L545" s="74">
        <v>881.69</v>
      </c>
      <c r="M545" s="96">
        <v>-881.69</v>
      </c>
    </row>
    <row r="546" spans="1:13" x14ac:dyDescent="0.35">
      <c r="A546" s="94" t="str">
        <f t="shared" si="8"/>
        <v>4869563NGA-753</v>
      </c>
      <c r="B546" s="70" t="s">
        <v>979</v>
      </c>
      <c r="C546" s="71">
        <v>2198215</v>
      </c>
      <c r="D546" s="70">
        <v>4869563</v>
      </c>
      <c r="E546" s="70" t="s">
        <v>952</v>
      </c>
      <c r="F546" s="70" t="s">
        <v>959</v>
      </c>
      <c r="G546" s="72">
        <v>43136</v>
      </c>
      <c r="H546" s="72">
        <v>43136</v>
      </c>
      <c r="I546" s="70" t="s">
        <v>193</v>
      </c>
      <c r="J546" s="70"/>
      <c r="K546" s="73">
        <v>1</v>
      </c>
      <c r="L546" s="74">
        <v>68.2</v>
      </c>
      <c r="M546" s="96">
        <v>68.2</v>
      </c>
    </row>
    <row r="547" spans="1:13" x14ac:dyDescent="0.35">
      <c r="A547" s="94" t="str">
        <f t="shared" si="8"/>
        <v>4797709ZNGA561C</v>
      </c>
      <c r="B547" s="70" t="s">
        <v>979</v>
      </c>
      <c r="C547" s="71">
        <v>2198342</v>
      </c>
      <c r="D547" s="70">
        <v>4797709</v>
      </c>
      <c r="E547" s="70" t="s">
        <v>955</v>
      </c>
      <c r="F547" s="70" t="s">
        <v>959</v>
      </c>
      <c r="G547" s="72">
        <v>43139</v>
      </c>
      <c r="H547" s="72">
        <v>43139</v>
      </c>
      <c r="I547" s="70" t="s">
        <v>547</v>
      </c>
      <c r="J547" s="70"/>
      <c r="K547" s="73">
        <v>1</v>
      </c>
      <c r="L547" s="74">
        <v>205.64</v>
      </c>
      <c r="M547" s="96">
        <v>205.64</v>
      </c>
    </row>
    <row r="548" spans="1:13" x14ac:dyDescent="0.35">
      <c r="A548" s="94" t="str">
        <f t="shared" si="8"/>
        <v>4797709ZNGA563BC</v>
      </c>
      <c r="B548" s="70" t="s">
        <v>979</v>
      </c>
      <c r="C548" s="71">
        <v>2198342</v>
      </c>
      <c r="D548" s="76">
        <v>4797709</v>
      </c>
      <c r="E548" s="70" t="s">
        <v>955</v>
      </c>
      <c r="F548" s="70" t="s">
        <v>959</v>
      </c>
      <c r="G548" s="72">
        <v>43139</v>
      </c>
      <c r="H548" s="72">
        <v>43139</v>
      </c>
      <c r="I548" s="70" t="s">
        <v>565</v>
      </c>
      <c r="J548" s="70"/>
      <c r="K548" s="73">
        <v>-1</v>
      </c>
      <c r="L548" s="74">
        <v>626.70000000000005</v>
      </c>
      <c r="M548" s="96">
        <v>-626.70000000000005</v>
      </c>
    </row>
    <row r="549" spans="1:13" x14ac:dyDescent="0.35">
      <c r="A549" s="94" t="str">
        <f t="shared" si="8"/>
        <v>4937309N-F03MAT</v>
      </c>
      <c r="B549" s="70" t="s">
        <v>979</v>
      </c>
      <c r="C549" s="71">
        <v>2207598</v>
      </c>
      <c r="D549" s="70">
        <v>4937309</v>
      </c>
      <c r="E549" s="70" t="s">
        <v>962</v>
      </c>
      <c r="F549" s="70" t="s">
        <v>963</v>
      </c>
      <c r="G549" s="72">
        <v>43140</v>
      </c>
      <c r="H549" s="72">
        <v>43140</v>
      </c>
      <c r="I549" s="70" t="s">
        <v>981</v>
      </c>
      <c r="J549" s="70"/>
      <c r="K549" s="73">
        <v>80</v>
      </c>
      <c r="L549" s="74">
        <v>1</v>
      </c>
      <c r="M549" s="96">
        <v>80</v>
      </c>
    </row>
    <row r="550" spans="1:13" x14ac:dyDescent="0.35">
      <c r="A550" s="94" t="str">
        <f t="shared" si="8"/>
        <v>4937309NGA-F03577</v>
      </c>
      <c r="B550" s="70" t="s">
        <v>979</v>
      </c>
      <c r="C550" s="71">
        <v>2207598</v>
      </c>
      <c r="D550" s="70">
        <v>4937309</v>
      </c>
      <c r="E550" s="70" t="s">
        <v>962</v>
      </c>
      <c r="F550" s="70" t="s">
        <v>963</v>
      </c>
      <c r="G550" s="72">
        <v>43140</v>
      </c>
      <c r="H550" s="72">
        <v>43140</v>
      </c>
      <c r="I550" s="70" t="s">
        <v>982</v>
      </c>
      <c r="J550" s="70"/>
      <c r="K550" s="73">
        <v>64</v>
      </c>
      <c r="L550" s="74">
        <v>11.93</v>
      </c>
      <c r="M550" s="96">
        <v>763.52</v>
      </c>
    </row>
    <row r="551" spans="1:13" x14ac:dyDescent="0.35">
      <c r="A551" s="94" t="str">
        <f t="shared" si="8"/>
        <v>4937309Z999</v>
      </c>
      <c r="B551" s="70" t="s">
        <v>979</v>
      </c>
      <c r="C551" s="71">
        <v>2207598</v>
      </c>
      <c r="D551" s="70">
        <v>4937309</v>
      </c>
      <c r="E551" s="70" t="s">
        <v>962</v>
      </c>
      <c r="F551" s="70" t="s">
        <v>953</v>
      </c>
      <c r="G551" s="72">
        <v>43136</v>
      </c>
      <c r="H551" s="72">
        <v>43136</v>
      </c>
      <c r="I551" s="70" t="s">
        <v>610</v>
      </c>
      <c r="J551" s="70"/>
      <c r="K551" s="73">
        <v>1</v>
      </c>
      <c r="L551" s="74">
        <v>0</v>
      </c>
      <c r="M551" s="96">
        <v>0</v>
      </c>
    </row>
    <row r="552" spans="1:13" x14ac:dyDescent="0.35">
      <c r="A552" s="94" t="str">
        <f t="shared" si="8"/>
        <v>4937309ZNGA563B</v>
      </c>
      <c r="B552" s="70" t="s">
        <v>979</v>
      </c>
      <c r="C552" s="71">
        <v>2207598</v>
      </c>
      <c r="D552" s="70">
        <v>4937309</v>
      </c>
      <c r="E552" s="70" t="s">
        <v>962</v>
      </c>
      <c r="F552" s="70" t="s">
        <v>953</v>
      </c>
      <c r="G552" s="72">
        <v>43136</v>
      </c>
      <c r="H552" s="72">
        <v>43136</v>
      </c>
      <c r="I552" s="70" t="s">
        <v>561</v>
      </c>
      <c r="J552" s="70"/>
      <c r="K552" s="73">
        <v>-1</v>
      </c>
      <c r="L552" s="74">
        <v>383.5</v>
      </c>
      <c r="M552" s="96">
        <v>-383.5</v>
      </c>
    </row>
    <row r="553" spans="1:13" x14ac:dyDescent="0.35">
      <c r="A553" s="94" t="str">
        <f t="shared" si="8"/>
        <v>4929040ZNGA562BC</v>
      </c>
      <c r="B553" s="70" t="s">
        <v>979</v>
      </c>
      <c r="C553" s="71">
        <v>2210791</v>
      </c>
      <c r="D553" s="70">
        <v>4929040</v>
      </c>
      <c r="E553" s="70" t="s">
        <v>952</v>
      </c>
      <c r="F553" s="70" t="s">
        <v>959</v>
      </c>
      <c r="G553" s="72">
        <v>43136</v>
      </c>
      <c r="H553" s="72">
        <v>43136</v>
      </c>
      <c r="I553" s="70" t="s">
        <v>557</v>
      </c>
      <c r="J553" s="70"/>
      <c r="K553" s="73">
        <v>1</v>
      </c>
      <c r="L553" s="74">
        <v>498.69</v>
      </c>
      <c r="M553" s="96">
        <v>498.69</v>
      </c>
    </row>
    <row r="554" spans="1:13" x14ac:dyDescent="0.35">
      <c r="A554" s="94" t="str">
        <f t="shared" si="8"/>
        <v>5127724ZNGA561A</v>
      </c>
      <c r="B554" s="70" t="s">
        <v>979</v>
      </c>
      <c r="C554" s="71">
        <v>2211314</v>
      </c>
      <c r="D554" s="70">
        <v>5127724</v>
      </c>
      <c r="E554" s="70" t="s">
        <v>967</v>
      </c>
      <c r="F554" s="70" t="s">
        <v>956</v>
      </c>
      <c r="G554" s="72">
        <v>43139</v>
      </c>
      <c r="H554" s="72">
        <v>43139</v>
      </c>
      <c r="I554" s="70" t="s">
        <v>543</v>
      </c>
      <c r="J554" s="70"/>
      <c r="K554" s="73">
        <v>1</v>
      </c>
      <c r="L554" s="74">
        <v>0</v>
      </c>
      <c r="M554" s="96">
        <v>0</v>
      </c>
    </row>
    <row r="555" spans="1:13" x14ac:dyDescent="0.35">
      <c r="A555" s="94" t="str">
        <f t="shared" si="8"/>
        <v>5127727ZNGA561BC</v>
      </c>
      <c r="B555" s="70" t="s">
        <v>979</v>
      </c>
      <c r="C555" s="71">
        <v>2211315</v>
      </c>
      <c r="D555" s="70">
        <v>5127727</v>
      </c>
      <c r="E555" s="70" t="s">
        <v>967</v>
      </c>
      <c r="F555" s="70" t="s">
        <v>959</v>
      </c>
      <c r="G555" s="72">
        <v>43139</v>
      </c>
      <c r="H555" s="72">
        <v>43139</v>
      </c>
      <c r="I555" s="70" t="s">
        <v>549</v>
      </c>
      <c r="J555" s="70"/>
      <c r="K555" s="73">
        <v>1</v>
      </c>
      <c r="L555" s="74">
        <v>433.57</v>
      </c>
      <c r="M555" s="96">
        <v>433.57</v>
      </c>
    </row>
    <row r="556" spans="1:13" x14ac:dyDescent="0.35">
      <c r="A556" s="94" t="str">
        <f t="shared" si="8"/>
        <v>5169986Z999</v>
      </c>
      <c r="B556" s="70" t="s">
        <v>979</v>
      </c>
      <c r="C556" s="71">
        <v>2212188</v>
      </c>
      <c r="D556" s="70">
        <v>5169986</v>
      </c>
      <c r="E556" s="70" t="s">
        <v>967</v>
      </c>
      <c r="F556" s="70" t="s">
        <v>953</v>
      </c>
      <c r="G556" s="72">
        <v>43139</v>
      </c>
      <c r="H556" s="72">
        <v>43139</v>
      </c>
      <c r="I556" s="70" t="s">
        <v>610</v>
      </c>
      <c r="J556" s="70"/>
      <c r="K556" s="73">
        <v>1</v>
      </c>
      <c r="L556" s="74">
        <v>0</v>
      </c>
      <c r="M556" s="96">
        <v>0</v>
      </c>
    </row>
    <row r="557" spans="1:13" x14ac:dyDescent="0.35">
      <c r="A557" s="94" t="str">
        <f t="shared" si="8"/>
        <v>5169986ZNGA561B</v>
      </c>
      <c r="B557" s="70" t="s">
        <v>979</v>
      </c>
      <c r="C557" s="71">
        <v>2212188</v>
      </c>
      <c r="D557" s="70">
        <v>5169986</v>
      </c>
      <c r="E557" s="70" t="s">
        <v>967</v>
      </c>
      <c r="F557" s="70" t="s">
        <v>953</v>
      </c>
      <c r="G557" s="72">
        <v>43139</v>
      </c>
      <c r="H557" s="72">
        <v>43139</v>
      </c>
      <c r="I557" s="70" t="s">
        <v>545</v>
      </c>
      <c r="J557" s="70"/>
      <c r="K557" s="73">
        <v>-1</v>
      </c>
      <c r="L557" s="74">
        <v>194.94</v>
      </c>
      <c r="M557" s="96">
        <v>-194.94</v>
      </c>
    </row>
    <row r="558" spans="1:13" x14ac:dyDescent="0.35">
      <c r="A558" s="94" t="str">
        <f t="shared" si="8"/>
        <v>5169986ZNGA561BC</v>
      </c>
      <c r="B558" s="70" t="s">
        <v>979</v>
      </c>
      <c r="C558" s="71">
        <v>2212188</v>
      </c>
      <c r="D558" s="70">
        <v>5169986</v>
      </c>
      <c r="E558" s="70" t="s">
        <v>967</v>
      </c>
      <c r="F558" s="70" t="s">
        <v>959</v>
      </c>
      <c r="G558" s="72">
        <v>43138</v>
      </c>
      <c r="H558" s="72">
        <v>43138</v>
      </c>
      <c r="I558" s="70" t="s">
        <v>549</v>
      </c>
      <c r="J558" s="70"/>
      <c r="K558" s="73">
        <v>1</v>
      </c>
      <c r="L558" s="74">
        <v>433.57</v>
      </c>
      <c r="M558" s="96">
        <v>433.57</v>
      </c>
    </row>
    <row r="559" spans="1:13" x14ac:dyDescent="0.35">
      <c r="A559" s="94" t="str">
        <f t="shared" si="8"/>
        <v>5249695ZNGA562BC</v>
      </c>
      <c r="B559" s="70" t="s">
        <v>979</v>
      </c>
      <c r="C559" s="71">
        <v>2216020</v>
      </c>
      <c r="D559" s="70">
        <v>5249695</v>
      </c>
      <c r="E559" s="70" t="s">
        <v>967</v>
      </c>
      <c r="F559" s="70" t="s">
        <v>959</v>
      </c>
      <c r="G559" s="72">
        <v>43140</v>
      </c>
      <c r="H559" s="72">
        <v>43140</v>
      </c>
      <c r="I559" s="70" t="s">
        <v>557</v>
      </c>
      <c r="J559" s="70"/>
      <c r="K559" s="73">
        <v>1</v>
      </c>
      <c r="L559" s="74">
        <v>498.69</v>
      </c>
      <c r="M559" s="96">
        <v>498.69</v>
      </c>
    </row>
    <row r="560" spans="1:13" x14ac:dyDescent="0.35">
      <c r="A560" s="94" t="str">
        <f t="shared" si="8"/>
        <v>5276388NGA Outside Boundary Remediation/Build</v>
      </c>
      <c r="B560" s="70" t="s">
        <v>979</v>
      </c>
      <c r="C560" s="71">
        <v>2218260</v>
      </c>
      <c r="D560" s="70">
        <v>5276388</v>
      </c>
      <c r="E560" s="70" t="s">
        <v>958</v>
      </c>
      <c r="F560" s="70" t="s">
        <v>963</v>
      </c>
      <c r="G560" s="72">
        <v>43139</v>
      </c>
      <c r="H560" s="72">
        <v>43139</v>
      </c>
      <c r="I560" s="70" t="s">
        <v>972</v>
      </c>
      <c r="J560" s="70"/>
      <c r="K560" s="73">
        <v>1</v>
      </c>
      <c r="L560" s="74">
        <v>0</v>
      </c>
      <c r="M560" s="96">
        <v>0</v>
      </c>
    </row>
    <row r="561" spans="1:13" x14ac:dyDescent="0.35">
      <c r="A561" s="94" t="str">
        <f t="shared" si="8"/>
        <v>5276388ZNGA561B</v>
      </c>
      <c r="B561" s="70" t="s">
        <v>979</v>
      </c>
      <c r="C561" s="71">
        <v>2218260</v>
      </c>
      <c r="D561" s="70">
        <v>5276388</v>
      </c>
      <c r="E561" s="70" t="s">
        <v>958</v>
      </c>
      <c r="F561" s="70" t="s">
        <v>953</v>
      </c>
      <c r="G561" s="72">
        <v>43139</v>
      </c>
      <c r="H561" s="72">
        <v>43139</v>
      </c>
      <c r="I561" s="70" t="s">
        <v>545</v>
      </c>
      <c r="J561" s="70"/>
      <c r="K561" s="73">
        <v>1</v>
      </c>
      <c r="L561" s="74">
        <v>194.94</v>
      </c>
      <c r="M561" s="96">
        <v>194.94</v>
      </c>
    </row>
    <row r="562" spans="1:13" x14ac:dyDescent="0.35">
      <c r="A562" s="94" t="str">
        <f t="shared" si="8"/>
        <v>5338295NGA-750</v>
      </c>
      <c r="B562" s="70" t="s">
        <v>979</v>
      </c>
      <c r="C562" s="71">
        <v>2219405</v>
      </c>
      <c r="D562" s="70">
        <v>5338295</v>
      </c>
      <c r="E562" s="70" t="s">
        <v>958</v>
      </c>
      <c r="F562" s="70" t="s">
        <v>959</v>
      </c>
      <c r="G562" s="72">
        <v>43138</v>
      </c>
      <c r="H562" s="72">
        <v>43138</v>
      </c>
      <c r="I562" s="70" t="s">
        <v>187</v>
      </c>
      <c r="J562" s="70"/>
      <c r="K562" s="73">
        <v>1</v>
      </c>
      <c r="L562" s="74">
        <v>22.61</v>
      </c>
      <c r="M562" s="96">
        <v>22.61</v>
      </c>
    </row>
    <row r="563" spans="1:13" x14ac:dyDescent="0.35">
      <c r="A563" s="94" t="str">
        <f t="shared" si="8"/>
        <v>5338295NGA-753</v>
      </c>
      <c r="B563" s="70" t="s">
        <v>979</v>
      </c>
      <c r="C563" s="71">
        <v>2219405</v>
      </c>
      <c r="D563" s="70">
        <v>5338295</v>
      </c>
      <c r="E563" s="70" t="s">
        <v>958</v>
      </c>
      <c r="F563" s="70" t="s">
        <v>959</v>
      </c>
      <c r="G563" s="72">
        <v>43139</v>
      </c>
      <c r="H563" s="72">
        <v>43139</v>
      </c>
      <c r="I563" s="70" t="s">
        <v>193</v>
      </c>
      <c r="J563" s="70"/>
      <c r="K563" s="73">
        <v>1</v>
      </c>
      <c r="L563" s="74">
        <v>68.2</v>
      </c>
      <c r="M563" s="96">
        <v>68.2</v>
      </c>
    </row>
    <row r="564" spans="1:13" x14ac:dyDescent="0.35">
      <c r="A564" s="94" t="str">
        <f t="shared" si="8"/>
        <v>5290665ZNGA562BC</v>
      </c>
      <c r="B564" s="70" t="s">
        <v>979</v>
      </c>
      <c r="C564" s="71">
        <v>2219439</v>
      </c>
      <c r="D564" s="70">
        <v>5290665</v>
      </c>
      <c r="E564" s="70" t="s">
        <v>958</v>
      </c>
      <c r="F564" s="70" t="s">
        <v>959</v>
      </c>
      <c r="G564" s="72">
        <v>43138</v>
      </c>
      <c r="H564" s="72">
        <v>43138</v>
      </c>
      <c r="I564" s="70" t="s">
        <v>557</v>
      </c>
      <c r="J564" s="70" t="s">
        <v>983</v>
      </c>
      <c r="K564" s="73">
        <v>1</v>
      </c>
      <c r="L564" s="74">
        <v>498.69</v>
      </c>
      <c r="M564" s="96">
        <v>498.69</v>
      </c>
    </row>
    <row r="565" spans="1:13" x14ac:dyDescent="0.35">
      <c r="A565" s="94" t="str">
        <f t="shared" si="8"/>
        <v>5290665ZNGA564BC</v>
      </c>
      <c r="B565" s="70" t="s">
        <v>979</v>
      </c>
      <c r="C565" s="71">
        <v>2219439</v>
      </c>
      <c r="D565" s="70">
        <v>5290665</v>
      </c>
      <c r="E565" s="70" t="s">
        <v>958</v>
      </c>
      <c r="F565" s="70" t="s">
        <v>959</v>
      </c>
      <c r="G565" s="72">
        <v>43138</v>
      </c>
      <c r="H565" s="72">
        <v>43138</v>
      </c>
      <c r="I565" s="70" t="s">
        <v>573</v>
      </c>
      <c r="J565" s="70"/>
      <c r="K565" s="73">
        <v>-1</v>
      </c>
      <c r="L565" s="74">
        <v>881.69</v>
      </c>
      <c r="M565" s="96">
        <v>-881.69</v>
      </c>
    </row>
    <row r="566" spans="1:13" x14ac:dyDescent="0.35">
      <c r="A566" s="94" t="str">
        <f t="shared" si="8"/>
        <v>5329303NGA Outside Boundary Remediation/Build</v>
      </c>
      <c r="B566" s="70" t="s">
        <v>979</v>
      </c>
      <c r="C566" s="71">
        <v>2219645</v>
      </c>
      <c r="D566" s="70">
        <v>5329303</v>
      </c>
      <c r="E566" s="70" t="s">
        <v>961</v>
      </c>
      <c r="F566" s="70" t="s">
        <v>963</v>
      </c>
      <c r="G566" s="72">
        <v>43138</v>
      </c>
      <c r="H566" s="72">
        <v>43138</v>
      </c>
      <c r="I566" s="70" t="s">
        <v>972</v>
      </c>
      <c r="J566" s="70"/>
      <c r="K566" s="73">
        <v>1</v>
      </c>
      <c r="L566" s="74">
        <v>0</v>
      </c>
      <c r="M566" s="96">
        <v>0</v>
      </c>
    </row>
    <row r="567" spans="1:13" x14ac:dyDescent="0.35">
      <c r="A567" s="94" t="str">
        <f t="shared" si="8"/>
        <v>5329303ZNGA563BC</v>
      </c>
      <c r="B567" s="70" t="s">
        <v>979</v>
      </c>
      <c r="C567" s="71">
        <v>2219645</v>
      </c>
      <c r="D567" s="70">
        <v>5329303</v>
      </c>
      <c r="E567" s="70" t="s">
        <v>961</v>
      </c>
      <c r="F567" s="70" t="s">
        <v>959</v>
      </c>
      <c r="G567" s="72">
        <v>43141</v>
      </c>
      <c r="H567" s="72">
        <v>43141</v>
      </c>
      <c r="I567" s="70" t="s">
        <v>565</v>
      </c>
      <c r="J567" s="70"/>
      <c r="K567" s="73">
        <v>1</v>
      </c>
      <c r="L567" s="74">
        <v>626.70000000000005</v>
      </c>
      <c r="M567" s="96">
        <v>626.70000000000005</v>
      </c>
    </row>
    <row r="568" spans="1:13" x14ac:dyDescent="0.35">
      <c r="A568" s="94" t="str">
        <f t="shared" si="8"/>
        <v>5354377ZNGA562BC</v>
      </c>
      <c r="B568" s="70" t="s">
        <v>979</v>
      </c>
      <c r="C568" s="71">
        <v>2220694</v>
      </c>
      <c r="D568" s="70">
        <v>5354377</v>
      </c>
      <c r="E568" s="70" t="s">
        <v>968</v>
      </c>
      <c r="F568" s="70" t="s">
        <v>959</v>
      </c>
      <c r="G568" s="72">
        <v>43138</v>
      </c>
      <c r="H568" s="72">
        <v>43138</v>
      </c>
      <c r="I568" s="70" t="s">
        <v>557</v>
      </c>
      <c r="J568" s="70"/>
      <c r="K568" s="73">
        <v>1</v>
      </c>
      <c r="L568" s="74">
        <v>498.69</v>
      </c>
      <c r="M568" s="96">
        <v>498.69</v>
      </c>
    </row>
    <row r="569" spans="1:13" x14ac:dyDescent="0.35">
      <c r="A569" s="94" t="str">
        <f t="shared" si="8"/>
        <v>5354377ZNGA563BC</v>
      </c>
      <c r="B569" s="70" t="s">
        <v>979</v>
      </c>
      <c r="C569" s="71">
        <v>2220694</v>
      </c>
      <c r="D569" s="77">
        <v>5354377</v>
      </c>
      <c r="E569" s="70" t="s">
        <v>968</v>
      </c>
      <c r="F569" s="70" t="s">
        <v>959</v>
      </c>
      <c r="G569" s="72">
        <v>43138</v>
      </c>
      <c r="H569" s="72">
        <v>43138</v>
      </c>
      <c r="I569" s="70" t="s">
        <v>565</v>
      </c>
      <c r="J569" s="70"/>
      <c r="K569" s="73">
        <v>-1</v>
      </c>
      <c r="L569" s="74">
        <v>626.70000000000005</v>
      </c>
      <c r="M569" s="96">
        <v>-626.70000000000005</v>
      </c>
    </row>
    <row r="570" spans="1:13" x14ac:dyDescent="0.35">
      <c r="A570" s="94" t="str">
        <f t="shared" si="8"/>
        <v>5387969ZNGA563BC</v>
      </c>
      <c r="B570" s="70" t="s">
        <v>979</v>
      </c>
      <c r="C570" s="71">
        <v>2221710</v>
      </c>
      <c r="D570" s="70">
        <v>5387969</v>
      </c>
      <c r="E570" s="70" t="s">
        <v>955</v>
      </c>
      <c r="F570" s="70" t="s">
        <v>959</v>
      </c>
      <c r="G570" s="72">
        <v>43139</v>
      </c>
      <c r="H570" s="72">
        <v>43139</v>
      </c>
      <c r="I570" s="70" t="s">
        <v>565</v>
      </c>
      <c r="J570" s="70"/>
      <c r="K570" s="73">
        <v>1</v>
      </c>
      <c r="L570" s="74">
        <v>626.70000000000005</v>
      </c>
      <c r="M570" s="96">
        <v>626.70000000000005</v>
      </c>
    </row>
    <row r="571" spans="1:13" x14ac:dyDescent="0.35">
      <c r="A571" s="94" t="str">
        <f t="shared" si="8"/>
        <v>5387954ZNGA561A</v>
      </c>
      <c r="B571" s="70" t="s">
        <v>979</v>
      </c>
      <c r="C571" s="71">
        <v>2221711</v>
      </c>
      <c r="D571" s="70">
        <v>5387954</v>
      </c>
      <c r="E571" s="70" t="s">
        <v>955</v>
      </c>
      <c r="F571" s="70"/>
      <c r="G571" s="72">
        <v>43139</v>
      </c>
      <c r="H571" s="72">
        <v>43139</v>
      </c>
      <c r="I571" s="70" t="s">
        <v>543</v>
      </c>
      <c r="J571" s="70"/>
      <c r="K571" s="73">
        <v>1</v>
      </c>
      <c r="L571" s="74">
        <v>0</v>
      </c>
      <c r="M571" s="96">
        <v>0</v>
      </c>
    </row>
    <row r="572" spans="1:13" x14ac:dyDescent="0.35">
      <c r="A572" s="94" t="str">
        <f t="shared" si="8"/>
        <v>5404623ZNGA561C</v>
      </c>
      <c r="B572" s="70" t="s">
        <v>979</v>
      </c>
      <c r="C572" s="71">
        <v>2222753</v>
      </c>
      <c r="D572" s="70">
        <v>5404623</v>
      </c>
      <c r="E572" s="70" t="s">
        <v>966</v>
      </c>
      <c r="F572" s="70" t="s">
        <v>959</v>
      </c>
      <c r="G572" s="72">
        <v>43139</v>
      </c>
      <c r="H572" s="72">
        <v>43139</v>
      </c>
      <c r="I572" s="70" t="s">
        <v>547</v>
      </c>
      <c r="J572" s="70"/>
      <c r="K572" s="73">
        <v>1</v>
      </c>
      <c r="L572" s="74">
        <v>205.64</v>
      </c>
      <c r="M572" s="96">
        <v>205.64</v>
      </c>
    </row>
    <row r="573" spans="1:13" x14ac:dyDescent="0.35">
      <c r="A573" s="94" t="str">
        <f t="shared" si="8"/>
        <v>5238021ZNGA563BC</v>
      </c>
      <c r="B573" s="70" t="s">
        <v>979</v>
      </c>
      <c r="C573" s="71">
        <v>2222959</v>
      </c>
      <c r="D573" s="70">
        <v>5238021</v>
      </c>
      <c r="E573" s="70" t="s">
        <v>968</v>
      </c>
      <c r="F573" s="70" t="s">
        <v>959</v>
      </c>
      <c r="G573" s="72">
        <v>43139</v>
      </c>
      <c r="H573" s="72">
        <v>43139</v>
      </c>
      <c r="I573" s="70" t="s">
        <v>565</v>
      </c>
      <c r="J573" s="70"/>
      <c r="K573" s="73">
        <v>1</v>
      </c>
      <c r="L573" s="74">
        <v>626.70000000000005</v>
      </c>
      <c r="M573" s="96">
        <v>626.70000000000005</v>
      </c>
    </row>
    <row r="574" spans="1:13" x14ac:dyDescent="0.35">
      <c r="A574" s="94" t="str">
        <f t="shared" si="8"/>
        <v>5389429ZNGA564B</v>
      </c>
      <c r="B574" s="70" t="s">
        <v>979</v>
      </c>
      <c r="C574" s="71">
        <v>2222982</v>
      </c>
      <c r="D574" s="70">
        <v>5389429</v>
      </c>
      <c r="E574" s="70" t="s">
        <v>955</v>
      </c>
      <c r="F574" s="70" t="s">
        <v>953</v>
      </c>
      <c r="G574" s="72">
        <v>43136</v>
      </c>
      <c r="H574" s="72">
        <v>43136</v>
      </c>
      <c r="I574" s="70" t="s">
        <v>569</v>
      </c>
      <c r="J574" s="70"/>
      <c r="K574" s="73">
        <v>1</v>
      </c>
      <c r="L574" s="74">
        <v>625.48</v>
      </c>
      <c r="M574" s="96">
        <v>625.48</v>
      </c>
    </row>
    <row r="575" spans="1:13" x14ac:dyDescent="0.35">
      <c r="A575" s="94" t="str">
        <f t="shared" si="8"/>
        <v>5389423ZNGA561A</v>
      </c>
      <c r="B575" s="70" t="s">
        <v>979</v>
      </c>
      <c r="C575" s="71">
        <v>2222983</v>
      </c>
      <c r="D575" s="70">
        <v>5389423</v>
      </c>
      <c r="E575" s="70" t="s">
        <v>955</v>
      </c>
      <c r="F575" s="70" t="s">
        <v>956</v>
      </c>
      <c r="G575" s="72">
        <v>43136</v>
      </c>
      <c r="H575" s="72">
        <v>43136</v>
      </c>
      <c r="I575" s="70" t="s">
        <v>543</v>
      </c>
      <c r="J575" s="70"/>
      <c r="K575" s="73">
        <v>1</v>
      </c>
      <c r="L575" s="74">
        <v>0</v>
      </c>
      <c r="M575" s="96">
        <v>0</v>
      </c>
    </row>
    <row r="576" spans="1:13" x14ac:dyDescent="0.35">
      <c r="A576" s="94" t="str">
        <f t="shared" si="8"/>
        <v>5416500Z999</v>
      </c>
      <c r="B576" s="70" t="s">
        <v>979</v>
      </c>
      <c r="C576" s="71">
        <v>2223519</v>
      </c>
      <c r="D576" s="70">
        <v>5416500</v>
      </c>
      <c r="E576" s="70" t="s">
        <v>955</v>
      </c>
      <c r="F576" s="70" t="s">
        <v>953</v>
      </c>
      <c r="G576" s="72">
        <v>43136</v>
      </c>
      <c r="H576" s="72">
        <v>43136</v>
      </c>
      <c r="I576" s="70" t="s">
        <v>610</v>
      </c>
      <c r="J576" s="70"/>
      <c r="K576" s="73">
        <v>1</v>
      </c>
      <c r="L576" s="74">
        <v>0</v>
      </c>
      <c r="M576" s="96">
        <v>0</v>
      </c>
    </row>
    <row r="577" spans="1:13" x14ac:dyDescent="0.35">
      <c r="A577" s="94" t="str">
        <f t="shared" si="8"/>
        <v>5416500ZNGA562B</v>
      </c>
      <c r="B577" s="70" t="s">
        <v>979</v>
      </c>
      <c r="C577" s="71">
        <v>2223519</v>
      </c>
      <c r="D577" s="70">
        <v>5416500</v>
      </c>
      <c r="E577" s="70" t="s">
        <v>955</v>
      </c>
      <c r="F577" s="70" t="s">
        <v>953</v>
      </c>
      <c r="G577" s="72">
        <v>43136</v>
      </c>
      <c r="H577" s="72">
        <v>43136</v>
      </c>
      <c r="I577" s="70" t="s">
        <v>553</v>
      </c>
      <c r="J577" s="70"/>
      <c r="K577" s="73">
        <v>-1</v>
      </c>
      <c r="L577" s="74">
        <v>254.64</v>
      </c>
      <c r="M577" s="96">
        <v>-254.64</v>
      </c>
    </row>
    <row r="578" spans="1:13" x14ac:dyDescent="0.35">
      <c r="A578" s="94" t="str">
        <f t="shared" si="8"/>
        <v>5431493ZNGA563BC</v>
      </c>
      <c r="B578" s="70" t="s">
        <v>979</v>
      </c>
      <c r="C578" s="71">
        <v>2223846</v>
      </c>
      <c r="D578" s="70">
        <v>5431493</v>
      </c>
      <c r="E578" s="70" t="s">
        <v>966</v>
      </c>
      <c r="F578" s="70" t="s">
        <v>959</v>
      </c>
      <c r="G578" s="72">
        <v>43139</v>
      </c>
      <c r="H578" s="72">
        <v>43139</v>
      </c>
      <c r="I578" s="70" t="s">
        <v>565</v>
      </c>
      <c r="J578" s="70"/>
      <c r="K578" s="73">
        <v>1</v>
      </c>
      <c r="L578" s="74">
        <v>626.70000000000005</v>
      </c>
      <c r="M578" s="96">
        <v>626.70000000000005</v>
      </c>
    </row>
    <row r="579" spans="1:13" x14ac:dyDescent="0.35">
      <c r="A579" s="94" t="str">
        <f t="shared" ref="A579:A642" si="9">CONCATENATE(D579,I579)</f>
        <v>5433719Z999</v>
      </c>
      <c r="B579" s="70" t="s">
        <v>979</v>
      </c>
      <c r="C579" s="71">
        <v>2224338</v>
      </c>
      <c r="D579" s="70">
        <v>5433719</v>
      </c>
      <c r="E579" s="70" t="s">
        <v>962</v>
      </c>
      <c r="F579" s="70" t="s">
        <v>953</v>
      </c>
      <c r="G579" s="72">
        <v>43136</v>
      </c>
      <c r="H579" s="72">
        <v>43136</v>
      </c>
      <c r="I579" s="70" t="s">
        <v>610</v>
      </c>
      <c r="J579" s="70"/>
      <c r="K579" s="73">
        <v>1</v>
      </c>
      <c r="L579" s="74">
        <v>0</v>
      </c>
      <c r="M579" s="96">
        <v>0</v>
      </c>
    </row>
    <row r="580" spans="1:13" x14ac:dyDescent="0.35">
      <c r="A580" s="94" t="str">
        <f t="shared" si="9"/>
        <v>5433719ZNGA562B</v>
      </c>
      <c r="B580" s="70" t="s">
        <v>979</v>
      </c>
      <c r="C580" s="71">
        <v>2224338</v>
      </c>
      <c r="D580" s="70">
        <v>5433719</v>
      </c>
      <c r="E580" s="70" t="s">
        <v>962</v>
      </c>
      <c r="F580" s="70" t="s">
        <v>953</v>
      </c>
      <c r="G580" s="72">
        <v>43136</v>
      </c>
      <c r="H580" s="72">
        <v>43136</v>
      </c>
      <c r="I580" s="70" t="s">
        <v>553</v>
      </c>
      <c r="J580" s="70"/>
      <c r="K580" s="73">
        <v>-1</v>
      </c>
      <c r="L580" s="74">
        <v>254.64</v>
      </c>
      <c r="M580" s="96">
        <v>-254.64</v>
      </c>
    </row>
    <row r="581" spans="1:13" x14ac:dyDescent="0.35">
      <c r="A581" s="94" t="str">
        <f t="shared" si="9"/>
        <v>5460415Z999</v>
      </c>
      <c r="B581" s="70" t="s">
        <v>979</v>
      </c>
      <c r="C581" s="71">
        <v>2224975</v>
      </c>
      <c r="D581" s="70">
        <v>5460415</v>
      </c>
      <c r="E581" s="70" t="s">
        <v>962</v>
      </c>
      <c r="F581" s="70" t="s">
        <v>953</v>
      </c>
      <c r="G581" s="72">
        <v>43136</v>
      </c>
      <c r="H581" s="72">
        <v>43136</v>
      </c>
      <c r="I581" s="70" t="s">
        <v>610</v>
      </c>
      <c r="J581" s="70"/>
      <c r="K581" s="73">
        <v>1</v>
      </c>
      <c r="L581" s="74">
        <v>0</v>
      </c>
      <c r="M581" s="96">
        <v>0</v>
      </c>
    </row>
    <row r="582" spans="1:13" x14ac:dyDescent="0.35">
      <c r="A582" s="94" t="str">
        <f t="shared" si="9"/>
        <v>5460415ZNGA561B</v>
      </c>
      <c r="B582" s="70" t="s">
        <v>979</v>
      </c>
      <c r="C582" s="71">
        <v>2224975</v>
      </c>
      <c r="D582" s="70">
        <v>5460415</v>
      </c>
      <c r="E582" s="70" t="s">
        <v>962</v>
      </c>
      <c r="F582" s="70" t="s">
        <v>953</v>
      </c>
      <c r="G582" s="72">
        <v>43136</v>
      </c>
      <c r="H582" s="72">
        <v>43136</v>
      </c>
      <c r="I582" s="70" t="s">
        <v>545</v>
      </c>
      <c r="J582" s="70"/>
      <c r="K582" s="73">
        <v>-1</v>
      </c>
      <c r="L582" s="74">
        <v>194.94</v>
      </c>
      <c r="M582" s="96">
        <v>-194.94</v>
      </c>
    </row>
    <row r="583" spans="1:13" x14ac:dyDescent="0.35">
      <c r="A583" s="94" t="str">
        <f t="shared" si="9"/>
        <v>5495087ZNGA563B</v>
      </c>
      <c r="B583" s="70" t="s">
        <v>979</v>
      </c>
      <c r="C583" s="71">
        <v>2226705</v>
      </c>
      <c r="D583" s="70">
        <v>5495087</v>
      </c>
      <c r="E583" s="70" t="s">
        <v>961</v>
      </c>
      <c r="F583" s="70" t="s">
        <v>953</v>
      </c>
      <c r="G583" s="72">
        <v>43141</v>
      </c>
      <c r="H583" s="72">
        <v>43141</v>
      </c>
      <c r="I583" s="70" t="s">
        <v>561</v>
      </c>
      <c r="J583" s="70"/>
      <c r="K583" s="73">
        <v>1</v>
      </c>
      <c r="L583" s="74">
        <v>383.5</v>
      </c>
      <c r="M583" s="96">
        <v>383.5</v>
      </c>
    </row>
    <row r="584" spans="1:13" x14ac:dyDescent="0.35">
      <c r="A584" s="94" t="str">
        <f t="shared" si="9"/>
        <v>5495042ZNGA561A</v>
      </c>
      <c r="B584" s="70" t="s">
        <v>979</v>
      </c>
      <c r="C584" s="71">
        <v>2226706</v>
      </c>
      <c r="D584" s="70">
        <v>5495042</v>
      </c>
      <c r="E584" s="70" t="s">
        <v>961</v>
      </c>
      <c r="F584" s="70" t="s">
        <v>956</v>
      </c>
      <c r="G584" s="72">
        <v>43141</v>
      </c>
      <c r="H584" s="72">
        <v>43141</v>
      </c>
      <c r="I584" s="70" t="s">
        <v>543</v>
      </c>
      <c r="J584" s="70"/>
      <c r="K584" s="73">
        <v>1</v>
      </c>
      <c r="L584" s="74">
        <v>0</v>
      </c>
      <c r="M584" s="96">
        <v>0</v>
      </c>
    </row>
    <row r="585" spans="1:13" x14ac:dyDescent="0.35">
      <c r="A585" s="94" t="str">
        <f t="shared" si="9"/>
        <v>5475198ZNGA563BC</v>
      </c>
      <c r="B585" s="70" t="s">
        <v>979</v>
      </c>
      <c r="C585" s="71">
        <v>2226798</v>
      </c>
      <c r="D585" s="70">
        <v>5475198</v>
      </c>
      <c r="E585" s="70" t="s">
        <v>961</v>
      </c>
      <c r="F585" s="70" t="s">
        <v>959</v>
      </c>
      <c r="G585" s="72">
        <v>43140</v>
      </c>
      <c r="H585" s="72">
        <v>43140</v>
      </c>
      <c r="I585" s="70" t="s">
        <v>565</v>
      </c>
      <c r="J585" s="70"/>
      <c r="K585" s="73">
        <v>1</v>
      </c>
      <c r="L585" s="74">
        <v>626.70000000000005</v>
      </c>
      <c r="M585" s="96">
        <v>626.70000000000005</v>
      </c>
    </row>
    <row r="586" spans="1:13" x14ac:dyDescent="0.35">
      <c r="A586" s="94" t="str">
        <f t="shared" si="9"/>
        <v>5475194ZNGA561A</v>
      </c>
      <c r="B586" s="70" t="s">
        <v>979</v>
      </c>
      <c r="C586" s="71">
        <v>2226799</v>
      </c>
      <c r="D586" s="70">
        <v>5475194</v>
      </c>
      <c r="E586" s="70" t="s">
        <v>961</v>
      </c>
      <c r="F586" s="70" t="s">
        <v>956</v>
      </c>
      <c r="G586" s="72">
        <v>43139</v>
      </c>
      <c r="H586" s="72">
        <v>43139</v>
      </c>
      <c r="I586" s="70" t="s">
        <v>543</v>
      </c>
      <c r="J586" s="70"/>
      <c r="K586" s="73">
        <v>1</v>
      </c>
      <c r="L586" s="74">
        <v>0</v>
      </c>
      <c r="M586" s="96">
        <v>0</v>
      </c>
    </row>
    <row r="587" spans="1:13" x14ac:dyDescent="0.35">
      <c r="A587" s="94" t="str">
        <f t="shared" si="9"/>
        <v>5475493NGA-711</v>
      </c>
      <c r="B587" s="70" t="s">
        <v>979</v>
      </c>
      <c r="C587" s="71">
        <v>2226827</v>
      </c>
      <c r="D587" s="70">
        <v>5475493</v>
      </c>
      <c r="E587" s="70" t="s">
        <v>957</v>
      </c>
      <c r="F587" s="70" t="s">
        <v>969</v>
      </c>
      <c r="G587" s="72">
        <v>43139</v>
      </c>
      <c r="H587" s="72">
        <v>43139</v>
      </c>
      <c r="I587" s="70" t="s">
        <v>177</v>
      </c>
      <c r="J587" s="70"/>
      <c r="K587" s="73">
        <v>1</v>
      </c>
      <c r="L587" s="74">
        <v>225.02</v>
      </c>
      <c r="M587" s="96">
        <v>225.02</v>
      </c>
    </row>
    <row r="588" spans="1:13" x14ac:dyDescent="0.35">
      <c r="A588" s="94" t="str">
        <f t="shared" si="9"/>
        <v>5504899Z999</v>
      </c>
      <c r="B588" s="70" t="s">
        <v>979</v>
      </c>
      <c r="C588" s="71">
        <v>2227836</v>
      </c>
      <c r="D588" s="70">
        <v>5504899</v>
      </c>
      <c r="E588" s="70" t="s">
        <v>954</v>
      </c>
      <c r="F588" s="70" t="s">
        <v>953</v>
      </c>
      <c r="G588" s="72">
        <v>43136</v>
      </c>
      <c r="H588" s="72">
        <v>43136</v>
      </c>
      <c r="I588" s="70" t="s">
        <v>610</v>
      </c>
      <c r="J588" s="70"/>
      <c r="K588" s="73">
        <v>1</v>
      </c>
      <c r="L588" s="74">
        <v>0</v>
      </c>
      <c r="M588" s="96">
        <v>0</v>
      </c>
    </row>
    <row r="589" spans="1:13" x14ac:dyDescent="0.35">
      <c r="A589" s="94" t="str">
        <f t="shared" si="9"/>
        <v>5504899ZNGA563B</v>
      </c>
      <c r="B589" s="70" t="s">
        <v>979</v>
      </c>
      <c r="C589" s="71">
        <v>2227836</v>
      </c>
      <c r="D589" s="70">
        <v>5504899</v>
      </c>
      <c r="E589" s="70" t="s">
        <v>954</v>
      </c>
      <c r="F589" s="70" t="s">
        <v>953</v>
      </c>
      <c r="G589" s="72">
        <v>43136</v>
      </c>
      <c r="H589" s="72">
        <v>43136</v>
      </c>
      <c r="I589" s="70" t="s">
        <v>561</v>
      </c>
      <c r="J589" s="70"/>
      <c r="K589" s="73">
        <v>-1</v>
      </c>
      <c r="L589" s="74">
        <v>383.5</v>
      </c>
      <c r="M589" s="96">
        <v>-383.5</v>
      </c>
    </row>
    <row r="590" spans="1:13" x14ac:dyDescent="0.35">
      <c r="A590" s="94" t="str">
        <f t="shared" si="9"/>
        <v>5505121NGA-711</v>
      </c>
      <c r="B590" s="70" t="s">
        <v>979</v>
      </c>
      <c r="C590" s="71">
        <v>2227908</v>
      </c>
      <c r="D590" s="70">
        <v>5505121</v>
      </c>
      <c r="E590" s="70" t="s">
        <v>957</v>
      </c>
      <c r="F590" s="70" t="s">
        <v>969</v>
      </c>
      <c r="G590" s="72">
        <v>43138</v>
      </c>
      <c r="H590" s="72">
        <v>43138</v>
      </c>
      <c r="I590" s="70" t="s">
        <v>177</v>
      </c>
      <c r="J590" s="70"/>
      <c r="K590" s="73">
        <v>1</v>
      </c>
      <c r="L590" s="74">
        <v>225.02</v>
      </c>
      <c r="M590" s="96">
        <v>225.02</v>
      </c>
    </row>
    <row r="591" spans="1:13" x14ac:dyDescent="0.35">
      <c r="A591" s="94" t="str">
        <f t="shared" si="9"/>
        <v>5500255ZNGA561A</v>
      </c>
      <c r="B591" s="70" t="s">
        <v>979</v>
      </c>
      <c r="C591" s="71">
        <v>2228827</v>
      </c>
      <c r="D591" s="70">
        <v>5500255</v>
      </c>
      <c r="E591" s="70" t="s">
        <v>954</v>
      </c>
      <c r="F591" s="70" t="s">
        <v>956</v>
      </c>
      <c r="G591" s="72">
        <v>43136</v>
      </c>
      <c r="H591" s="72">
        <v>43136</v>
      </c>
      <c r="I591" s="70" t="s">
        <v>543</v>
      </c>
      <c r="J591" s="70"/>
      <c r="K591" s="73">
        <v>1</v>
      </c>
      <c r="L591" s="74">
        <v>0</v>
      </c>
      <c r="M591" s="96">
        <v>0</v>
      </c>
    </row>
    <row r="592" spans="1:13" x14ac:dyDescent="0.35">
      <c r="A592" s="94" t="str">
        <f t="shared" si="9"/>
        <v>5500259ZNGA561BC</v>
      </c>
      <c r="B592" s="70" t="s">
        <v>979</v>
      </c>
      <c r="C592" s="71">
        <v>2228828</v>
      </c>
      <c r="D592" s="70">
        <v>5500259</v>
      </c>
      <c r="E592" s="70" t="s">
        <v>954</v>
      </c>
      <c r="F592" s="70" t="s">
        <v>959</v>
      </c>
      <c r="G592" s="72">
        <v>43136</v>
      </c>
      <c r="H592" s="72">
        <v>43136</v>
      </c>
      <c r="I592" s="70" t="s">
        <v>549</v>
      </c>
      <c r="J592" s="70"/>
      <c r="K592" s="73">
        <v>1</v>
      </c>
      <c r="L592" s="74">
        <v>433.57</v>
      </c>
      <c r="M592" s="96">
        <v>433.57</v>
      </c>
    </row>
    <row r="593" spans="1:13" x14ac:dyDescent="0.35">
      <c r="A593" s="94" t="str">
        <f t="shared" si="9"/>
        <v>5504706ZNGA561A</v>
      </c>
      <c r="B593" s="70" t="s">
        <v>979</v>
      </c>
      <c r="C593" s="71">
        <v>2228863</v>
      </c>
      <c r="D593" s="70">
        <v>5504706</v>
      </c>
      <c r="E593" s="70" t="s">
        <v>967</v>
      </c>
      <c r="F593" s="70" t="s">
        <v>956</v>
      </c>
      <c r="G593" s="72">
        <v>43139</v>
      </c>
      <c r="H593" s="72">
        <v>43139</v>
      </c>
      <c r="I593" s="70" t="s">
        <v>543</v>
      </c>
      <c r="J593" s="70"/>
      <c r="K593" s="73">
        <v>1</v>
      </c>
      <c r="L593" s="74">
        <v>0</v>
      </c>
      <c r="M593" s="96">
        <v>0</v>
      </c>
    </row>
    <row r="594" spans="1:13" x14ac:dyDescent="0.35">
      <c r="A594" s="94" t="str">
        <f t="shared" si="9"/>
        <v>5468918ZNGA562BC</v>
      </c>
      <c r="B594" s="70" t="s">
        <v>979</v>
      </c>
      <c r="C594" s="71">
        <v>2229038</v>
      </c>
      <c r="D594" s="70">
        <v>5468918</v>
      </c>
      <c r="E594" s="70" t="s">
        <v>966</v>
      </c>
      <c r="F594" s="70" t="s">
        <v>959</v>
      </c>
      <c r="G594" s="72">
        <v>43140</v>
      </c>
      <c r="H594" s="72">
        <v>43140</v>
      </c>
      <c r="I594" s="70" t="s">
        <v>557</v>
      </c>
      <c r="J594" s="70"/>
      <c r="K594" s="73">
        <v>1</v>
      </c>
      <c r="L594" s="74">
        <v>498.69</v>
      </c>
      <c r="M594" s="96">
        <v>498.69</v>
      </c>
    </row>
    <row r="595" spans="1:13" x14ac:dyDescent="0.35">
      <c r="A595" s="94" t="str">
        <f t="shared" si="9"/>
        <v>5492948ZNGA561A</v>
      </c>
      <c r="B595" s="70" t="s">
        <v>979</v>
      </c>
      <c r="C595" s="71">
        <v>2229500</v>
      </c>
      <c r="D595" s="70">
        <v>5492948</v>
      </c>
      <c r="E595" s="70" t="s">
        <v>957</v>
      </c>
      <c r="F595" s="70" t="s">
        <v>956</v>
      </c>
      <c r="G595" s="72">
        <v>43138</v>
      </c>
      <c r="H595" s="72">
        <v>43138</v>
      </c>
      <c r="I595" s="70" t="s">
        <v>543</v>
      </c>
      <c r="J595" s="70"/>
      <c r="K595" s="73">
        <v>1</v>
      </c>
      <c r="L595" s="74">
        <v>0</v>
      </c>
      <c r="M595" s="96">
        <v>0</v>
      </c>
    </row>
    <row r="596" spans="1:13" x14ac:dyDescent="0.35">
      <c r="A596" s="94" t="str">
        <f t="shared" si="9"/>
        <v>5492951ZNGA563BC</v>
      </c>
      <c r="B596" s="70" t="s">
        <v>979</v>
      </c>
      <c r="C596" s="71">
        <v>2229501</v>
      </c>
      <c r="D596" s="70">
        <v>5492951</v>
      </c>
      <c r="E596" s="70" t="s">
        <v>957</v>
      </c>
      <c r="F596" s="70" t="s">
        <v>959</v>
      </c>
      <c r="G596" s="72">
        <v>43138</v>
      </c>
      <c r="H596" s="72">
        <v>43138</v>
      </c>
      <c r="I596" s="70" t="s">
        <v>565</v>
      </c>
      <c r="J596" s="70"/>
      <c r="K596" s="73">
        <v>1</v>
      </c>
      <c r="L596" s="74">
        <v>626.70000000000005</v>
      </c>
      <c r="M596" s="96">
        <v>626.70000000000005</v>
      </c>
    </row>
    <row r="597" spans="1:13" x14ac:dyDescent="0.35">
      <c r="A597" s="94" t="str">
        <f t="shared" si="9"/>
        <v>5526488ZNGA563BC</v>
      </c>
      <c r="B597" s="70" t="s">
        <v>979</v>
      </c>
      <c r="C597" s="71">
        <v>2230353</v>
      </c>
      <c r="D597" s="70">
        <v>5526488</v>
      </c>
      <c r="E597" s="70" t="s">
        <v>954</v>
      </c>
      <c r="F597" s="70" t="s">
        <v>959</v>
      </c>
      <c r="G597" s="72">
        <v>43136</v>
      </c>
      <c r="H597" s="72">
        <v>43136</v>
      </c>
      <c r="I597" s="70" t="s">
        <v>565</v>
      </c>
      <c r="J597" s="70"/>
      <c r="K597" s="73">
        <v>1</v>
      </c>
      <c r="L597" s="74">
        <v>626.70000000000005</v>
      </c>
      <c r="M597" s="96">
        <v>626.70000000000005</v>
      </c>
    </row>
    <row r="598" spans="1:13" x14ac:dyDescent="0.35">
      <c r="A598" s="94" t="str">
        <f t="shared" si="9"/>
        <v>5526483ZNGA561A</v>
      </c>
      <c r="B598" s="70" t="s">
        <v>979</v>
      </c>
      <c r="C598" s="71">
        <v>2230354</v>
      </c>
      <c r="D598" s="70">
        <v>5526483</v>
      </c>
      <c r="E598" s="70" t="s">
        <v>954</v>
      </c>
      <c r="F598" s="70" t="s">
        <v>956</v>
      </c>
      <c r="G598" s="72">
        <v>43136</v>
      </c>
      <c r="H598" s="72">
        <v>43136</v>
      </c>
      <c r="I598" s="70" t="s">
        <v>543</v>
      </c>
      <c r="J598" s="70"/>
      <c r="K598" s="73">
        <v>1</v>
      </c>
      <c r="L598" s="74">
        <v>0</v>
      </c>
      <c r="M598" s="96">
        <v>0</v>
      </c>
    </row>
    <row r="599" spans="1:13" x14ac:dyDescent="0.35">
      <c r="A599" s="94" t="str">
        <f t="shared" si="9"/>
        <v>5526792ZNGA564BC</v>
      </c>
      <c r="B599" s="70" t="s">
        <v>979</v>
      </c>
      <c r="C599" s="71">
        <v>2230366</v>
      </c>
      <c r="D599" s="70">
        <v>5526792</v>
      </c>
      <c r="E599" s="70" t="s">
        <v>955</v>
      </c>
      <c r="F599" s="70" t="s">
        <v>959</v>
      </c>
      <c r="G599" s="72">
        <v>43139</v>
      </c>
      <c r="H599" s="72">
        <v>43139</v>
      </c>
      <c r="I599" s="70" t="s">
        <v>573</v>
      </c>
      <c r="J599" s="70"/>
      <c r="K599" s="73">
        <v>1</v>
      </c>
      <c r="L599" s="74">
        <v>881.69</v>
      </c>
      <c r="M599" s="96">
        <v>881.69</v>
      </c>
    </row>
    <row r="600" spans="1:13" x14ac:dyDescent="0.35">
      <c r="A600" s="94" t="str">
        <f t="shared" si="9"/>
        <v>5526786ZNGA561A</v>
      </c>
      <c r="B600" s="70" t="s">
        <v>979</v>
      </c>
      <c r="C600" s="71">
        <v>2230367</v>
      </c>
      <c r="D600" s="70">
        <v>5526786</v>
      </c>
      <c r="E600" s="70" t="s">
        <v>955</v>
      </c>
      <c r="F600" s="70" t="s">
        <v>956</v>
      </c>
      <c r="G600" s="72">
        <v>43138</v>
      </c>
      <c r="H600" s="72">
        <v>43138</v>
      </c>
      <c r="I600" s="70" t="s">
        <v>543</v>
      </c>
      <c r="J600" s="70"/>
      <c r="K600" s="73">
        <v>1</v>
      </c>
      <c r="L600" s="74">
        <v>0</v>
      </c>
      <c r="M600" s="96">
        <v>0</v>
      </c>
    </row>
    <row r="601" spans="1:13" x14ac:dyDescent="0.35">
      <c r="A601" s="94" t="str">
        <f t="shared" si="9"/>
        <v>5542449ZNGA563BC</v>
      </c>
      <c r="B601" s="70" t="s">
        <v>979</v>
      </c>
      <c r="C601" s="71">
        <v>2230485</v>
      </c>
      <c r="D601" s="70">
        <v>5542449</v>
      </c>
      <c r="E601" s="70" t="s">
        <v>955</v>
      </c>
      <c r="F601" s="70" t="s">
        <v>959</v>
      </c>
      <c r="G601" s="72">
        <v>43140</v>
      </c>
      <c r="H601" s="72">
        <v>43140</v>
      </c>
      <c r="I601" s="70" t="s">
        <v>565</v>
      </c>
      <c r="J601" s="70"/>
      <c r="K601" s="73">
        <v>1</v>
      </c>
      <c r="L601" s="74">
        <v>626.70000000000005</v>
      </c>
      <c r="M601" s="96">
        <v>626.70000000000005</v>
      </c>
    </row>
    <row r="602" spans="1:13" x14ac:dyDescent="0.35">
      <c r="A602" s="94" t="str">
        <f t="shared" si="9"/>
        <v>5542392ZNGA561A</v>
      </c>
      <c r="B602" s="70" t="s">
        <v>979</v>
      </c>
      <c r="C602" s="71">
        <v>2230486</v>
      </c>
      <c r="D602" s="70">
        <v>5542392</v>
      </c>
      <c r="E602" s="70" t="s">
        <v>955</v>
      </c>
      <c r="F602" s="70" t="s">
        <v>956</v>
      </c>
      <c r="G602" s="72">
        <v>43140</v>
      </c>
      <c r="H602" s="72">
        <v>43140</v>
      </c>
      <c r="I602" s="70" t="s">
        <v>543</v>
      </c>
      <c r="J602" s="70"/>
      <c r="K602" s="73">
        <v>1</v>
      </c>
      <c r="L602" s="74">
        <v>0</v>
      </c>
      <c r="M602" s="96">
        <v>0</v>
      </c>
    </row>
    <row r="603" spans="1:13" x14ac:dyDescent="0.35">
      <c r="A603" s="94" t="str">
        <f t="shared" si="9"/>
        <v>5542593Z999</v>
      </c>
      <c r="B603" s="70" t="s">
        <v>979</v>
      </c>
      <c r="C603" s="71">
        <v>2230487</v>
      </c>
      <c r="D603" s="70">
        <v>5542593</v>
      </c>
      <c r="E603" s="70" t="s">
        <v>954</v>
      </c>
      <c r="F603" s="70" t="s">
        <v>953</v>
      </c>
      <c r="G603" s="72">
        <v>43140</v>
      </c>
      <c r="H603" s="72">
        <v>43140</v>
      </c>
      <c r="I603" s="70" t="s">
        <v>610</v>
      </c>
      <c r="J603" s="70"/>
      <c r="K603" s="73">
        <v>1</v>
      </c>
      <c r="L603" s="74">
        <v>0</v>
      </c>
      <c r="M603" s="96">
        <v>0</v>
      </c>
    </row>
    <row r="604" spans="1:13" x14ac:dyDescent="0.35">
      <c r="A604" s="94" t="str">
        <f t="shared" si="9"/>
        <v>5542593ZNGA563B</v>
      </c>
      <c r="B604" s="70" t="s">
        <v>979</v>
      </c>
      <c r="C604" s="71">
        <v>2230487</v>
      </c>
      <c r="D604" s="70">
        <v>5542593</v>
      </c>
      <c r="E604" s="70" t="s">
        <v>954</v>
      </c>
      <c r="F604" s="70" t="s">
        <v>953</v>
      </c>
      <c r="G604" s="72">
        <v>43140</v>
      </c>
      <c r="H604" s="72">
        <v>43140</v>
      </c>
      <c r="I604" s="70" t="s">
        <v>561</v>
      </c>
      <c r="J604" s="70"/>
      <c r="K604" s="73">
        <v>-1</v>
      </c>
      <c r="L604" s="74">
        <v>383.5</v>
      </c>
      <c r="M604" s="96">
        <v>-383.5</v>
      </c>
    </row>
    <row r="605" spans="1:13" x14ac:dyDescent="0.35">
      <c r="A605" s="94" t="str">
        <f t="shared" si="9"/>
        <v>5542593ZNGA563BC</v>
      </c>
      <c r="B605" s="70" t="s">
        <v>979</v>
      </c>
      <c r="C605" s="71">
        <v>2230487</v>
      </c>
      <c r="D605" s="70">
        <v>5542593</v>
      </c>
      <c r="E605" s="70" t="s">
        <v>954</v>
      </c>
      <c r="F605" s="70" t="s">
        <v>959</v>
      </c>
      <c r="G605" s="72">
        <v>43139</v>
      </c>
      <c r="H605" s="72">
        <v>43139</v>
      </c>
      <c r="I605" s="70" t="s">
        <v>565</v>
      </c>
      <c r="J605" s="70"/>
      <c r="K605" s="73">
        <v>1</v>
      </c>
      <c r="L605" s="74">
        <v>626.70000000000005</v>
      </c>
      <c r="M605" s="96">
        <v>626.70000000000005</v>
      </c>
    </row>
    <row r="606" spans="1:13" x14ac:dyDescent="0.35">
      <c r="A606" s="94" t="str">
        <f t="shared" si="9"/>
        <v>5038275ZNGA561A</v>
      </c>
      <c r="B606" s="70" t="s">
        <v>979</v>
      </c>
      <c r="C606" s="71">
        <v>2230741</v>
      </c>
      <c r="D606" s="70">
        <v>5038275</v>
      </c>
      <c r="E606" s="70" t="s">
        <v>957</v>
      </c>
      <c r="F606" s="70" t="s">
        <v>956</v>
      </c>
      <c r="G606" s="72">
        <v>43139</v>
      </c>
      <c r="H606" s="72">
        <v>43139</v>
      </c>
      <c r="I606" s="70" t="s">
        <v>543</v>
      </c>
      <c r="J606" s="70"/>
      <c r="K606" s="73">
        <v>1</v>
      </c>
      <c r="L606" s="74">
        <v>0</v>
      </c>
      <c r="M606" s="96">
        <v>0</v>
      </c>
    </row>
    <row r="607" spans="1:13" x14ac:dyDescent="0.35">
      <c r="A607" s="94" t="str">
        <f t="shared" si="9"/>
        <v>5540842ZNGA561BC</v>
      </c>
      <c r="B607" s="70" t="s">
        <v>979</v>
      </c>
      <c r="C607" s="71">
        <v>2230825</v>
      </c>
      <c r="D607" s="70">
        <v>5540842</v>
      </c>
      <c r="E607" s="70" t="s">
        <v>958</v>
      </c>
      <c r="F607" s="70" t="s">
        <v>959</v>
      </c>
      <c r="G607" s="72">
        <v>43138</v>
      </c>
      <c r="H607" s="72">
        <v>43138</v>
      </c>
      <c r="I607" s="70" t="s">
        <v>549</v>
      </c>
      <c r="J607" s="70"/>
      <c r="K607" s="73">
        <v>1</v>
      </c>
      <c r="L607" s="74">
        <v>433.57</v>
      </c>
      <c r="M607" s="96">
        <v>433.57</v>
      </c>
    </row>
    <row r="608" spans="1:13" x14ac:dyDescent="0.35">
      <c r="A608" s="94" t="str">
        <f t="shared" si="9"/>
        <v>5551233ZNGA562BC</v>
      </c>
      <c r="B608" s="70" t="s">
        <v>979</v>
      </c>
      <c r="C608" s="71">
        <v>2232055</v>
      </c>
      <c r="D608" s="70">
        <v>5551233</v>
      </c>
      <c r="E608" s="70" t="s">
        <v>961</v>
      </c>
      <c r="F608" s="70" t="s">
        <v>959</v>
      </c>
      <c r="G608" s="72">
        <v>43139</v>
      </c>
      <c r="H608" s="72">
        <v>43139</v>
      </c>
      <c r="I608" s="70" t="s">
        <v>557</v>
      </c>
      <c r="J608" s="70"/>
      <c r="K608" s="73">
        <v>1</v>
      </c>
      <c r="L608" s="74">
        <v>498.69</v>
      </c>
      <c r="M608" s="96">
        <v>498.69</v>
      </c>
    </row>
    <row r="609" spans="1:13" x14ac:dyDescent="0.35">
      <c r="A609" s="94" t="str">
        <f t="shared" si="9"/>
        <v>5551227ZNGA561A</v>
      </c>
      <c r="B609" s="70" t="s">
        <v>979</v>
      </c>
      <c r="C609" s="71">
        <v>2232056</v>
      </c>
      <c r="D609" s="70">
        <v>5551227</v>
      </c>
      <c r="E609" s="70" t="s">
        <v>961</v>
      </c>
      <c r="F609" s="70" t="s">
        <v>956</v>
      </c>
      <c r="G609" s="72">
        <v>43136</v>
      </c>
      <c r="H609" s="72">
        <v>43136</v>
      </c>
      <c r="I609" s="70" t="s">
        <v>543</v>
      </c>
      <c r="J609" s="70"/>
      <c r="K609" s="73">
        <v>1</v>
      </c>
      <c r="L609" s="74">
        <v>0</v>
      </c>
      <c r="M609" s="96">
        <v>0</v>
      </c>
    </row>
    <row r="610" spans="1:13" x14ac:dyDescent="0.35">
      <c r="A610" s="94" t="str">
        <f t="shared" si="9"/>
        <v>5573595ZNGA561A</v>
      </c>
      <c r="B610" s="70" t="s">
        <v>979</v>
      </c>
      <c r="C610" s="71">
        <v>2232636</v>
      </c>
      <c r="D610" s="70">
        <v>5573595</v>
      </c>
      <c r="E610" s="70" t="s">
        <v>957</v>
      </c>
      <c r="F610" s="70" t="s">
        <v>956</v>
      </c>
      <c r="G610" s="72">
        <v>43136</v>
      </c>
      <c r="H610" s="72">
        <v>43136</v>
      </c>
      <c r="I610" s="70" t="s">
        <v>543</v>
      </c>
      <c r="J610" s="70"/>
      <c r="K610" s="73">
        <v>1</v>
      </c>
      <c r="L610" s="74">
        <v>0</v>
      </c>
      <c r="M610" s="96">
        <v>0</v>
      </c>
    </row>
    <row r="611" spans="1:13" x14ac:dyDescent="0.35">
      <c r="A611" s="94" t="str">
        <f t="shared" si="9"/>
        <v>5573659ZNGA560BC</v>
      </c>
      <c r="B611" s="70" t="s">
        <v>979</v>
      </c>
      <c r="C611" s="71">
        <v>2232637</v>
      </c>
      <c r="D611" s="70">
        <v>5573659</v>
      </c>
      <c r="E611" s="70" t="s">
        <v>957</v>
      </c>
      <c r="F611" s="70" t="s">
        <v>959</v>
      </c>
      <c r="G611" s="72">
        <v>43141</v>
      </c>
      <c r="H611" s="72">
        <v>43141</v>
      </c>
      <c r="I611" s="70" t="s">
        <v>541</v>
      </c>
      <c r="J611" s="70"/>
      <c r="K611" s="73">
        <v>1</v>
      </c>
      <c r="L611" s="74">
        <v>414.92</v>
      </c>
      <c r="M611" s="96">
        <v>414.92</v>
      </c>
    </row>
    <row r="612" spans="1:13" x14ac:dyDescent="0.35">
      <c r="A612" s="94" t="str">
        <f t="shared" si="9"/>
        <v>5571086ZNGA561A</v>
      </c>
      <c r="B612" s="70" t="s">
        <v>979</v>
      </c>
      <c r="C612" s="71">
        <v>2232640</v>
      </c>
      <c r="D612" s="70">
        <v>5571086</v>
      </c>
      <c r="E612" s="70" t="s">
        <v>957</v>
      </c>
      <c r="F612" s="70" t="s">
        <v>956</v>
      </c>
      <c r="G612" s="72">
        <v>43136</v>
      </c>
      <c r="H612" s="72">
        <v>43136</v>
      </c>
      <c r="I612" s="70" t="s">
        <v>543</v>
      </c>
      <c r="J612" s="70"/>
      <c r="K612" s="73">
        <v>1</v>
      </c>
      <c r="L612" s="74">
        <v>0</v>
      </c>
      <c r="M612" s="96">
        <v>0</v>
      </c>
    </row>
    <row r="613" spans="1:13" x14ac:dyDescent="0.35">
      <c r="A613" s="94" t="str">
        <f t="shared" si="9"/>
        <v>5571132ZNGA560BC</v>
      </c>
      <c r="B613" s="70" t="s">
        <v>979</v>
      </c>
      <c r="C613" s="71">
        <v>2232641</v>
      </c>
      <c r="D613" s="70">
        <v>5571132</v>
      </c>
      <c r="E613" s="70" t="s">
        <v>957</v>
      </c>
      <c r="F613" s="70" t="s">
        <v>953</v>
      </c>
      <c r="G613" s="72">
        <v>43136</v>
      </c>
      <c r="H613" s="72">
        <v>43136</v>
      </c>
      <c r="I613" s="70" t="s">
        <v>541</v>
      </c>
      <c r="J613" s="70"/>
      <c r="K613" s="73">
        <v>1</v>
      </c>
      <c r="L613" s="74">
        <v>414.92</v>
      </c>
      <c r="M613" s="96">
        <v>414.92</v>
      </c>
    </row>
    <row r="614" spans="1:13" x14ac:dyDescent="0.35">
      <c r="A614" s="94" t="str">
        <f t="shared" si="9"/>
        <v>5594238ZNGA560BC</v>
      </c>
      <c r="B614" s="70" t="s">
        <v>979</v>
      </c>
      <c r="C614" s="71">
        <v>2233011</v>
      </c>
      <c r="D614" s="70">
        <v>5594238</v>
      </c>
      <c r="E614" s="70" t="s">
        <v>958</v>
      </c>
      <c r="F614" s="70" t="s">
        <v>959</v>
      </c>
      <c r="G614" s="72">
        <v>43136</v>
      </c>
      <c r="H614" s="72">
        <v>43136</v>
      </c>
      <c r="I614" s="70" t="s">
        <v>541</v>
      </c>
      <c r="J614" s="70"/>
      <c r="K614" s="73">
        <v>1</v>
      </c>
      <c r="L614" s="74">
        <v>414.92</v>
      </c>
      <c r="M614" s="96">
        <v>414.92</v>
      </c>
    </row>
    <row r="615" spans="1:13" x14ac:dyDescent="0.35">
      <c r="A615" s="94" t="str">
        <f t="shared" si="9"/>
        <v>5594223ZNGA561A</v>
      </c>
      <c r="B615" s="70" t="s">
        <v>979</v>
      </c>
      <c r="C615" s="71">
        <v>2233012</v>
      </c>
      <c r="D615" s="70">
        <v>5594223</v>
      </c>
      <c r="E615" s="70" t="s">
        <v>958</v>
      </c>
      <c r="F615" s="70" t="s">
        <v>956</v>
      </c>
      <c r="G615" s="72">
        <v>43136</v>
      </c>
      <c r="H615" s="72">
        <v>43136</v>
      </c>
      <c r="I615" s="70" t="s">
        <v>543</v>
      </c>
      <c r="J615" s="70"/>
      <c r="K615" s="73">
        <v>1</v>
      </c>
      <c r="L615" s="74">
        <v>0</v>
      </c>
      <c r="M615" s="96">
        <v>0</v>
      </c>
    </row>
    <row r="616" spans="1:13" x14ac:dyDescent="0.35">
      <c r="A616" s="94" t="str">
        <f t="shared" si="9"/>
        <v>5576609NGA-714</v>
      </c>
      <c r="B616" s="70" t="s">
        <v>979</v>
      </c>
      <c r="C616" s="71">
        <v>2233269</v>
      </c>
      <c r="D616" s="70">
        <v>5576609</v>
      </c>
      <c r="E616" s="70" t="s">
        <v>955</v>
      </c>
      <c r="F616" s="70" t="s">
        <v>953</v>
      </c>
      <c r="G616" s="72">
        <v>43136</v>
      </c>
      <c r="H616" s="72">
        <v>43136</v>
      </c>
      <c r="I616" s="70" t="s">
        <v>181</v>
      </c>
      <c r="J616" s="70"/>
      <c r="K616" s="73">
        <v>1</v>
      </c>
      <c r="L616" s="74">
        <v>41.38</v>
      </c>
      <c r="M616" s="96">
        <v>41.38</v>
      </c>
    </row>
    <row r="617" spans="1:13" x14ac:dyDescent="0.35">
      <c r="A617" s="94" t="str">
        <f t="shared" si="9"/>
        <v>5599034ZNGA561A</v>
      </c>
      <c r="B617" s="70" t="s">
        <v>979</v>
      </c>
      <c r="C617" s="71">
        <v>2233647</v>
      </c>
      <c r="D617" s="70">
        <v>5599034</v>
      </c>
      <c r="E617" s="70" t="s">
        <v>957</v>
      </c>
      <c r="F617" s="70" t="s">
        <v>956</v>
      </c>
      <c r="G617" s="72">
        <v>43136</v>
      </c>
      <c r="H617" s="72">
        <v>43136</v>
      </c>
      <c r="I617" s="70" t="s">
        <v>543</v>
      </c>
      <c r="J617" s="70"/>
      <c r="K617" s="73">
        <v>1</v>
      </c>
      <c r="L617" s="74">
        <v>0</v>
      </c>
      <c r="M617" s="96">
        <v>0</v>
      </c>
    </row>
    <row r="618" spans="1:13" x14ac:dyDescent="0.35">
      <c r="A618" s="94" t="str">
        <f t="shared" si="9"/>
        <v>5604805ZNGA561A</v>
      </c>
      <c r="B618" s="70" t="s">
        <v>979</v>
      </c>
      <c r="C618" s="71">
        <v>2234228</v>
      </c>
      <c r="D618" s="70">
        <v>5604805</v>
      </c>
      <c r="E618" s="70" t="s">
        <v>952</v>
      </c>
      <c r="F618" s="70" t="s">
        <v>956</v>
      </c>
      <c r="G618" s="72">
        <v>43139</v>
      </c>
      <c r="H618" s="72">
        <v>43139</v>
      </c>
      <c r="I618" s="70" t="s">
        <v>543</v>
      </c>
      <c r="J618" s="70"/>
      <c r="K618" s="73">
        <v>1</v>
      </c>
      <c r="L618" s="74">
        <v>0</v>
      </c>
      <c r="M618" s="96">
        <v>0</v>
      </c>
    </row>
    <row r="619" spans="1:13" x14ac:dyDescent="0.35">
      <c r="A619" s="94" t="str">
        <f t="shared" si="9"/>
        <v>5544674ZNGA561A</v>
      </c>
      <c r="B619" s="70" t="s">
        <v>979</v>
      </c>
      <c r="C619" s="71">
        <v>2234285</v>
      </c>
      <c r="D619" s="70">
        <v>5544674</v>
      </c>
      <c r="E619" s="70" t="s">
        <v>954</v>
      </c>
      <c r="F619" s="70" t="s">
        <v>956</v>
      </c>
      <c r="G619" s="72">
        <v>43138</v>
      </c>
      <c r="H619" s="72">
        <v>43138</v>
      </c>
      <c r="I619" s="70" t="s">
        <v>543</v>
      </c>
      <c r="J619" s="70"/>
      <c r="K619" s="73">
        <v>1</v>
      </c>
      <c r="L619" s="74">
        <v>0</v>
      </c>
      <c r="M619" s="96">
        <v>0</v>
      </c>
    </row>
    <row r="620" spans="1:13" x14ac:dyDescent="0.35">
      <c r="A620" s="94" t="str">
        <f t="shared" si="9"/>
        <v>5544703ZNGA562BC</v>
      </c>
      <c r="B620" s="70" t="s">
        <v>979</v>
      </c>
      <c r="C620" s="71">
        <v>2234286</v>
      </c>
      <c r="D620" s="70">
        <v>5544703</v>
      </c>
      <c r="E620" s="70" t="s">
        <v>954</v>
      </c>
      <c r="F620" s="70" t="s">
        <v>959</v>
      </c>
      <c r="G620" s="72">
        <v>43138</v>
      </c>
      <c r="H620" s="72">
        <v>43138</v>
      </c>
      <c r="I620" s="70" t="s">
        <v>557</v>
      </c>
      <c r="J620" s="70"/>
      <c r="K620" s="73">
        <v>1</v>
      </c>
      <c r="L620" s="74">
        <v>498.69</v>
      </c>
      <c r="M620" s="96">
        <v>498.69</v>
      </c>
    </row>
    <row r="621" spans="1:13" x14ac:dyDescent="0.35">
      <c r="A621" s="94" t="str">
        <f t="shared" si="9"/>
        <v>5627749NGA-714</v>
      </c>
      <c r="B621" s="70" t="s">
        <v>979</v>
      </c>
      <c r="C621" s="71">
        <v>2234742</v>
      </c>
      <c r="D621" s="70">
        <v>5627749</v>
      </c>
      <c r="E621" s="70" t="s">
        <v>957</v>
      </c>
      <c r="F621" s="70" t="s">
        <v>953</v>
      </c>
      <c r="G621" s="72">
        <v>43138</v>
      </c>
      <c r="H621" s="72">
        <v>43138</v>
      </c>
      <c r="I621" s="70" t="s">
        <v>181</v>
      </c>
      <c r="J621" s="70"/>
      <c r="K621" s="73">
        <v>1</v>
      </c>
      <c r="L621" s="74">
        <v>41.38</v>
      </c>
      <c r="M621" s="96">
        <v>41.38</v>
      </c>
    </row>
    <row r="622" spans="1:13" x14ac:dyDescent="0.35">
      <c r="A622" s="94" t="str">
        <f t="shared" si="9"/>
        <v>5623888ZNGA561A</v>
      </c>
      <c r="B622" s="70" t="s">
        <v>979</v>
      </c>
      <c r="C622" s="71">
        <v>2234893</v>
      </c>
      <c r="D622" s="70">
        <v>5623888</v>
      </c>
      <c r="E622" s="70" t="s">
        <v>952</v>
      </c>
      <c r="F622" s="70" t="s">
        <v>956</v>
      </c>
      <c r="G622" s="72">
        <v>43140</v>
      </c>
      <c r="H622" s="72">
        <v>43140</v>
      </c>
      <c r="I622" s="70" t="s">
        <v>543</v>
      </c>
      <c r="J622" s="70"/>
      <c r="K622" s="73">
        <v>1</v>
      </c>
      <c r="L622" s="74">
        <v>0</v>
      </c>
      <c r="M622" s="96">
        <v>0</v>
      </c>
    </row>
    <row r="623" spans="1:13" x14ac:dyDescent="0.35">
      <c r="A623" s="94" t="str">
        <f t="shared" si="9"/>
        <v>5622897ZNGA561A</v>
      </c>
      <c r="B623" s="70" t="s">
        <v>979</v>
      </c>
      <c r="C623" s="71">
        <v>2235043</v>
      </c>
      <c r="D623" s="70">
        <v>5622897</v>
      </c>
      <c r="E623" s="70" t="s">
        <v>962</v>
      </c>
      <c r="F623" s="70" t="s">
        <v>956</v>
      </c>
      <c r="G623" s="72">
        <v>43138</v>
      </c>
      <c r="H623" s="72">
        <v>43138</v>
      </c>
      <c r="I623" s="70" t="s">
        <v>543</v>
      </c>
      <c r="J623" s="70"/>
      <c r="K623" s="73">
        <v>1</v>
      </c>
      <c r="L623" s="74">
        <v>0</v>
      </c>
      <c r="M623" s="96">
        <v>0</v>
      </c>
    </row>
    <row r="624" spans="1:13" x14ac:dyDescent="0.35">
      <c r="A624" s="94" t="str">
        <f t="shared" si="9"/>
        <v>5580103ZNGA561A</v>
      </c>
      <c r="B624" s="70" t="s">
        <v>979</v>
      </c>
      <c r="C624" s="71">
        <v>2235195</v>
      </c>
      <c r="D624" s="70">
        <v>5580103</v>
      </c>
      <c r="E624" s="70" t="s">
        <v>955</v>
      </c>
      <c r="F624" s="70" t="s">
        <v>956</v>
      </c>
      <c r="G624" s="72">
        <v>43140</v>
      </c>
      <c r="H624" s="72">
        <v>43140</v>
      </c>
      <c r="I624" s="70" t="s">
        <v>543</v>
      </c>
      <c r="J624" s="70"/>
      <c r="K624" s="73">
        <v>1</v>
      </c>
      <c r="L624" s="74">
        <v>0</v>
      </c>
      <c r="M624" s="96">
        <v>0</v>
      </c>
    </row>
    <row r="625" spans="1:13" x14ac:dyDescent="0.35">
      <c r="A625" s="94" t="str">
        <f t="shared" si="9"/>
        <v>5580112ZNGA563BC</v>
      </c>
      <c r="B625" s="70" t="s">
        <v>979</v>
      </c>
      <c r="C625" s="71">
        <v>2235196</v>
      </c>
      <c r="D625" s="70">
        <v>5580112</v>
      </c>
      <c r="E625" s="70" t="s">
        <v>955</v>
      </c>
      <c r="F625" s="70" t="s">
        <v>959</v>
      </c>
      <c r="G625" s="72">
        <v>43140</v>
      </c>
      <c r="H625" s="72">
        <v>43140</v>
      </c>
      <c r="I625" s="70" t="s">
        <v>565</v>
      </c>
      <c r="J625" s="70"/>
      <c r="K625" s="73">
        <v>1</v>
      </c>
      <c r="L625" s="74">
        <v>626.70000000000005</v>
      </c>
      <c r="M625" s="96">
        <v>626.70000000000005</v>
      </c>
    </row>
    <row r="626" spans="1:13" x14ac:dyDescent="0.35">
      <c r="A626" s="94" t="str">
        <f t="shared" si="9"/>
        <v>5659916ZNGA563B</v>
      </c>
      <c r="B626" s="70" t="s">
        <v>979</v>
      </c>
      <c r="C626" s="71">
        <v>2236563</v>
      </c>
      <c r="D626" s="70">
        <v>5659916</v>
      </c>
      <c r="E626" s="70" t="s">
        <v>952</v>
      </c>
      <c r="F626" s="70" t="s">
        <v>953</v>
      </c>
      <c r="G626" s="72">
        <v>43141</v>
      </c>
      <c r="H626" s="72">
        <v>43141</v>
      </c>
      <c r="I626" s="70" t="s">
        <v>561</v>
      </c>
      <c r="J626" s="70"/>
      <c r="K626" s="73">
        <v>1</v>
      </c>
      <c r="L626" s="74">
        <v>383.5</v>
      </c>
      <c r="M626" s="96">
        <v>383.5</v>
      </c>
    </row>
    <row r="627" spans="1:13" x14ac:dyDescent="0.35">
      <c r="A627" s="94" t="str">
        <f t="shared" si="9"/>
        <v>5659902ZNGA561A</v>
      </c>
      <c r="B627" s="70" t="s">
        <v>979</v>
      </c>
      <c r="C627" s="71">
        <v>2236564</v>
      </c>
      <c r="D627" s="70">
        <v>5659902</v>
      </c>
      <c r="E627" s="70" t="s">
        <v>952</v>
      </c>
      <c r="F627" s="70" t="s">
        <v>956</v>
      </c>
      <c r="G627" s="72">
        <v>43141</v>
      </c>
      <c r="H627" s="72">
        <v>43141</v>
      </c>
      <c r="I627" s="70" t="s">
        <v>543</v>
      </c>
      <c r="J627" s="70"/>
      <c r="K627" s="73">
        <v>1</v>
      </c>
      <c r="L627" s="74">
        <v>0</v>
      </c>
      <c r="M627" s="96">
        <v>0</v>
      </c>
    </row>
    <row r="628" spans="1:13" x14ac:dyDescent="0.35">
      <c r="A628" s="94" t="str">
        <f t="shared" si="9"/>
        <v>5668652ZNGA561BC</v>
      </c>
      <c r="B628" s="70" t="s">
        <v>979</v>
      </c>
      <c r="C628" s="71">
        <v>2236640</v>
      </c>
      <c r="D628" s="70">
        <v>5668652</v>
      </c>
      <c r="E628" s="70" t="s">
        <v>962</v>
      </c>
      <c r="F628" s="70" t="s">
        <v>959</v>
      </c>
      <c r="G628" s="72">
        <v>43139</v>
      </c>
      <c r="H628" s="72">
        <v>43139</v>
      </c>
      <c r="I628" s="70" t="s">
        <v>549</v>
      </c>
      <c r="J628" s="70"/>
      <c r="K628" s="73">
        <v>1</v>
      </c>
      <c r="L628" s="74">
        <v>433.57</v>
      </c>
      <c r="M628" s="96">
        <v>433.57</v>
      </c>
    </row>
    <row r="629" spans="1:13" x14ac:dyDescent="0.35">
      <c r="A629" s="94" t="str">
        <f t="shared" si="9"/>
        <v>5668629ZNGA561A</v>
      </c>
      <c r="B629" s="70" t="s">
        <v>979</v>
      </c>
      <c r="C629" s="71">
        <v>2236641</v>
      </c>
      <c r="D629" s="70">
        <v>5668629</v>
      </c>
      <c r="E629" s="70" t="s">
        <v>962</v>
      </c>
      <c r="F629" s="70" t="s">
        <v>956</v>
      </c>
      <c r="G629" s="72">
        <v>43139</v>
      </c>
      <c r="H629" s="72">
        <v>43139</v>
      </c>
      <c r="I629" s="70" t="s">
        <v>543</v>
      </c>
      <c r="J629" s="70"/>
      <c r="K629" s="73">
        <v>1</v>
      </c>
      <c r="L629" s="74">
        <v>0</v>
      </c>
      <c r="M629" s="96">
        <v>0</v>
      </c>
    </row>
    <row r="630" spans="1:13" x14ac:dyDescent="0.35">
      <c r="A630" s="94" t="str">
        <f t="shared" si="9"/>
        <v>5660342ZNGA561A</v>
      </c>
      <c r="B630" s="70" t="s">
        <v>979</v>
      </c>
      <c r="C630" s="71">
        <v>2236680</v>
      </c>
      <c r="D630" s="70">
        <v>5660342</v>
      </c>
      <c r="E630" s="70" t="s">
        <v>954</v>
      </c>
      <c r="F630" s="70" t="s">
        <v>956</v>
      </c>
      <c r="G630" s="72">
        <v>43138</v>
      </c>
      <c r="H630" s="72">
        <v>43138</v>
      </c>
      <c r="I630" s="70" t="s">
        <v>543</v>
      </c>
      <c r="J630" s="70"/>
      <c r="K630" s="73">
        <v>1</v>
      </c>
      <c r="L630" s="74">
        <v>0</v>
      </c>
      <c r="M630" s="96">
        <v>0</v>
      </c>
    </row>
    <row r="631" spans="1:13" x14ac:dyDescent="0.35">
      <c r="A631" s="94" t="str">
        <f t="shared" si="9"/>
        <v>5668515ZNGA561A</v>
      </c>
      <c r="B631" s="70" t="s">
        <v>979</v>
      </c>
      <c r="C631" s="71">
        <v>2236717</v>
      </c>
      <c r="D631" s="70">
        <v>5668515</v>
      </c>
      <c r="E631" s="70" t="s">
        <v>962</v>
      </c>
      <c r="F631" s="70" t="s">
        <v>956</v>
      </c>
      <c r="G631" s="72">
        <v>43139</v>
      </c>
      <c r="H631" s="72">
        <v>43139</v>
      </c>
      <c r="I631" s="70" t="s">
        <v>543</v>
      </c>
      <c r="J631" s="70"/>
      <c r="K631" s="73">
        <v>1</v>
      </c>
      <c r="L631" s="74">
        <v>0</v>
      </c>
      <c r="M631" s="96">
        <v>0</v>
      </c>
    </row>
    <row r="632" spans="1:13" x14ac:dyDescent="0.35">
      <c r="A632" s="94" t="str">
        <f t="shared" si="9"/>
        <v>5697803ZNGA561A</v>
      </c>
      <c r="B632" s="70" t="s">
        <v>979</v>
      </c>
      <c r="C632" s="71">
        <v>2238278</v>
      </c>
      <c r="D632" s="70">
        <v>5697803</v>
      </c>
      <c r="E632" s="70" t="s">
        <v>968</v>
      </c>
      <c r="F632" s="70" t="s">
        <v>956</v>
      </c>
      <c r="G632" s="72">
        <v>43139</v>
      </c>
      <c r="H632" s="72">
        <v>43139</v>
      </c>
      <c r="I632" s="70" t="s">
        <v>543</v>
      </c>
      <c r="J632" s="70"/>
      <c r="K632" s="73">
        <v>1</v>
      </c>
      <c r="L632" s="74">
        <v>0</v>
      </c>
      <c r="M632" s="96">
        <v>0</v>
      </c>
    </row>
    <row r="633" spans="1:13" x14ac:dyDescent="0.35">
      <c r="A633" s="94" t="str">
        <f t="shared" si="9"/>
        <v>5700912ZNGA561A</v>
      </c>
      <c r="B633" s="70" t="s">
        <v>979</v>
      </c>
      <c r="C633" s="71">
        <v>2238290</v>
      </c>
      <c r="D633" s="70">
        <v>5700912</v>
      </c>
      <c r="E633" s="70" t="s">
        <v>954</v>
      </c>
      <c r="F633" s="70" t="s">
        <v>956</v>
      </c>
      <c r="G633" s="72">
        <v>43139</v>
      </c>
      <c r="H633" s="72">
        <v>43139</v>
      </c>
      <c r="I633" s="70" t="s">
        <v>543</v>
      </c>
      <c r="J633" s="70"/>
      <c r="K633" s="73">
        <v>1</v>
      </c>
      <c r="L633" s="74">
        <v>0</v>
      </c>
      <c r="M633" s="96">
        <v>0</v>
      </c>
    </row>
    <row r="634" spans="1:13" x14ac:dyDescent="0.35">
      <c r="A634" s="94" t="str">
        <f t="shared" si="9"/>
        <v>5700957ZNGA562B</v>
      </c>
      <c r="B634" s="70" t="s">
        <v>979</v>
      </c>
      <c r="C634" s="71">
        <v>2238291</v>
      </c>
      <c r="D634" s="70">
        <v>5700957</v>
      </c>
      <c r="E634" s="70" t="s">
        <v>954</v>
      </c>
      <c r="F634" s="70" t="s">
        <v>953</v>
      </c>
      <c r="G634" s="72">
        <v>43139</v>
      </c>
      <c r="H634" s="72">
        <v>43139</v>
      </c>
      <c r="I634" s="70" t="s">
        <v>553</v>
      </c>
      <c r="J634" s="70"/>
      <c r="K634" s="73">
        <v>1</v>
      </c>
      <c r="L634" s="74">
        <v>254.64</v>
      </c>
      <c r="M634" s="96">
        <v>254.64</v>
      </c>
    </row>
    <row r="635" spans="1:13" x14ac:dyDescent="0.35">
      <c r="A635" s="94" t="str">
        <f t="shared" si="9"/>
        <v>5702644ZNGA561A</v>
      </c>
      <c r="B635" s="70" t="s">
        <v>979</v>
      </c>
      <c r="C635" s="71">
        <v>2238698</v>
      </c>
      <c r="D635" s="70">
        <v>5702644</v>
      </c>
      <c r="E635" s="70" t="s">
        <v>954</v>
      </c>
      <c r="F635" s="70" t="s">
        <v>956</v>
      </c>
      <c r="G635" s="72">
        <v>43140</v>
      </c>
      <c r="H635" s="72">
        <v>43140</v>
      </c>
      <c r="I635" s="70" t="s">
        <v>543</v>
      </c>
      <c r="J635" s="70"/>
      <c r="K635" s="73">
        <v>1</v>
      </c>
      <c r="L635" s="74">
        <v>0</v>
      </c>
      <c r="M635" s="96">
        <v>0</v>
      </c>
    </row>
    <row r="636" spans="1:13" x14ac:dyDescent="0.35">
      <c r="A636" s="94" t="str">
        <f t="shared" si="9"/>
        <v>5722015ZNGA561A</v>
      </c>
      <c r="B636" s="70" t="s">
        <v>979</v>
      </c>
      <c r="C636" s="71">
        <v>2238755</v>
      </c>
      <c r="D636" s="70">
        <v>5722015</v>
      </c>
      <c r="E636" s="70" t="s">
        <v>955</v>
      </c>
      <c r="F636" s="70" t="s">
        <v>956</v>
      </c>
      <c r="G636" s="72">
        <v>43141</v>
      </c>
      <c r="H636" s="72">
        <v>43141</v>
      </c>
      <c r="I636" s="70" t="s">
        <v>543</v>
      </c>
      <c r="J636" s="70"/>
      <c r="K636" s="73">
        <v>1</v>
      </c>
      <c r="L636" s="74">
        <v>0</v>
      </c>
      <c r="M636" s="96">
        <v>0</v>
      </c>
    </row>
    <row r="637" spans="1:13" x14ac:dyDescent="0.35">
      <c r="A637" s="94" t="str">
        <f t="shared" si="9"/>
        <v>5722020ZNGA561BC</v>
      </c>
      <c r="B637" s="70" t="s">
        <v>979</v>
      </c>
      <c r="C637" s="71">
        <v>2238756</v>
      </c>
      <c r="D637" s="70">
        <v>5722020</v>
      </c>
      <c r="E637" s="70" t="s">
        <v>955</v>
      </c>
      <c r="F637" s="70" t="s">
        <v>959</v>
      </c>
      <c r="G637" s="72">
        <v>43141</v>
      </c>
      <c r="H637" s="72">
        <v>43141</v>
      </c>
      <c r="I637" s="70" t="s">
        <v>549</v>
      </c>
      <c r="J637" s="70"/>
      <c r="K637" s="73">
        <v>1</v>
      </c>
      <c r="L637" s="74">
        <v>433.57</v>
      </c>
      <c r="M637" s="96">
        <v>433.57</v>
      </c>
    </row>
    <row r="638" spans="1:13" x14ac:dyDescent="0.35">
      <c r="A638" s="94" t="str">
        <f t="shared" si="9"/>
        <v>5671052ZNGA563B</v>
      </c>
      <c r="B638" s="70" t="s">
        <v>979</v>
      </c>
      <c r="C638" s="71">
        <v>2239062</v>
      </c>
      <c r="D638" s="70">
        <v>5671052</v>
      </c>
      <c r="E638" s="70" t="s">
        <v>961</v>
      </c>
      <c r="F638" s="70" t="s">
        <v>953</v>
      </c>
      <c r="G638" s="72">
        <v>43141</v>
      </c>
      <c r="H638" s="72">
        <v>43141</v>
      </c>
      <c r="I638" s="70" t="s">
        <v>561</v>
      </c>
      <c r="J638" s="70"/>
      <c r="K638" s="73">
        <v>1</v>
      </c>
      <c r="L638" s="74">
        <v>383.5</v>
      </c>
      <c r="M638" s="96">
        <v>383.5</v>
      </c>
    </row>
    <row r="639" spans="1:13" x14ac:dyDescent="0.35">
      <c r="A639" s="94" t="str">
        <f t="shared" si="9"/>
        <v>5671043ZNGA561A</v>
      </c>
      <c r="B639" s="70" t="s">
        <v>979</v>
      </c>
      <c r="C639" s="71">
        <v>2239063</v>
      </c>
      <c r="D639" s="70">
        <v>5671043</v>
      </c>
      <c r="E639" s="70" t="s">
        <v>961</v>
      </c>
      <c r="F639" s="70" t="s">
        <v>956</v>
      </c>
      <c r="G639" s="72">
        <v>43141</v>
      </c>
      <c r="H639" s="72">
        <v>43141</v>
      </c>
      <c r="I639" s="70" t="s">
        <v>543</v>
      </c>
      <c r="J639" s="70"/>
      <c r="K639" s="73">
        <v>1</v>
      </c>
      <c r="L639" s="74">
        <v>0</v>
      </c>
      <c r="M639" s="96">
        <v>0</v>
      </c>
    </row>
    <row r="640" spans="1:13" x14ac:dyDescent="0.35">
      <c r="A640" s="94" t="str">
        <f t="shared" si="9"/>
        <v>5736261ZNGA561A</v>
      </c>
      <c r="B640" s="70" t="s">
        <v>979</v>
      </c>
      <c r="C640" s="71">
        <v>2239855</v>
      </c>
      <c r="D640" s="70">
        <v>5736261</v>
      </c>
      <c r="E640" s="70" t="s">
        <v>968</v>
      </c>
      <c r="F640" s="70" t="s">
        <v>956</v>
      </c>
      <c r="G640" s="72">
        <v>43140</v>
      </c>
      <c r="H640" s="72">
        <v>43140</v>
      </c>
      <c r="I640" s="70" t="s">
        <v>543</v>
      </c>
      <c r="J640" s="70"/>
      <c r="K640" s="73">
        <v>1</v>
      </c>
      <c r="L640" s="74">
        <v>0</v>
      </c>
      <c r="M640" s="96">
        <v>0</v>
      </c>
    </row>
    <row r="641" spans="1:13" x14ac:dyDescent="0.35">
      <c r="A641" s="94" t="str">
        <f t="shared" si="9"/>
        <v>5737908ZNGA561A</v>
      </c>
      <c r="B641" s="70" t="s">
        <v>979</v>
      </c>
      <c r="C641" s="71">
        <v>2239938</v>
      </c>
      <c r="D641" s="70">
        <v>5737908</v>
      </c>
      <c r="E641" s="70" t="s">
        <v>958</v>
      </c>
      <c r="F641" s="70" t="s">
        <v>956</v>
      </c>
      <c r="G641" s="72">
        <v>43140</v>
      </c>
      <c r="H641" s="72">
        <v>43140</v>
      </c>
      <c r="I641" s="70" t="s">
        <v>543</v>
      </c>
      <c r="J641" s="70"/>
      <c r="K641" s="73">
        <v>1</v>
      </c>
      <c r="L641" s="74">
        <v>0</v>
      </c>
      <c r="M641" s="96">
        <v>0</v>
      </c>
    </row>
    <row r="642" spans="1:13" x14ac:dyDescent="0.35">
      <c r="A642" s="94" t="str">
        <f t="shared" si="9"/>
        <v>5740489ZNGA561A</v>
      </c>
      <c r="B642" s="70" t="s">
        <v>979</v>
      </c>
      <c r="C642" s="71">
        <v>2239946</v>
      </c>
      <c r="D642" s="70">
        <v>5740489</v>
      </c>
      <c r="E642" s="70" t="s">
        <v>957</v>
      </c>
      <c r="F642" s="70" t="s">
        <v>956</v>
      </c>
      <c r="G642" s="72">
        <v>43140</v>
      </c>
      <c r="H642" s="72">
        <v>43140</v>
      </c>
      <c r="I642" s="70" t="s">
        <v>543</v>
      </c>
      <c r="J642" s="70"/>
      <c r="K642" s="73">
        <v>1</v>
      </c>
      <c r="L642" s="74">
        <v>0</v>
      </c>
      <c r="M642" s="96">
        <v>0</v>
      </c>
    </row>
    <row r="643" spans="1:13" x14ac:dyDescent="0.35">
      <c r="A643" s="94" t="str">
        <f t="shared" ref="A643:A706" si="10">CONCATENATE(D643,I643)</f>
        <v>5607572ZNGA561A</v>
      </c>
      <c r="B643" s="70" t="s">
        <v>979</v>
      </c>
      <c r="C643" s="71">
        <v>2240702</v>
      </c>
      <c r="D643" s="70">
        <v>5607572</v>
      </c>
      <c r="E643" s="70" t="s">
        <v>968</v>
      </c>
      <c r="F643" s="70" t="s">
        <v>956</v>
      </c>
      <c r="G643" s="72">
        <v>43141</v>
      </c>
      <c r="H643" s="72">
        <v>43141</v>
      </c>
      <c r="I643" s="70" t="s">
        <v>543</v>
      </c>
      <c r="J643" s="70"/>
      <c r="K643" s="73">
        <v>1</v>
      </c>
      <c r="L643" s="74">
        <v>0</v>
      </c>
      <c r="M643" s="96">
        <v>0</v>
      </c>
    </row>
    <row r="644" spans="1:13" x14ac:dyDescent="0.35">
      <c r="A644" s="94" t="str">
        <f t="shared" si="10"/>
        <v/>
      </c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5" t="s">
        <v>970</v>
      </c>
      <c r="M644" s="96">
        <v>13284.79</v>
      </c>
    </row>
    <row r="645" spans="1:13" x14ac:dyDescent="0.35">
      <c r="A645" s="94" t="str">
        <f t="shared" si="10"/>
        <v>Req IDPayment Code</v>
      </c>
      <c r="B645" s="69" t="s">
        <v>939</v>
      </c>
      <c r="C645" s="69" t="s">
        <v>940</v>
      </c>
      <c r="D645" s="69" t="s">
        <v>941</v>
      </c>
      <c r="E645" s="69" t="s">
        <v>942</v>
      </c>
      <c r="F645" s="69" t="s">
        <v>943</v>
      </c>
      <c r="G645" s="69" t="s">
        <v>944</v>
      </c>
      <c r="H645" s="69" t="s">
        <v>945</v>
      </c>
      <c r="I645" s="69" t="s">
        <v>946</v>
      </c>
      <c r="J645" s="69" t="s">
        <v>947</v>
      </c>
      <c r="K645" s="69" t="s">
        <v>948</v>
      </c>
      <c r="L645" s="69" t="s">
        <v>949</v>
      </c>
      <c r="M645" s="95" t="s">
        <v>950</v>
      </c>
    </row>
    <row r="646" spans="1:13" x14ac:dyDescent="0.35">
      <c r="A646" s="94" t="str">
        <f t="shared" si="10"/>
        <v>2959353ZNGA564B</v>
      </c>
      <c r="B646" s="70" t="s">
        <v>984</v>
      </c>
      <c r="C646" s="71">
        <v>2116654</v>
      </c>
      <c r="D646" s="70">
        <v>2959353</v>
      </c>
      <c r="E646" s="70" t="s">
        <v>952</v>
      </c>
      <c r="F646" s="70" t="s">
        <v>953</v>
      </c>
      <c r="G646" s="72">
        <v>43148</v>
      </c>
      <c r="H646" s="72">
        <v>43148</v>
      </c>
      <c r="I646" s="70" t="s">
        <v>569</v>
      </c>
      <c r="J646" s="70"/>
      <c r="K646" s="73">
        <v>1</v>
      </c>
      <c r="L646" s="74">
        <v>625.48</v>
      </c>
      <c r="M646" s="96">
        <v>625.48</v>
      </c>
    </row>
    <row r="647" spans="1:13" x14ac:dyDescent="0.35">
      <c r="A647" s="94" t="str">
        <f t="shared" si="10"/>
        <v>4328399X392N</v>
      </c>
      <c r="B647" s="70" t="s">
        <v>984</v>
      </c>
      <c r="C647" s="71">
        <v>2171378</v>
      </c>
      <c r="D647" s="78">
        <v>4328399</v>
      </c>
      <c r="E647" s="70" t="s">
        <v>954</v>
      </c>
      <c r="F647" s="70" t="s">
        <v>959</v>
      </c>
      <c r="G647" s="72">
        <v>43146</v>
      </c>
      <c r="H647" s="72">
        <v>43146</v>
      </c>
      <c r="I647" s="70" t="s">
        <v>975</v>
      </c>
      <c r="J647" s="70"/>
      <c r="K647" s="73">
        <v>-10.79</v>
      </c>
      <c r="L647" s="74">
        <v>11.79</v>
      </c>
      <c r="M647" s="96">
        <v>-127.21</v>
      </c>
    </row>
    <row r="648" spans="1:13" x14ac:dyDescent="0.35">
      <c r="A648" s="94" t="str">
        <f t="shared" si="10"/>
        <v>4492802X392N</v>
      </c>
      <c r="B648" s="70" t="s">
        <v>984</v>
      </c>
      <c r="C648" s="71">
        <v>2188427</v>
      </c>
      <c r="D648" s="70">
        <v>4492802</v>
      </c>
      <c r="E648" s="70" t="s">
        <v>967</v>
      </c>
      <c r="F648" s="70" t="s">
        <v>959</v>
      </c>
      <c r="G648" s="72">
        <v>43146</v>
      </c>
      <c r="H648" s="72">
        <v>43146</v>
      </c>
      <c r="I648" s="70" t="s">
        <v>975</v>
      </c>
      <c r="J648" s="70"/>
      <c r="K648" s="73">
        <v>-12.03</v>
      </c>
      <c r="L648" s="74">
        <v>11.79</v>
      </c>
      <c r="M648" s="96">
        <v>-141.83000000000001</v>
      </c>
    </row>
    <row r="649" spans="1:13" x14ac:dyDescent="0.35">
      <c r="A649" s="94" t="str">
        <f t="shared" si="10"/>
        <v>4908717Z999</v>
      </c>
      <c r="B649" s="70" t="s">
        <v>984</v>
      </c>
      <c r="C649" s="71">
        <v>2200464</v>
      </c>
      <c r="D649" s="70">
        <v>4908717</v>
      </c>
      <c r="E649" s="70" t="s">
        <v>952</v>
      </c>
      <c r="F649" s="70" t="s">
        <v>959</v>
      </c>
      <c r="G649" s="72">
        <v>43145</v>
      </c>
      <c r="H649" s="72">
        <v>43145</v>
      </c>
      <c r="I649" s="70" t="s">
        <v>610</v>
      </c>
      <c r="J649" s="70"/>
      <c r="K649" s="73">
        <v>1</v>
      </c>
      <c r="L649" s="74">
        <v>0</v>
      </c>
      <c r="M649" s="96">
        <v>0</v>
      </c>
    </row>
    <row r="650" spans="1:13" x14ac:dyDescent="0.35">
      <c r="A650" s="94" t="str">
        <f t="shared" si="10"/>
        <v>4908717Z999</v>
      </c>
      <c r="B650" s="70" t="s">
        <v>984</v>
      </c>
      <c r="C650" s="71">
        <v>2200464</v>
      </c>
      <c r="D650" s="70">
        <v>4908717</v>
      </c>
      <c r="E650" s="70" t="s">
        <v>952</v>
      </c>
      <c r="F650" s="70" t="s">
        <v>959</v>
      </c>
      <c r="G650" s="72">
        <v>43145</v>
      </c>
      <c r="H650" s="72">
        <v>43145</v>
      </c>
      <c r="I650" s="70" t="s">
        <v>610</v>
      </c>
      <c r="J650" s="70"/>
      <c r="K650" s="73">
        <v>1</v>
      </c>
      <c r="L650" s="74">
        <v>0</v>
      </c>
      <c r="M650" s="96">
        <v>0</v>
      </c>
    </row>
    <row r="651" spans="1:13" x14ac:dyDescent="0.35">
      <c r="A651" s="94" t="str">
        <f t="shared" si="10"/>
        <v>4908717ZNGA561B</v>
      </c>
      <c r="B651" s="70" t="s">
        <v>984</v>
      </c>
      <c r="C651" s="71">
        <v>2200464</v>
      </c>
      <c r="D651" s="78">
        <v>4908717</v>
      </c>
      <c r="E651" s="70" t="s">
        <v>952</v>
      </c>
      <c r="F651" s="70" t="s">
        <v>959</v>
      </c>
      <c r="G651" s="72">
        <v>43145</v>
      </c>
      <c r="H651" s="72">
        <v>43145</v>
      </c>
      <c r="I651" s="70" t="s">
        <v>545</v>
      </c>
      <c r="J651" s="70"/>
      <c r="K651" s="73">
        <v>-1</v>
      </c>
      <c r="L651" s="74">
        <v>194.94</v>
      </c>
      <c r="M651" s="96">
        <v>-194.94</v>
      </c>
    </row>
    <row r="652" spans="1:13" x14ac:dyDescent="0.35">
      <c r="A652" s="94" t="str">
        <f t="shared" si="10"/>
        <v>4908717ZNGA561C</v>
      </c>
      <c r="B652" s="70" t="s">
        <v>984</v>
      </c>
      <c r="C652" s="71">
        <v>2200464</v>
      </c>
      <c r="D652" s="78">
        <v>4908717</v>
      </c>
      <c r="E652" s="70" t="s">
        <v>952</v>
      </c>
      <c r="F652" s="70" t="s">
        <v>959</v>
      </c>
      <c r="G652" s="72">
        <v>43145</v>
      </c>
      <c r="H652" s="72">
        <v>43145</v>
      </c>
      <c r="I652" s="70" t="s">
        <v>547</v>
      </c>
      <c r="J652" s="70"/>
      <c r="K652" s="73">
        <v>-1</v>
      </c>
      <c r="L652" s="74">
        <v>205.64</v>
      </c>
      <c r="M652" s="96">
        <v>-205.64</v>
      </c>
    </row>
    <row r="653" spans="1:13" x14ac:dyDescent="0.35">
      <c r="A653" s="94" t="str">
        <f t="shared" si="10"/>
        <v>4879331ZNGA560BC</v>
      </c>
      <c r="B653" s="70" t="s">
        <v>984</v>
      </c>
      <c r="C653" s="71">
        <v>2204949</v>
      </c>
      <c r="D653" s="70">
        <v>4879331</v>
      </c>
      <c r="E653" s="70" t="s">
        <v>985</v>
      </c>
      <c r="F653" s="70" t="s">
        <v>959</v>
      </c>
      <c r="G653" s="72">
        <v>43147</v>
      </c>
      <c r="H653" s="72">
        <v>43147</v>
      </c>
      <c r="I653" s="70" t="s">
        <v>541</v>
      </c>
      <c r="J653" s="70"/>
      <c r="K653" s="73">
        <v>1</v>
      </c>
      <c r="L653" s="74">
        <v>414.92</v>
      </c>
      <c r="M653" s="96">
        <v>414.92</v>
      </c>
    </row>
    <row r="654" spans="1:13" x14ac:dyDescent="0.35">
      <c r="A654" s="94" t="str">
        <f t="shared" si="10"/>
        <v>5168534ZNGA563BC</v>
      </c>
      <c r="B654" s="70" t="s">
        <v>984</v>
      </c>
      <c r="C654" s="71">
        <v>2214219</v>
      </c>
      <c r="D654" s="70">
        <v>5168534</v>
      </c>
      <c r="E654" s="70" t="s">
        <v>966</v>
      </c>
      <c r="F654" s="70" t="s">
        <v>959</v>
      </c>
      <c r="G654" s="72">
        <v>43144</v>
      </c>
      <c r="H654" s="72">
        <v>43144</v>
      </c>
      <c r="I654" s="70" t="s">
        <v>565</v>
      </c>
      <c r="J654" s="70"/>
      <c r="K654" s="73">
        <v>1</v>
      </c>
      <c r="L654" s="74">
        <v>626.70000000000005</v>
      </c>
      <c r="M654" s="96">
        <v>626.70000000000005</v>
      </c>
    </row>
    <row r="655" spans="1:13" x14ac:dyDescent="0.35">
      <c r="A655" s="94" t="str">
        <f t="shared" si="10"/>
        <v>5168397ZNGA561A</v>
      </c>
      <c r="B655" s="70" t="s">
        <v>984</v>
      </c>
      <c r="C655" s="71">
        <v>2214220</v>
      </c>
      <c r="D655" s="70">
        <v>5168397</v>
      </c>
      <c r="E655" s="70" t="s">
        <v>966</v>
      </c>
      <c r="F655" s="70" t="s">
        <v>956</v>
      </c>
      <c r="G655" s="72">
        <v>43143</v>
      </c>
      <c r="H655" s="72">
        <v>43143</v>
      </c>
      <c r="I655" s="70" t="s">
        <v>543</v>
      </c>
      <c r="J655" s="70"/>
      <c r="K655" s="73">
        <v>1</v>
      </c>
      <c r="L655" s="74">
        <v>0</v>
      </c>
      <c r="M655" s="96">
        <v>0</v>
      </c>
    </row>
    <row r="656" spans="1:13" x14ac:dyDescent="0.35">
      <c r="A656" s="94" t="str">
        <f t="shared" si="10"/>
        <v>5249695Z999</v>
      </c>
      <c r="B656" s="70" t="s">
        <v>984</v>
      </c>
      <c r="C656" s="71">
        <v>2216020</v>
      </c>
      <c r="D656" s="70">
        <v>5249695</v>
      </c>
      <c r="E656" s="70" t="s">
        <v>967</v>
      </c>
      <c r="F656" s="70" t="s">
        <v>953</v>
      </c>
      <c r="G656" s="72">
        <v>43143</v>
      </c>
      <c r="H656" s="72">
        <v>43143</v>
      </c>
      <c r="I656" s="70" t="s">
        <v>610</v>
      </c>
      <c r="J656" s="70"/>
      <c r="K656" s="73">
        <v>1</v>
      </c>
      <c r="L656" s="74">
        <v>0</v>
      </c>
      <c r="M656" s="96">
        <v>0</v>
      </c>
    </row>
    <row r="657" spans="1:13" x14ac:dyDescent="0.35">
      <c r="A657" s="94" t="str">
        <f t="shared" si="10"/>
        <v>5249695ZNGA562B</v>
      </c>
      <c r="B657" s="70" t="s">
        <v>984</v>
      </c>
      <c r="C657" s="71">
        <v>2216020</v>
      </c>
      <c r="D657" s="70">
        <v>5249695</v>
      </c>
      <c r="E657" s="70" t="s">
        <v>967</v>
      </c>
      <c r="F657" s="70" t="s">
        <v>953</v>
      </c>
      <c r="G657" s="72">
        <v>43143</v>
      </c>
      <c r="H657" s="72">
        <v>43143</v>
      </c>
      <c r="I657" s="70" t="s">
        <v>553</v>
      </c>
      <c r="J657" s="70"/>
      <c r="K657" s="73">
        <v>-1</v>
      </c>
      <c r="L657" s="74">
        <v>254.64</v>
      </c>
      <c r="M657" s="96">
        <v>-254.64</v>
      </c>
    </row>
    <row r="658" spans="1:13" x14ac:dyDescent="0.35">
      <c r="A658" s="94" t="str">
        <f t="shared" si="10"/>
        <v>5393254ZNGA561A</v>
      </c>
      <c r="B658" s="70" t="s">
        <v>984</v>
      </c>
      <c r="C658" s="71">
        <v>2222202</v>
      </c>
      <c r="D658" s="70">
        <v>5393254</v>
      </c>
      <c r="E658" s="70" t="s">
        <v>968</v>
      </c>
      <c r="F658" s="70" t="s">
        <v>956</v>
      </c>
      <c r="G658" s="72">
        <v>43144</v>
      </c>
      <c r="H658" s="72">
        <v>43144</v>
      </c>
      <c r="I658" s="70" t="s">
        <v>543</v>
      </c>
      <c r="J658" s="70"/>
      <c r="K658" s="73">
        <v>1</v>
      </c>
      <c r="L658" s="74">
        <v>0</v>
      </c>
      <c r="M658" s="96">
        <v>0</v>
      </c>
    </row>
    <row r="659" spans="1:13" x14ac:dyDescent="0.35">
      <c r="A659" s="94" t="str">
        <f t="shared" si="10"/>
        <v>5393256ZNGA561BC</v>
      </c>
      <c r="B659" s="70" t="s">
        <v>984</v>
      </c>
      <c r="C659" s="71">
        <v>2222203</v>
      </c>
      <c r="D659" s="70">
        <v>5393256</v>
      </c>
      <c r="E659" s="70" t="s">
        <v>968</v>
      </c>
      <c r="F659" s="70" t="s">
        <v>959</v>
      </c>
      <c r="G659" s="72">
        <v>43144</v>
      </c>
      <c r="H659" s="72">
        <v>43144</v>
      </c>
      <c r="I659" s="70" t="s">
        <v>549</v>
      </c>
      <c r="J659" s="70"/>
      <c r="K659" s="73">
        <v>1</v>
      </c>
      <c r="L659" s="74">
        <v>433.57</v>
      </c>
      <c r="M659" s="96">
        <v>433.57</v>
      </c>
    </row>
    <row r="660" spans="1:13" x14ac:dyDescent="0.35">
      <c r="A660" s="94" t="str">
        <f t="shared" si="10"/>
        <v>5357251ZNGA561A</v>
      </c>
      <c r="B660" s="70" t="s">
        <v>984</v>
      </c>
      <c r="C660" s="71">
        <v>2222956</v>
      </c>
      <c r="D660" s="70">
        <v>5357251</v>
      </c>
      <c r="E660" s="70" t="s">
        <v>961</v>
      </c>
      <c r="F660" s="70" t="s">
        <v>956</v>
      </c>
      <c r="G660" s="72">
        <v>43145</v>
      </c>
      <c r="H660" s="72">
        <v>43145</v>
      </c>
      <c r="I660" s="70" t="s">
        <v>543</v>
      </c>
      <c r="J660" s="70"/>
      <c r="K660" s="73">
        <v>1</v>
      </c>
      <c r="L660" s="74">
        <v>0</v>
      </c>
      <c r="M660" s="96">
        <v>0</v>
      </c>
    </row>
    <row r="661" spans="1:13" x14ac:dyDescent="0.35">
      <c r="A661" s="94" t="str">
        <f t="shared" si="10"/>
        <v>5418701NGA Outside Boundary Remediation/Build</v>
      </c>
      <c r="B661" s="70" t="s">
        <v>984</v>
      </c>
      <c r="C661" s="71">
        <v>2223185</v>
      </c>
      <c r="D661" s="70">
        <v>5418701</v>
      </c>
      <c r="E661" s="70" t="s">
        <v>957</v>
      </c>
      <c r="F661" s="70" t="s">
        <v>963</v>
      </c>
      <c r="G661" s="72">
        <v>43143</v>
      </c>
      <c r="H661" s="72">
        <v>43143</v>
      </c>
      <c r="I661" s="70" t="s">
        <v>972</v>
      </c>
      <c r="J661" s="70"/>
      <c r="K661" s="73">
        <v>1</v>
      </c>
      <c r="L661" s="74">
        <v>0</v>
      </c>
      <c r="M661" s="96">
        <v>0</v>
      </c>
    </row>
    <row r="662" spans="1:13" x14ac:dyDescent="0.35">
      <c r="A662" s="94" t="str">
        <f t="shared" si="10"/>
        <v>5418701NGA-F02577</v>
      </c>
      <c r="B662" s="70" t="s">
        <v>984</v>
      </c>
      <c r="C662" s="71">
        <v>2223185</v>
      </c>
      <c r="D662" s="70">
        <v>5418701</v>
      </c>
      <c r="E662" s="70" t="s">
        <v>957</v>
      </c>
      <c r="F662" s="70" t="s">
        <v>963</v>
      </c>
      <c r="G662" s="72">
        <v>43147</v>
      </c>
      <c r="H662" s="72">
        <v>43147</v>
      </c>
      <c r="I662" s="70" t="s">
        <v>965</v>
      </c>
      <c r="J662" s="70"/>
      <c r="K662" s="73">
        <v>48</v>
      </c>
      <c r="L662" s="74">
        <v>11.93</v>
      </c>
      <c r="M662" s="96">
        <v>572.64</v>
      </c>
    </row>
    <row r="663" spans="1:13" x14ac:dyDescent="0.35">
      <c r="A663" s="94" t="str">
        <f t="shared" si="10"/>
        <v>5409549ZNGA563BC</v>
      </c>
      <c r="B663" s="70" t="s">
        <v>984</v>
      </c>
      <c r="C663" s="71">
        <v>2223369</v>
      </c>
      <c r="D663" s="70">
        <v>5409549</v>
      </c>
      <c r="E663" s="70" t="s">
        <v>966</v>
      </c>
      <c r="F663" s="70" t="s">
        <v>959</v>
      </c>
      <c r="G663" s="72">
        <v>43144</v>
      </c>
      <c r="H663" s="72">
        <v>43144</v>
      </c>
      <c r="I663" s="70" t="s">
        <v>565</v>
      </c>
      <c r="J663" s="70"/>
      <c r="K663" s="73">
        <v>1</v>
      </c>
      <c r="L663" s="74">
        <v>626.70000000000005</v>
      </c>
      <c r="M663" s="96">
        <v>626.70000000000005</v>
      </c>
    </row>
    <row r="664" spans="1:13" x14ac:dyDescent="0.35">
      <c r="A664" s="94" t="str">
        <f t="shared" si="10"/>
        <v>5417068ZNGA561A</v>
      </c>
      <c r="B664" s="70" t="s">
        <v>984</v>
      </c>
      <c r="C664" s="71">
        <v>2223443</v>
      </c>
      <c r="D664" s="70">
        <v>5417068</v>
      </c>
      <c r="E664" s="70" t="s">
        <v>968</v>
      </c>
      <c r="F664" s="70" t="s">
        <v>956</v>
      </c>
      <c r="G664" s="72">
        <v>43148</v>
      </c>
      <c r="H664" s="72">
        <v>43148</v>
      </c>
      <c r="I664" s="70" t="s">
        <v>543</v>
      </c>
      <c r="J664" s="70"/>
      <c r="K664" s="73">
        <v>1</v>
      </c>
      <c r="L664" s="74">
        <v>0</v>
      </c>
      <c r="M664" s="96">
        <v>0</v>
      </c>
    </row>
    <row r="665" spans="1:13" x14ac:dyDescent="0.35">
      <c r="A665" s="94" t="str">
        <f t="shared" si="10"/>
        <v>5300188ZNGA561BC</v>
      </c>
      <c r="B665" s="70" t="s">
        <v>984</v>
      </c>
      <c r="C665" s="71">
        <v>2224255</v>
      </c>
      <c r="D665" s="70">
        <v>5300188</v>
      </c>
      <c r="E665" s="70" t="s">
        <v>952</v>
      </c>
      <c r="F665" s="70" t="s">
        <v>959</v>
      </c>
      <c r="G665" s="72">
        <v>43145</v>
      </c>
      <c r="H665" s="72">
        <v>43145</v>
      </c>
      <c r="I665" s="70" t="s">
        <v>549</v>
      </c>
      <c r="J665" s="70"/>
      <c r="K665" s="73">
        <v>1</v>
      </c>
      <c r="L665" s="74">
        <v>433.57</v>
      </c>
      <c r="M665" s="96">
        <v>433.57</v>
      </c>
    </row>
    <row r="666" spans="1:13" x14ac:dyDescent="0.35">
      <c r="A666" s="94" t="str">
        <f t="shared" si="10"/>
        <v>5436949ZNGA561A</v>
      </c>
      <c r="B666" s="70" t="s">
        <v>984</v>
      </c>
      <c r="C666" s="71">
        <v>2224901</v>
      </c>
      <c r="D666" s="70">
        <v>5436949</v>
      </c>
      <c r="E666" s="70" t="s">
        <v>955</v>
      </c>
      <c r="F666" s="70" t="s">
        <v>956</v>
      </c>
      <c r="G666" s="72">
        <v>43143</v>
      </c>
      <c r="H666" s="72">
        <v>43143</v>
      </c>
      <c r="I666" s="70" t="s">
        <v>543</v>
      </c>
      <c r="J666" s="70"/>
      <c r="K666" s="73">
        <v>1</v>
      </c>
      <c r="L666" s="74">
        <v>0</v>
      </c>
      <c r="M666" s="96">
        <v>0</v>
      </c>
    </row>
    <row r="667" spans="1:13" x14ac:dyDescent="0.35">
      <c r="A667" s="94" t="str">
        <f t="shared" si="10"/>
        <v>5436957ZNGA562BC</v>
      </c>
      <c r="B667" s="70" t="s">
        <v>984</v>
      </c>
      <c r="C667" s="71">
        <v>2224902</v>
      </c>
      <c r="D667" s="70">
        <v>5436957</v>
      </c>
      <c r="E667" s="70" t="s">
        <v>955</v>
      </c>
      <c r="F667" s="70" t="s">
        <v>959</v>
      </c>
      <c r="G667" s="72">
        <v>43146</v>
      </c>
      <c r="H667" s="72">
        <v>43146</v>
      </c>
      <c r="I667" s="70" t="s">
        <v>557</v>
      </c>
      <c r="J667" s="70"/>
      <c r="K667" s="73">
        <v>1</v>
      </c>
      <c r="L667" s="74">
        <v>498.69</v>
      </c>
      <c r="M667" s="96">
        <v>498.69</v>
      </c>
    </row>
    <row r="668" spans="1:13" x14ac:dyDescent="0.35">
      <c r="A668" s="94" t="str">
        <f t="shared" si="10"/>
        <v>5436957ZNGA563BC</v>
      </c>
      <c r="B668" s="70" t="s">
        <v>984</v>
      </c>
      <c r="C668" s="71">
        <v>2224902</v>
      </c>
      <c r="D668" s="70">
        <v>5436957</v>
      </c>
      <c r="E668" s="70" t="s">
        <v>955</v>
      </c>
      <c r="F668" s="70" t="s">
        <v>959</v>
      </c>
      <c r="G668" s="72">
        <v>43143</v>
      </c>
      <c r="H668" s="72">
        <v>43143</v>
      </c>
      <c r="I668" s="70" t="s">
        <v>565</v>
      </c>
      <c r="J668" s="70"/>
      <c r="K668" s="73">
        <v>1</v>
      </c>
      <c r="L668" s="74">
        <v>626.70000000000005</v>
      </c>
      <c r="M668" s="96">
        <v>626.70000000000005</v>
      </c>
    </row>
    <row r="669" spans="1:13" x14ac:dyDescent="0.35">
      <c r="A669" s="94" t="str">
        <f t="shared" si="10"/>
        <v>5436957ZNGA563BC</v>
      </c>
      <c r="B669" s="70" t="s">
        <v>984</v>
      </c>
      <c r="C669" s="71">
        <v>2224902</v>
      </c>
      <c r="D669" s="77">
        <v>5436957</v>
      </c>
      <c r="E669" s="70" t="s">
        <v>955</v>
      </c>
      <c r="F669" s="70" t="s">
        <v>959</v>
      </c>
      <c r="G669" s="72">
        <v>43146</v>
      </c>
      <c r="H669" s="72">
        <v>43146</v>
      </c>
      <c r="I669" s="70" t="s">
        <v>565</v>
      </c>
      <c r="J669" s="70"/>
      <c r="K669" s="73">
        <v>-1</v>
      </c>
      <c r="L669" s="74">
        <v>626.70000000000005</v>
      </c>
      <c r="M669" s="96">
        <v>-626.70000000000005</v>
      </c>
    </row>
    <row r="670" spans="1:13" x14ac:dyDescent="0.35">
      <c r="A670" s="94" t="str">
        <f t="shared" si="10"/>
        <v>5448942Z999</v>
      </c>
      <c r="B670" s="70" t="s">
        <v>984</v>
      </c>
      <c r="C670" s="71">
        <v>2224953</v>
      </c>
      <c r="D670" s="70">
        <v>5448942</v>
      </c>
      <c r="E670" s="70" t="s">
        <v>954</v>
      </c>
      <c r="F670" s="70" t="s">
        <v>953</v>
      </c>
      <c r="G670" s="72">
        <v>43144</v>
      </c>
      <c r="H670" s="72">
        <v>43144</v>
      </c>
      <c r="I670" s="70" t="s">
        <v>610</v>
      </c>
      <c r="J670" s="70"/>
      <c r="K670" s="73">
        <v>1</v>
      </c>
      <c r="L670" s="74">
        <v>0</v>
      </c>
      <c r="M670" s="96">
        <v>0</v>
      </c>
    </row>
    <row r="671" spans="1:13" x14ac:dyDescent="0.35">
      <c r="A671" s="94" t="str">
        <f t="shared" si="10"/>
        <v>5448942ZNGA563B</v>
      </c>
      <c r="B671" s="70" t="s">
        <v>984</v>
      </c>
      <c r="C671" s="71">
        <v>2224953</v>
      </c>
      <c r="D671" s="70">
        <v>5448942</v>
      </c>
      <c r="E671" s="70" t="s">
        <v>954</v>
      </c>
      <c r="F671" s="70" t="s">
        <v>953</v>
      </c>
      <c r="G671" s="72">
        <v>43144</v>
      </c>
      <c r="H671" s="72">
        <v>43144</v>
      </c>
      <c r="I671" s="70" t="s">
        <v>561</v>
      </c>
      <c r="J671" s="70"/>
      <c r="K671" s="73">
        <v>-1</v>
      </c>
      <c r="L671" s="74">
        <v>383.5</v>
      </c>
      <c r="M671" s="96">
        <v>-383.5</v>
      </c>
    </row>
    <row r="672" spans="1:13" x14ac:dyDescent="0.35">
      <c r="A672" s="94" t="str">
        <f t="shared" si="10"/>
        <v>5448942ZNGA563BC</v>
      </c>
      <c r="B672" s="70" t="s">
        <v>984</v>
      </c>
      <c r="C672" s="71">
        <v>2224953</v>
      </c>
      <c r="D672" s="70">
        <v>5448942</v>
      </c>
      <c r="E672" s="70" t="s">
        <v>954</v>
      </c>
      <c r="F672" s="70" t="s">
        <v>959</v>
      </c>
      <c r="G672" s="72">
        <v>43143</v>
      </c>
      <c r="H672" s="72">
        <v>43143</v>
      </c>
      <c r="I672" s="70" t="s">
        <v>565</v>
      </c>
      <c r="J672" s="70"/>
      <c r="K672" s="73">
        <v>1</v>
      </c>
      <c r="L672" s="74">
        <v>626.70000000000005</v>
      </c>
      <c r="M672" s="96">
        <v>626.70000000000005</v>
      </c>
    </row>
    <row r="673" spans="1:13" x14ac:dyDescent="0.35">
      <c r="A673" s="94" t="str">
        <f t="shared" si="10"/>
        <v>5504932ZNGA561A</v>
      </c>
      <c r="B673" s="70" t="s">
        <v>984</v>
      </c>
      <c r="C673" s="71">
        <v>2227838</v>
      </c>
      <c r="D673" s="70">
        <v>5504932</v>
      </c>
      <c r="E673" s="70" t="s">
        <v>967</v>
      </c>
      <c r="F673" s="70" t="s">
        <v>956</v>
      </c>
      <c r="G673" s="72">
        <v>43145</v>
      </c>
      <c r="H673" s="72">
        <v>43145</v>
      </c>
      <c r="I673" s="70" t="s">
        <v>543</v>
      </c>
      <c r="J673" s="70"/>
      <c r="K673" s="73">
        <v>1</v>
      </c>
      <c r="L673" s="74">
        <v>0</v>
      </c>
      <c r="M673" s="96">
        <v>0</v>
      </c>
    </row>
    <row r="674" spans="1:13" x14ac:dyDescent="0.35">
      <c r="A674" s="94" t="str">
        <f t="shared" si="10"/>
        <v>5504944ZNGA564BC</v>
      </c>
      <c r="B674" s="70" t="s">
        <v>984</v>
      </c>
      <c r="C674" s="71">
        <v>2227839</v>
      </c>
      <c r="D674" s="70">
        <v>5504944</v>
      </c>
      <c r="E674" s="70" t="s">
        <v>967</v>
      </c>
      <c r="F674" s="70" t="s">
        <v>959</v>
      </c>
      <c r="G674" s="72">
        <v>43148</v>
      </c>
      <c r="H674" s="72">
        <v>43148</v>
      </c>
      <c r="I674" s="70" t="s">
        <v>573</v>
      </c>
      <c r="J674" s="70"/>
      <c r="K674" s="73">
        <v>1</v>
      </c>
      <c r="L674" s="74">
        <v>881.69</v>
      </c>
      <c r="M674" s="96">
        <v>881.69</v>
      </c>
    </row>
    <row r="675" spans="1:13" x14ac:dyDescent="0.35">
      <c r="A675" s="94" t="str">
        <f t="shared" si="10"/>
        <v>5504720ZNGA563BC</v>
      </c>
      <c r="B675" s="70" t="s">
        <v>984</v>
      </c>
      <c r="C675" s="71">
        <v>2228864</v>
      </c>
      <c r="D675" s="70">
        <v>5504720</v>
      </c>
      <c r="E675" s="70" t="s">
        <v>967</v>
      </c>
      <c r="F675" s="70" t="s">
        <v>959</v>
      </c>
      <c r="G675" s="72">
        <v>43143</v>
      </c>
      <c r="H675" s="72">
        <v>43143</v>
      </c>
      <c r="I675" s="70" t="s">
        <v>565</v>
      </c>
      <c r="J675" s="70"/>
      <c r="K675" s="73">
        <v>1</v>
      </c>
      <c r="L675" s="74">
        <v>626.70000000000005</v>
      </c>
      <c r="M675" s="96">
        <v>626.70000000000005</v>
      </c>
    </row>
    <row r="676" spans="1:13" x14ac:dyDescent="0.35">
      <c r="A676" s="94" t="str">
        <f t="shared" si="10"/>
        <v>5468918NGA-753</v>
      </c>
      <c r="B676" s="70" t="s">
        <v>984</v>
      </c>
      <c r="C676" s="71">
        <v>2229038</v>
      </c>
      <c r="D676" s="70">
        <v>5468918</v>
      </c>
      <c r="E676" s="70" t="s">
        <v>966</v>
      </c>
      <c r="F676" s="70" t="s">
        <v>959</v>
      </c>
      <c r="G676" s="72">
        <v>43144</v>
      </c>
      <c r="H676" s="72">
        <v>43144</v>
      </c>
      <c r="I676" s="70" t="s">
        <v>193</v>
      </c>
      <c r="J676" s="70"/>
      <c r="K676" s="73">
        <v>1</v>
      </c>
      <c r="L676" s="74">
        <v>68.2</v>
      </c>
      <c r="M676" s="96">
        <v>68.2</v>
      </c>
    </row>
    <row r="677" spans="1:13" x14ac:dyDescent="0.35">
      <c r="A677" s="94" t="str">
        <f t="shared" si="10"/>
        <v>5111129ZNGA561A</v>
      </c>
      <c r="B677" s="70" t="s">
        <v>984</v>
      </c>
      <c r="C677" s="71">
        <v>2232576</v>
      </c>
      <c r="D677" s="70">
        <v>5111129</v>
      </c>
      <c r="E677" s="70" t="s">
        <v>957</v>
      </c>
      <c r="F677" s="70"/>
      <c r="G677" s="72">
        <v>43147</v>
      </c>
      <c r="H677" s="72">
        <v>43147</v>
      </c>
      <c r="I677" s="70" t="s">
        <v>543</v>
      </c>
      <c r="J677" s="70"/>
      <c r="K677" s="73">
        <v>1</v>
      </c>
      <c r="L677" s="74">
        <v>0</v>
      </c>
      <c r="M677" s="96">
        <v>0</v>
      </c>
    </row>
    <row r="678" spans="1:13" x14ac:dyDescent="0.35">
      <c r="A678" s="94" t="str">
        <f t="shared" si="10"/>
        <v>5506743ZNGA560BC</v>
      </c>
      <c r="B678" s="70" t="s">
        <v>984</v>
      </c>
      <c r="C678" s="71">
        <v>2232721</v>
      </c>
      <c r="D678" s="70">
        <v>5506743</v>
      </c>
      <c r="E678" s="70" t="s">
        <v>966</v>
      </c>
      <c r="F678" s="70" t="s">
        <v>959</v>
      </c>
      <c r="G678" s="72">
        <v>43143</v>
      </c>
      <c r="H678" s="72">
        <v>43143</v>
      </c>
      <c r="I678" s="70" t="s">
        <v>541</v>
      </c>
      <c r="J678" s="70"/>
      <c r="K678" s="73">
        <v>1</v>
      </c>
      <c r="L678" s="74">
        <v>414.92</v>
      </c>
      <c r="M678" s="96">
        <v>414.92</v>
      </c>
    </row>
    <row r="679" spans="1:13" x14ac:dyDescent="0.35">
      <c r="A679" s="94" t="str">
        <f t="shared" si="10"/>
        <v>5500197NGA Outside Boundary Remediation/Build</v>
      </c>
      <c r="B679" s="70" t="s">
        <v>984</v>
      </c>
      <c r="C679" s="71">
        <v>2232732</v>
      </c>
      <c r="D679" s="70">
        <v>5500197</v>
      </c>
      <c r="E679" s="70" t="s">
        <v>966</v>
      </c>
      <c r="F679" s="70" t="s">
        <v>963</v>
      </c>
      <c r="G679" s="72">
        <v>43148</v>
      </c>
      <c r="H679" s="72">
        <v>43148</v>
      </c>
      <c r="I679" s="70" t="s">
        <v>972</v>
      </c>
      <c r="J679" s="70"/>
      <c r="K679" s="73">
        <v>1</v>
      </c>
      <c r="L679" s="74">
        <v>0</v>
      </c>
      <c r="M679" s="96">
        <v>0</v>
      </c>
    </row>
    <row r="680" spans="1:13" x14ac:dyDescent="0.35">
      <c r="A680" s="94" t="str">
        <f t="shared" si="10"/>
        <v>5510664ZNGA563BC</v>
      </c>
      <c r="B680" s="70" t="s">
        <v>984</v>
      </c>
      <c r="C680" s="71">
        <v>2232741</v>
      </c>
      <c r="D680" s="70">
        <v>5510664</v>
      </c>
      <c r="E680" s="70" t="s">
        <v>966</v>
      </c>
      <c r="F680" s="70" t="s">
        <v>959</v>
      </c>
      <c r="G680" s="72">
        <v>43144</v>
      </c>
      <c r="H680" s="72">
        <v>43144</v>
      </c>
      <c r="I680" s="70" t="s">
        <v>565</v>
      </c>
      <c r="J680" s="70"/>
      <c r="K680" s="73">
        <v>1</v>
      </c>
      <c r="L680" s="74">
        <v>626.70000000000005</v>
      </c>
      <c r="M680" s="96">
        <v>626.70000000000005</v>
      </c>
    </row>
    <row r="681" spans="1:13" x14ac:dyDescent="0.35">
      <c r="A681" s="94" t="str">
        <f t="shared" si="10"/>
        <v>5594363ZNGA563BC</v>
      </c>
      <c r="B681" s="70" t="s">
        <v>984</v>
      </c>
      <c r="C681" s="71">
        <v>2233102</v>
      </c>
      <c r="D681" s="70">
        <v>5594363</v>
      </c>
      <c r="E681" s="70" t="s">
        <v>985</v>
      </c>
      <c r="F681" s="70" t="s">
        <v>959</v>
      </c>
      <c r="G681" s="72">
        <v>43147</v>
      </c>
      <c r="H681" s="72">
        <v>43147</v>
      </c>
      <c r="I681" s="70" t="s">
        <v>565</v>
      </c>
      <c r="J681" s="70"/>
      <c r="K681" s="73">
        <v>1</v>
      </c>
      <c r="L681" s="74">
        <v>626.70000000000005</v>
      </c>
      <c r="M681" s="96">
        <v>626.70000000000005</v>
      </c>
    </row>
    <row r="682" spans="1:13" x14ac:dyDescent="0.35">
      <c r="A682" s="94" t="str">
        <f t="shared" si="10"/>
        <v>5594330ZNGA561A</v>
      </c>
      <c r="B682" s="70" t="s">
        <v>984</v>
      </c>
      <c r="C682" s="71">
        <v>2233103</v>
      </c>
      <c r="D682" s="70">
        <v>5594330</v>
      </c>
      <c r="E682" s="70" t="s">
        <v>985</v>
      </c>
      <c r="F682" s="70"/>
      <c r="G682" s="72">
        <v>43147</v>
      </c>
      <c r="H682" s="72">
        <v>43147</v>
      </c>
      <c r="I682" s="70" t="s">
        <v>543</v>
      </c>
      <c r="J682" s="70"/>
      <c r="K682" s="73">
        <v>1</v>
      </c>
      <c r="L682" s="74">
        <v>0</v>
      </c>
      <c r="M682" s="96">
        <v>0</v>
      </c>
    </row>
    <row r="683" spans="1:13" x14ac:dyDescent="0.35">
      <c r="A683" s="94" t="str">
        <f t="shared" si="10"/>
        <v>5599092ZNGA562B</v>
      </c>
      <c r="B683" s="70" t="s">
        <v>984</v>
      </c>
      <c r="C683" s="71">
        <v>2233646</v>
      </c>
      <c r="D683" s="70">
        <v>5599092</v>
      </c>
      <c r="E683" s="70" t="s">
        <v>957</v>
      </c>
      <c r="F683" s="70" t="s">
        <v>953</v>
      </c>
      <c r="G683" s="72">
        <v>43147</v>
      </c>
      <c r="H683" s="72">
        <v>43147</v>
      </c>
      <c r="I683" s="70" t="s">
        <v>553</v>
      </c>
      <c r="J683" s="70"/>
      <c r="K683" s="73">
        <v>1</v>
      </c>
      <c r="L683" s="74">
        <v>254.64</v>
      </c>
      <c r="M683" s="96">
        <v>254.64</v>
      </c>
    </row>
    <row r="684" spans="1:13" x14ac:dyDescent="0.35">
      <c r="A684" s="94" t="str">
        <f t="shared" si="10"/>
        <v>5604828ZNGA563BC</v>
      </c>
      <c r="B684" s="70" t="s">
        <v>984</v>
      </c>
      <c r="C684" s="71">
        <v>2234229</v>
      </c>
      <c r="D684" s="70">
        <v>5604828</v>
      </c>
      <c r="E684" s="70" t="s">
        <v>952</v>
      </c>
      <c r="F684" s="70" t="s">
        <v>959</v>
      </c>
      <c r="G684" s="72">
        <v>43144</v>
      </c>
      <c r="H684" s="72">
        <v>43144</v>
      </c>
      <c r="I684" s="70" t="s">
        <v>565</v>
      </c>
      <c r="J684" s="70"/>
      <c r="K684" s="73">
        <v>1</v>
      </c>
      <c r="L684" s="74">
        <v>626.70000000000005</v>
      </c>
      <c r="M684" s="96">
        <v>626.70000000000005</v>
      </c>
    </row>
    <row r="685" spans="1:13" x14ac:dyDescent="0.35">
      <c r="A685" s="94" t="str">
        <f t="shared" si="10"/>
        <v>5610639ZNGA561A</v>
      </c>
      <c r="B685" s="70" t="s">
        <v>984</v>
      </c>
      <c r="C685" s="71">
        <v>2234596</v>
      </c>
      <c r="D685" s="70">
        <v>5610639</v>
      </c>
      <c r="E685" s="70" t="s">
        <v>955</v>
      </c>
      <c r="F685" s="70" t="s">
        <v>956</v>
      </c>
      <c r="G685" s="72">
        <v>43143</v>
      </c>
      <c r="H685" s="72">
        <v>43143</v>
      </c>
      <c r="I685" s="70" t="s">
        <v>543</v>
      </c>
      <c r="J685" s="70"/>
      <c r="K685" s="73">
        <v>1</v>
      </c>
      <c r="L685" s="74">
        <v>0</v>
      </c>
      <c r="M685" s="96">
        <v>0</v>
      </c>
    </row>
    <row r="686" spans="1:13" x14ac:dyDescent="0.35">
      <c r="A686" s="94" t="str">
        <f t="shared" si="10"/>
        <v>5610648ZNGA562BC</v>
      </c>
      <c r="B686" s="70" t="s">
        <v>984</v>
      </c>
      <c r="C686" s="71">
        <v>2234597</v>
      </c>
      <c r="D686" s="70">
        <v>5610648</v>
      </c>
      <c r="E686" s="70" t="s">
        <v>955</v>
      </c>
      <c r="F686" s="70" t="s">
        <v>959</v>
      </c>
      <c r="G686" s="72">
        <v>43146</v>
      </c>
      <c r="H686" s="72">
        <v>43146</v>
      </c>
      <c r="I686" s="70" t="s">
        <v>557</v>
      </c>
      <c r="J686" s="70"/>
      <c r="K686" s="73">
        <v>1</v>
      </c>
      <c r="L686" s="74">
        <v>498.69</v>
      </c>
      <c r="M686" s="96">
        <v>498.69</v>
      </c>
    </row>
    <row r="687" spans="1:13" x14ac:dyDescent="0.35">
      <c r="A687" s="94" t="str">
        <f t="shared" si="10"/>
        <v>5610648ZNGA563BC</v>
      </c>
      <c r="B687" s="70" t="s">
        <v>984</v>
      </c>
      <c r="C687" s="71">
        <v>2234597</v>
      </c>
      <c r="D687" s="70">
        <v>5610648</v>
      </c>
      <c r="E687" s="70" t="s">
        <v>955</v>
      </c>
      <c r="F687" s="70" t="s">
        <v>959</v>
      </c>
      <c r="G687" s="72">
        <v>43143</v>
      </c>
      <c r="H687" s="72">
        <v>43143</v>
      </c>
      <c r="I687" s="70" t="s">
        <v>565</v>
      </c>
      <c r="J687" s="70"/>
      <c r="K687" s="73">
        <v>1</v>
      </c>
      <c r="L687" s="74">
        <v>626.70000000000005</v>
      </c>
      <c r="M687" s="96">
        <v>626.70000000000005</v>
      </c>
    </row>
    <row r="688" spans="1:13" x14ac:dyDescent="0.35">
      <c r="A688" s="94" t="str">
        <f t="shared" si="10"/>
        <v>5610648ZNGA563BC</v>
      </c>
      <c r="B688" s="70" t="s">
        <v>984</v>
      </c>
      <c r="C688" s="71">
        <v>2234597</v>
      </c>
      <c r="D688" s="77">
        <v>5610648</v>
      </c>
      <c r="E688" s="70" t="s">
        <v>955</v>
      </c>
      <c r="F688" s="70" t="s">
        <v>959</v>
      </c>
      <c r="G688" s="72">
        <v>43146</v>
      </c>
      <c r="H688" s="72">
        <v>43146</v>
      </c>
      <c r="I688" s="70" t="s">
        <v>565</v>
      </c>
      <c r="J688" s="70"/>
      <c r="K688" s="73">
        <v>-1</v>
      </c>
      <c r="L688" s="74">
        <v>626.70000000000005</v>
      </c>
      <c r="M688" s="96">
        <v>-626.70000000000005</v>
      </c>
    </row>
    <row r="689" spans="1:13" x14ac:dyDescent="0.35">
      <c r="A689" s="94" t="str">
        <f t="shared" si="10"/>
        <v>5622900ZNGA562BC</v>
      </c>
      <c r="B689" s="70" t="s">
        <v>984</v>
      </c>
      <c r="C689" s="71">
        <v>2235042</v>
      </c>
      <c r="D689" s="70">
        <v>5622900</v>
      </c>
      <c r="E689" s="70" t="s">
        <v>962</v>
      </c>
      <c r="F689" s="70" t="s">
        <v>959</v>
      </c>
      <c r="G689" s="72">
        <v>43145</v>
      </c>
      <c r="H689" s="72">
        <v>43145</v>
      </c>
      <c r="I689" s="70" t="s">
        <v>557</v>
      </c>
      <c r="J689" s="70"/>
      <c r="K689" s="73">
        <v>1</v>
      </c>
      <c r="L689" s="74">
        <v>498.69</v>
      </c>
      <c r="M689" s="96">
        <v>498.69</v>
      </c>
    </row>
    <row r="690" spans="1:13" x14ac:dyDescent="0.35">
      <c r="A690" s="94" t="str">
        <f t="shared" si="10"/>
        <v>5598757ZNGA561A</v>
      </c>
      <c r="B690" s="70" t="s">
        <v>984</v>
      </c>
      <c r="C690" s="71">
        <v>2235233</v>
      </c>
      <c r="D690" s="70">
        <v>5598757</v>
      </c>
      <c r="E690" s="70" t="s">
        <v>961</v>
      </c>
      <c r="F690" s="70" t="s">
        <v>956</v>
      </c>
      <c r="G690" s="72">
        <v>43143</v>
      </c>
      <c r="H690" s="72">
        <v>43143</v>
      </c>
      <c r="I690" s="70" t="s">
        <v>543</v>
      </c>
      <c r="J690" s="70"/>
      <c r="K690" s="73">
        <v>1</v>
      </c>
      <c r="L690" s="74">
        <v>0</v>
      </c>
      <c r="M690" s="96">
        <v>0</v>
      </c>
    </row>
    <row r="691" spans="1:13" x14ac:dyDescent="0.35">
      <c r="A691" s="94" t="str">
        <f t="shared" si="10"/>
        <v>5609379NGA-753</v>
      </c>
      <c r="B691" s="70" t="s">
        <v>984</v>
      </c>
      <c r="C691" s="71">
        <v>2235388</v>
      </c>
      <c r="D691" s="70">
        <v>5609379</v>
      </c>
      <c r="E691" s="70" t="s">
        <v>952</v>
      </c>
      <c r="F691" s="70" t="s">
        <v>959</v>
      </c>
      <c r="G691" s="72">
        <v>43146</v>
      </c>
      <c r="H691" s="72">
        <v>43146</v>
      </c>
      <c r="I691" s="70" t="s">
        <v>193</v>
      </c>
      <c r="J691" s="70"/>
      <c r="K691" s="73">
        <v>1</v>
      </c>
      <c r="L691" s="74">
        <v>68.2</v>
      </c>
      <c r="M691" s="96">
        <v>68.2</v>
      </c>
    </row>
    <row r="692" spans="1:13" x14ac:dyDescent="0.35">
      <c r="A692" s="94" t="str">
        <f t="shared" si="10"/>
        <v>5609379ZNGA563BC</v>
      </c>
      <c r="B692" s="70" t="s">
        <v>984</v>
      </c>
      <c r="C692" s="71">
        <v>2235388</v>
      </c>
      <c r="D692" s="70">
        <v>5609379</v>
      </c>
      <c r="E692" s="70" t="s">
        <v>952</v>
      </c>
      <c r="F692" s="70" t="s">
        <v>959</v>
      </c>
      <c r="G692" s="72">
        <v>43144</v>
      </c>
      <c r="H692" s="72">
        <v>43144</v>
      </c>
      <c r="I692" s="70" t="s">
        <v>565</v>
      </c>
      <c r="J692" s="70"/>
      <c r="K692" s="73">
        <v>1</v>
      </c>
      <c r="L692" s="74">
        <v>626.70000000000005</v>
      </c>
      <c r="M692" s="96">
        <v>626.70000000000005</v>
      </c>
    </row>
    <row r="693" spans="1:13" x14ac:dyDescent="0.35">
      <c r="A693" s="94" t="str">
        <f t="shared" si="10"/>
        <v>5527840ZNGA563BC</v>
      </c>
      <c r="B693" s="70" t="s">
        <v>984</v>
      </c>
      <c r="C693" s="71">
        <v>2235412</v>
      </c>
      <c r="D693" s="70">
        <v>5527840</v>
      </c>
      <c r="E693" s="70" t="s">
        <v>966</v>
      </c>
      <c r="F693" s="70" t="s">
        <v>959</v>
      </c>
      <c r="G693" s="72">
        <v>43145</v>
      </c>
      <c r="H693" s="72">
        <v>43145</v>
      </c>
      <c r="I693" s="70" t="s">
        <v>565</v>
      </c>
      <c r="J693" s="70"/>
      <c r="K693" s="73">
        <v>1</v>
      </c>
      <c r="L693" s="74">
        <v>626.70000000000005</v>
      </c>
      <c r="M693" s="96">
        <v>626.70000000000005</v>
      </c>
    </row>
    <row r="694" spans="1:13" x14ac:dyDescent="0.35">
      <c r="A694" s="94" t="str">
        <f t="shared" si="10"/>
        <v>5500956ZNGA562BC</v>
      </c>
      <c r="B694" s="70" t="s">
        <v>984</v>
      </c>
      <c r="C694" s="71">
        <v>2235756</v>
      </c>
      <c r="D694" s="70">
        <v>5500956</v>
      </c>
      <c r="E694" s="70" t="s">
        <v>966</v>
      </c>
      <c r="F694" s="70" t="s">
        <v>959</v>
      </c>
      <c r="G694" s="72">
        <v>43146</v>
      </c>
      <c r="H694" s="72">
        <v>43146</v>
      </c>
      <c r="I694" s="70" t="s">
        <v>557</v>
      </c>
      <c r="J694" s="70"/>
      <c r="K694" s="73">
        <v>1</v>
      </c>
      <c r="L694" s="74">
        <v>498.69</v>
      </c>
      <c r="M694" s="96">
        <v>498.69</v>
      </c>
    </row>
    <row r="695" spans="1:13" x14ac:dyDescent="0.35">
      <c r="A695" s="94" t="str">
        <f t="shared" si="10"/>
        <v>5501542ZNGA560BC</v>
      </c>
      <c r="B695" s="70" t="s">
        <v>984</v>
      </c>
      <c r="C695" s="71">
        <v>2235865</v>
      </c>
      <c r="D695" s="70">
        <v>5501542</v>
      </c>
      <c r="E695" s="70" t="s">
        <v>952</v>
      </c>
      <c r="F695" s="70" t="s">
        <v>959</v>
      </c>
      <c r="G695" s="72">
        <v>43147</v>
      </c>
      <c r="H695" s="72">
        <v>43147</v>
      </c>
      <c r="I695" s="70" t="s">
        <v>541</v>
      </c>
      <c r="J695" s="70"/>
      <c r="K695" s="73">
        <v>1</v>
      </c>
      <c r="L695" s="74">
        <v>414.92</v>
      </c>
      <c r="M695" s="96">
        <v>414.92</v>
      </c>
    </row>
    <row r="696" spans="1:13" x14ac:dyDescent="0.35">
      <c r="A696" s="94" t="str">
        <f t="shared" si="10"/>
        <v>5610941NGA-750</v>
      </c>
      <c r="B696" s="70" t="s">
        <v>984</v>
      </c>
      <c r="C696" s="71">
        <v>2235867</v>
      </c>
      <c r="D696" s="70">
        <v>5610941</v>
      </c>
      <c r="E696" s="70" t="s">
        <v>968</v>
      </c>
      <c r="F696" s="70" t="s">
        <v>959</v>
      </c>
      <c r="G696" s="72">
        <v>43143</v>
      </c>
      <c r="H696" s="72">
        <v>43143</v>
      </c>
      <c r="I696" s="70" t="s">
        <v>187</v>
      </c>
      <c r="J696" s="70"/>
      <c r="K696" s="73">
        <v>1</v>
      </c>
      <c r="L696" s="74">
        <v>22.61</v>
      </c>
      <c r="M696" s="96">
        <v>22.61</v>
      </c>
    </row>
    <row r="697" spans="1:13" x14ac:dyDescent="0.35">
      <c r="A697" s="94" t="str">
        <f t="shared" si="10"/>
        <v>5610941NGA-753</v>
      </c>
      <c r="B697" s="70" t="s">
        <v>984</v>
      </c>
      <c r="C697" s="71">
        <v>2235867</v>
      </c>
      <c r="D697" s="70">
        <v>5610941</v>
      </c>
      <c r="E697" s="70" t="s">
        <v>968</v>
      </c>
      <c r="F697" s="70" t="s">
        <v>959</v>
      </c>
      <c r="G697" s="72">
        <v>43144</v>
      </c>
      <c r="H697" s="72">
        <v>43144</v>
      </c>
      <c r="I697" s="70" t="s">
        <v>193</v>
      </c>
      <c r="J697" s="70"/>
      <c r="K697" s="73">
        <v>1</v>
      </c>
      <c r="L697" s="74">
        <v>68.2</v>
      </c>
      <c r="M697" s="96">
        <v>68.2</v>
      </c>
    </row>
    <row r="698" spans="1:13" x14ac:dyDescent="0.35">
      <c r="A698" s="94" t="str">
        <f t="shared" si="10"/>
        <v>5659916NGA-753</v>
      </c>
      <c r="B698" s="70" t="s">
        <v>984</v>
      </c>
      <c r="C698" s="71">
        <v>2236563</v>
      </c>
      <c r="D698" s="70">
        <v>5659916</v>
      </c>
      <c r="E698" s="70" t="s">
        <v>952</v>
      </c>
      <c r="F698" s="70" t="s">
        <v>959</v>
      </c>
      <c r="G698" s="72">
        <v>43147</v>
      </c>
      <c r="H698" s="72">
        <v>43147</v>
      </c>
      <c r="I698" s="70" t="s">
        <v>193</v>
      </c>
      <c r="J698" s="70"/>
      <c r="K698" s="73">
        <v>1</v>
      </c>
      <c r="L698" s="74">
        <v>68.2</v>
      </c>
      <c r="M698" s="96">
        <v>68.2</v>
      </c>
    </row>
    <row r="699" spans="1:13" x14ac:dyDescent="0.35">
      <c r="A699" s="94" t="str">
        <f t="shared" si="10"/>
        <v>5659916Z999</v>
      </c>
      <c r="B699" s="70" t="s">
        <v>984</v>
      </c>
      <c r="C699" s="71">
        <v>2236563</v>
      </c>
      <c r="D699" s="70">
        <v>5659916</v>
      </c>
      <c r="E699" s="70" t="s">
        <v>952</v>
      </c>
      <c r="F699" s="70" t="s">
        <v>953</v>
      </c>
      <c r="G699" s="72">
        <v>43147</v>
      </c>
      <c r="H699" s="72">
        <v>43147</v>
      </c>
      <c r="I699" s="70" t="s">
        <v>610</v>
      </c>
      <c r="J699" s="70"/>
      <c r="K699" s="73">
        <v>1</v>
      </c>
      <c r="L699" s="74">
        <v>0</v>
      </c>
      <c r="M699" s="96">
        <v>0</v>
      </c>
    </row>
    <row r="700" spans="1:13" x14ac:dyDescent="0.35">
      <c r="A700" s="94" t="str">
        <f t="shared" si="10"/>
        <v>5659916ZNGA563B</v>
      </c>
      <c r="B700" s="70" t="s">
        <v>984</v>
      </c>
      <c r="C700" s="71">
        <v>2236563</v>
      </c>
      <c r="D700" s="70">
        <v>5659916</v>
      </c>
      <c r="E700" s="70" t="s">
        <v>952</v>
      </c>
      <c r="F700" s="70" t="s">
        <v>953</v>
      </c>
      <c r="G700" s="72">
        <v>43147</v>
      </c>
      <c r="H700" s="72">
        <v>43147</v>
      </c>
      <c r="I700" s="70" t="s">
        <v>561</v>
      </c>
      <c r="J700" s="70"/>
      <c r="K700" s="73">
        <v>-1</v>
      </c>
      <c r="L700" s="74">
        <v>383.5</v>
      </c>
      <c r="M700" s="96">
        <v>-383.5</v>
      </c>
    </row>
    <row r="701" spans="1:13" x14ac:dyDescent="0.35">
      <c r="A701" s="94" t="str">
        <f t="shared" si="10"/>
        <v>5659916ZNGA563BC</v>
      </c>
      <c r="B701" s="70" t="s">
        <v>984</v>
      </c>
      <c r="C701" s="71">
        <v>2236563</v>
      </c>
      <c r="D701" s="70">
        <v>5659916</v>
      </c>
      <c r="E701" s="70" t="s">
        <v>952</v>
      </c>
      <c r="F701" s="70" t="s">
        <v>959</v>
      </c>
      <c r="G701" s="72">
        <v>43146</v>
      </c>
      <c r="H701" s="72">
        <v>43146</v>
      </c>
      <c r="I701" s="70" t="s">
        <v>565</v>
      </c>
      <c r="J701" s="70"/>
      <c r="K701" s="73">
        <v>1</v>
      </c>
      <c r="L701" s="74">
        <v>626.70000000000005</v>
      </c>
      <c r="M701" s="96">
        <v>626.70000000000005</v>
      </c>
    </row>
    <row r="702" spans="1:13" x14ac:dyDescent="0.35">
      <c r="A702" s="94" t="str">
        <f t="shared" si="10"/>
        <v>5660702ZNGA561A</v>
      </c>
      <c r="B702" s="70" t="s">
        <v>984</v>
      </c>
      <c r="C702" s="71">
        <v>2236598</v>
      </c>
      <c r="D702" s="70">
        <v>5660702</v>
      </c>
      <c r="E702" s="70" t="s">
        <v>966</v>
      </c>
      <c r="F702" s="70" t="s">
        <v>956</v>
      </c>
      <c r="G702" s="72">
        <v>43144</v>
      </c>
      <c r="H702" s="72">
        <v>43144</v>
      </c>
      <c r="I702" s="70" t="s">
        <v>543</v>
      </c>
      <c r="J702" s="70"/>
      <c r="K702" s="73">
        <v>1</v>
      </c>
      <c r="L702" s="74">
        <v>0</v>
      </c>
      <c r="M702" s="96">
        <v>0</v>
      </c>
    </row>
    <row r="703" spans="1:13" x14ac:dyDescent="0.35">
      <c r="A703" s="94" t="str">
        <f t="shared" si="10"/>
        <v>5660349ZNGA561BC</v>
      </c>
      <c r="B703" s="70" t="s">
        <v>984</v>
      </c>
      <c r="C703" s="71">
        <v>2236681</v>
      </c>
      <c r="D703" s="70">
        <v>5660349</v>
      </c>
      <c r="E703" s="70" t="s">
        <v>954</v>
      </c>
      <c r="F703" s="70" t="s">
        <v>959</v>
      </c>
      <c r="G703" s="72">
        <v>43143</v>
      </c>
      <c r="H703" s="72">
        <v>43143</v>
      </c>
      <c r="I703" s="70" t="s">
        <v>549</v>
      </c>
      <c r="J703" s="70"/>
      <c r="K703" s="73">
        <v>1</v>
      </c>
      <c r="L703" s="74">
        <v>433.57</v>
      </c>
      <c r="M703" s="96">
        <v>433.57</v>
      </c>
    </row>
    <row r="704" spans="1:13" x14ac:dyDescent="0.35">
      <c r="A704" s="94" t="str">
        <f t="shared" si="10"/>
        <v>5688259ZNGA561A</v>
      </c>
      <c r="B704" s="70" t="s">
        <v>984</v>
      </c>
      <c r="C704" s="71">
        <v>2238073</v>
      </c>
      <c r="D704" s="70">
        <v>5688259</v>
      </c>
      <c r="E704" s="70" t="s">
        <v>962</v>
      </c>
      <c r="F704" s="70" t="s">
        <v>956</v>
      </c>
      <c r="G704" s="72">
        <v>43143</v>
      </c>
      <c r="H704" s="72">
        <v>43143</v>
      </c>
      <c r="I704" s="70" t="s">
        <v>543</v>
      </c>
      <c r="J704" s="70"/>
      <c r="K704" s="73">
        <v>1</v>
      </c>
      <c r="L704" s="74">
        <v>0</v>
      </c>
      <c r="M704" s="96">
        <v>0</v>
      </c>
    </row>
    <row r="705" spans="1:13" x14ac:dyDescent="0.35">
      <c r="A705" s="94" t="str">
        <f t="shared" si="10"/>
        <v>5688290ZNGA563B</v>
      </c>
      <c r="B705" s="70" t="s">
        <v>984</v>
      </c>
      <c r="C705" s="71">
        <v>2238074</v>
      </c>
      <c r="D705" s="70">
        <v>5688290</v>
      </c>
      <c r="E705" s="70" t="s">
        <v>962</v>
      </c>
      <c r="F705" s="70" t="s">
        <v>953</v>
      </c>
      <c r="G705" s="72">
        <v>43143</v>
      </c>
      <c r="H705" s="72">
        <v>43143</v>
      </c>
      <c r="I705" s="70" t="s">
        <v>561</v>
      </c>
      <c r="J705" s="70"/>
      <c r="K705" s="73">
        <v>1</v>
      </c>
      <c r="L705" s="74">
        <v>383.5</v>
      </c>
      <c r="M705" s="96">
        <v>383.5</v>
      </c>
    </row>
    <row r="706" spans="1:13" x14ac:dyDescent="0.35">
      <c r="A706" s="94" t="str">
        <f t="shared" si="10"/>
        <v>5610769ZNGA561A</v>
      </c>
      <c r="B706" s="70" t="s">
        <v>984</v>
      </c>
      <c r="C706" s="71">
        <v>2238079</v>
      </c>
      <c r="D706" s="70">
        <v>5610769</v>
      </c>
      <c r="E706" s="70" t="s">
        <v>955</v>
      </c>
      <c r="F706" s="70" t="s">
        <v>956</v>
      </c>
      <c r="G706" s="72">
        <v>43144</v>
      </c>
      <c r="H706" s="72">
        <v>43144</v>
      </c>
      <c r="I706" s="70" t="s">
        <v>543</v>
      </c>
      <c r="J706" s="70"/>
      <c r="K706" s="73">
        <v>1</v>
      </c>
      <c r="L706" s="74">
        <v>0</v>
      </c>
      <c r="M706" s="96">
        <v>0</v>
      </c>
    </row>
    <row r="707" spans="1:13" x14ac:dyDescent="0.35">
      <c r="A707" s="94" t="str">
        <f t="shared" ref="A707:A770" si="11">CONCATENATE(D707,I707)</f>
        <v>5610775ZNGA562BC</v>
      </c>
      <c r="B707" s="70" t="s">
        <v>984</v>
      </c>
      <c r="C707" s="71">
        <v>2238080</v>
      </c>
      <c r="D707" s="70">
        <v>5610775</v>
      </c>
      <c r="E707" s="70" t="s">
        <v>955</v>
      </c>
      <c r="F707" s="70" t="s">
        <v>959</v>
      </c>
      <c r="G707" s="72">
        <v>43147</v>
      </c>
      <c r="H707" s="72">
        <v>43147</v>
      </c>
      <c r="I707" s="70" t="s">
        <v>557</v>
      </c>
      <c r="J707" s="70"/>
      <c r="K707" s="73">
        <v>1</v>
      </c>
      <c r="L707" s="74">
        <v>498.69</v>
      </c>
      <c r="M707" s="96">
        <v>498.69</v>
      </c>
    </row>
    <row r="708" spans="1:13" x14ac:dyDescent="0.35">
      <c r="A708" s="94" t="str">
        <f t="shared" si="11"/>
        <v>5627552ZNGA561A</v>
      </c>
      <c r="B708" s="70" t="s">
        <v>984</v>
      </c>
      <c r="C708" s="71">
        <v>2238221</v>
      </c>
      <c r="D708" s="70">
        <v>5627552</v>
      </c>
      <c r="E708" s="70" t="s">
        <v>961</v>
      </c>
      <c r="F708" s="70" t="s">
        <v>956</v>
      </c>
      <c r="G708" s="72">
        <v>43144</v>
      </c>
      <c r="H708" s="72">
        <v>43144</v>
      </c>
      <c r="I708" s="70" t="s">
        <v>543</v>
      </c>
      <c r="J708" s="70"/>
      <c r="K708" s="73">
        <v>1</v>
      </c>
      <c r="L708" s="74">
        <v>0</v>
      </c>
      <c r="M708" s="96">
        <v>0</v>
      </c>
    </row>
    <row r="709" spans="1:13" x14ac:dyDescent="0.35">
      <c r="A709" s="94" t="str">
        <f t="shared" si="11"/>
        <v>5627556ZNGA563BC</v>
      </c>
      <c r="B709" s="70" t="s">
        <v>984</v>
      </c>
      <c r="C709" s="71">
        <v>2238222</v>
      </c>
      <c r="D709" s="70">
        <v>5627556</v>
      </c>
      <c r="E709" s="70" t="s">
        <v>961</v>
      </c>
      <c r="F709" s="70" t="s">
        <v>959</v>
      </c>
      <c r="G709" s="72">
        <v>43144</v>
      </c>
      <c r="H709" s="72">
        <v>43144</v>
      </c>
      <c r="I709" s="70" t="s">
        <v>565</v>
      </c>
      <c r="J709" s="70"/>
      <c r="K709" s="73">
        <v>1</v>
      </c>
      <c r="L709" s="74">
        <v>626.70000000000005</v>
      </c>
      <c r="M709" s="96">
        <v>626.70000000000005</v>
      </c>
    </row>
    <row r="710" spans="1:13" x14ac:dyDescent="0.35">
      <c r="A710" s="94" t="str">
        <f t="shared" si="11"/>
        <v>5697864ZNGA561BC</v>
      </c>
      <c r="B710" s="70" t="s">
        <v>984</v>
      </c>
      <c r="C710" s="71">
        <v>2238277</v>
      </c>
      <c r="D710" s="70">
        <v>5697864</v>
      </c>
      <c r="E710" s="70" t="s">
        <v>968</v>
      </c>
      <c r="F710" s="70" t="s">
        <v>959</v>
      </c>
      <c r="G710" s="72">
        <v>43145</v>
      </c>
      <c r="H710" s="72">
        <v>43145</v>
      </c>
      <c r="I710" s="70" t="s">
        <v>549</v>
      </c>
      <c r="J710" s="70"/>
      <c r="K710" s="73">
        <v>1</v>
      </c>
      <c r="L710" s="74">
        <v>433.57</v>
      </c>
      <c r="M710" s="96">
        <v>433.57</v>
      </c>
    </row>
    <row r="711" spans="1:13" x14ac:dyDescent="0.35">
      <c r="A711" s="94" t="str">
        <f t="shared" si="11"/>
        <v>5702686ZNGA563BC</v>
      </c>
      <c r="B711" s="70" t="s">
        <v>984</v>
      </c>
      <c r="C711" s="71">
        <v>2238697</v>
      </c>
      <c r="D711" s="70">
        <v>5702686</v>
      </c>
      <c r="E711" s="70" t="s">
        <v>954</v>
      </c>
      <c r="F711" s="70" t="s">
        <v>959</v>
      </c>
      <c r="G711" s="72">
        <v>43143</v>
      </c>
      <c r="H711" s="72">
        <v>43143</v>
      </c>
      <c r="I711" s="70" t="s">
        <v>565</v>
      </c>
      <c r="J711" s="70"/>
      <c r="K711" s="73">
        <v>1</v>
      </c>
      <c r="L711" s="74">
        <v>626.70000000000005</v>
      </c>
      <c r="M711" s="96">
        <v>626.70000000000005</v>
      </c>
    </row>
    <row r="712" spans="1:13" x14ac:dyDescent="0.35">
      <c r="A712" s="94" t="str">
        <f t="shared" si="11"/>
        <v>5703766ZNGA561A</v>
      </c>
      <c r="B712" s="70" t="s">
        <v>984</v>
      </c>
      <c r="C712" s="71">
        <v>2238713</v>
      </c>
      <c r="D712" s="70">
        <v>5703766</v>
      </c>
      <c r="E712" s="70" t="s">
        <v>954</v>
      </c>
      <c r="F712" s="70" t="s">
        <v>956</v>
      </c>
      <c r="G712" s="72">
        <v>43143</v>
      </c>
      <c r="H712" s="72">
        <v>43143</v>
      </c>
      <c r="I712" s="70" t="s">
        <v>543</v>
      </c>
      <c r="J712" s="70"/>
      <c r="K712" s="73">
        <v>1</v>
      </c>
      <c r="L712" s="74">
        <v>0</v>
      </c>
      <c r="M712" s="96">
        <v>0</v>
      </c>
    </row>
    <row r="713" spans="1:13" x14ac:dyDescent="0.35">
      <c r="A713" s="94" t="str">
        <f t="shared" si="11"/>
        <v>5702586NGA-714</v>
      </c>
      <c r="B713" s="70" t="s">
        <v>984</v>
      </c>
      <c r="C713" s="71">
        <v>2238753</v>
      </c>
      <c r="D713" s="70">
        <v>5702586</v>
      </c>
      <c r="E713" s="70" t="s">
        <v>961</v>
      </c>
      <c r="F713" s="70" t="s">
        <v>953</v>
      </c>
      <c r="G713" s="72">
        <v>43146</v>
      </c>
      <c r="H713" s="72">
        <v>43146</v>
      </c>
      <c r="I713" s="70" t="s">
        <v>181</v>
      </c>
      <c r="J713" s="70"/>
      <c r="K713" s="73">
        <v>1</v>
      </c>
      <c r="L713" s="74">
        <v>41.38</v>
      </c>
      <c r="M713" s="96">
        <v>41.38</v>
      </c>
    </row>
    <row r="714" spans="1:13" x14ac:dyDescent="0.35">
      <c r="A714" s="94" t="str">
        <f t="shared" si="11"/>
        <v>5703966ZNGA561A</v>
      </c>
      <c r="B714" s="70" t="s">
        <v>984</v>
      </c>
      <c r="C714" s="71">
        <v>2238840</v>
      </c>
      <c r="D714" s="70">
        <v>5703966</v>
      </c>
      <c r="E714" s="70" t="s">
        <v>968</v>
      </c>
      <c r="F714" s="70" t="s">
        <v>956</v>
      </c>
      <c r="G714" s="72">
        <v>43147</v>
      </c>
      <c r="H714" s="72">
        <v>43147</v>
      </c>
      <c r="I714" s="70" t="s">
        <v>543</v>
      </c>
      <c r="J714" s="70"/>
      <c r="K714" s="73">
        <v>1</v>
      </c>
      <c r="L714" s="74">
        <v>0</v>
      </c>
      <c r="M714" s="96">
        <v>0</v>
      </c>
    </row>
    <row r="715" spans="1:13" x14ac:dyDescent="0.35">
      <c r="A715" s="94" t="str">
        <f t="shared" si="11"/>
        <v>5703979ZNGA563BC</v>
      </c>
      <c r="B715" s="70" t="s">
        <v>984</v>
      </c>
      <c r="C715" s="71">
        <v>2238841</v>
      </c>
      <c r="D715" s="70">
        <v>5703979</v>
      </c>
      <c r="E715" s="70" t="s">
        <v>968</v>
      </c>
      <c r="F715" s="70" t="s">
        <v>959</v>
      </c>
      <c r="G715" s="72">
        <v>43147</v>
      </c>
      <c r="H715" s="72">
        <v>43147</v>
      </c>
      <c r="I715" s="70" t="s">
        <v>565</v>
      </c>
      <c r="J715" s="70"/>
      <c r="K715" s="73">
        <v>1</v>
      </c>
      <c r="L715" s="74">
        <v>626.70000000000005</v>
      </c>
      <c r="M715" s="96">
        <v>626.70000000000005</v>
      </c>
    </row>
    <row r="716" spans="1:13" x14ac:dyDescent="0.35">
      <c r="A716" s="94" t="str">
        <f t="shared" si="11"/>
        <v>5671052ZNGA563BC</v>
      </c>
      <c r="B716" s="70" t="s">
        <v>984</v>
      </c>
      <c r="C716" s="71">
        <v>2239062</v>
      </c>
      <c r="D716" s="70">
        <v>5671052</v>
      </c>
      <c r="E716" s="70" t="s">
        <v>961</v>
      </c>
      <c r="F716" s="70" t="s">
        <v>959</v>
      </c>
      <c r="G716" s="72">
        <v>43147</v>
      </c>
      <c r="H716" s="72">
        <v>43147</v>
      </c>
      <c r="I716" s="70" t="s">
        <v>565</v>
      </c>
      <c r="J716" s="70"/>
      <c r="K716" s="73">
        <v>1</v>
      </c>
      <c r="L716" s="74">
        <v>626.70000000000005</v>
      </c>
      <c r="M716" s="96">
        <v>626.70000000000005</v>
      </c>
    </row>
    <row r="717" spans="1:13" x14ac:dyDescent="0.35">
      <c r="A717" s="94" t="str">
        <f t="shared" si="11"/>
        <v>5736421ZNGA562BC</v>
      </c>
      <c r="B717" s="70" t="s">
        <v>984</v>
      </c>
      <c r="C717" s="71">
        <v>2239856</v>
      </c>
      <c r="D717" s="70">
        <v>5736421</v>
      </c>
      <c r="E717" s="70" t="s">
        <v>968</v>
      </c>
      <c r="F717" s="70" t="s">
        <v>959</v>
      </c>
      <c r="G717" s="72">
        <v>43143</v>
      </c>
      <c r="H717" s="72">
        <v>43143</v>
      </c>
      <c r="I717" s="70" t="s">
        <v>557</v>
      </c>
      <c r="J717" s="70"/>
      <c r="K717" s="73">
        <v>1</v>
      </c>
      <c r="L717" s="74">
        <v>498.69</v>
      </c>
      <c r="M717" s="96">
        <v>498.69</v>
      </c>
    </row>
    <row r="718" spans="1:13" x14ac:dyDescent="0.35">
      <c r="A718" s="94" t="str">
        <f t="shared" si="11"/>
        <v>5741624ZNGA561A</v>
      </c>
      <c r="B718" s="70" t="s">
        <v>984</v>
      </c>
      <c r="C718" s="71">
        <v>2240334</v>
      </c>
      <c r="D718" s="70">
        <v>5741624</v>
      </c>
      <c r="E718" s="70" t="s">
        <v>967</v>
      </c>
      <c r="F718" s="70" t="s">
        <v>956</v>
      </c>
      <c r="G718" s="72">
        <v>43146</v>
      </c>
      <c r="H718" s="72">
        <v>43146</v>
      </c>
      <c r="I718" s="70" t="s">
        <v>543</v>
      </c>
      <c r="J718" s="70"/>
      <c r="K718" s="73">
        <v>1</v>
      </c>
      <c r="L718" s="74">
        <v>0</v>
      </c>
      <c r="M718" s="96">
        <v>0</v>
      </c>
    </row>
    <row r="719" spans="1:13" x14ac:dyDescent="0.35">
      <c r="A719" s="94" t="str">
        <f t="shared" si="11"/>
        <v>5607590ZNGA562BC</v>
      </c>
      <c r="B719" s="70" t="s">
        <v>984</v>
      </c>
      <c r="C719" s="71">
        <v>2240703</v>
      </c>
      <c r="D719" s="70">
        <v>5607590</v>
      </c>
      <c r="E719" s="70" t="s">
        <v>968</v>
      </c>
      <c r="F719" s="70" t="s">
        <v>959</v>
      </c>
      <c r="G719" s="72">
        <v>43143</v>
      </c>
      <c r="H719" s="72">
        <v>43143</v>
      </c>
      <c r="I719" s="70" t="s">
        <v>557</v>
      </c>
      <c r="J719" s="70"/>
      <c r="K719" s="73">
        <v>1</v>
      </c>
      <c r="L719" s="74">
        <v>498.69</v>
      </c>
      <c r="M719" s="96">
        <v>498.69</v>
      </c>
    </row>
    <row r="720" spans="1:13" x14ac:dyDescent="0.35">
      <c r="A720" s="94" t="str">
        <f t="shared" si="11"/>
        <v>5766859NGA-750</v>
      </c>
      <c r="B720" s="70" t="s">
        <v>984</v>
      </c>
      <c r="C720" s="71">
        <v>2240907</v>
      </c>
      <c r="D720" s="70">
        <v>5766859</v>
      </c>
      <c r="E720" s="70" t="s">
        <v>955</v>
      </c>
      <c r="F720" s="70" t="s">
        <v>959</v>
      </c>
      <c r="G720" s="72">
        <v>43143</v>
      </c>
      <c r="H720" s="72">
        <v>43143</v>
      </c>
      <c r="I720" s="70" t="s">
        <v>187</v>
      </c>
      <c r="J720" s="70"/>
      <c r="K720" s="73">
        <v>1</v>
      </c>
      <c r="L720" s="74">
        <v>22.61</v>
      </c>
      <c r="M720" s="96">
        <v>22.61</v>
      </c>
    </row>
    <row r="721" spans="1:13" x14ac:dyDescent="0.35">
      <c r="A721" s="94" t="str">
        <f t="shared" si="11"/>
        <v>5766859NGA-753</v>
      </c>
      <c r="B721" s="70" t="s">
        <v>984</v>
      </c>
      <c r="C721" s="71">
        <v>2240907</v>
      </c>
      <c r="D721" s="70">
        <v>5766859</v>
      </c>
      <c r="E721" s="70" t="s">
        <v>955</v>
      </c>
      <c r="F721" s="70" t="s">
        <v>959</v>
      </c>
      <c r="G721" s="72">
        <v>43143</v>
      </c>
      <c r="H721" s="72">
        <v>43143</v>
      </c>
      <c r="I721" s="70" t="s">
        <v>193</v>
      </c>
      <c r="J721" s="70"/>
      <c r="K721" s="73">
        <v>0</v>
      </c>
      <c r="L721" s="74">
        <v>68.2</v>
      </c>
      <c r="M721" s="96">
        <v>0</v>
      </c>
    </row>
    <row r="722" spans="1:13" x14ac:dyDescent="0.35">
      <c r="A722" s="94" t="str">
        <f t="shared" si="11"/>
        <v>5765466ZNGA561A</v>
      </c>
      <c r="B722" s="70" t="s">
        <v>984</v>
      </c>
      <c r="C722" s="71">
        <v>2240921</v>
      </c>
      <c r="D722" s="70">
        <v>5765466</v>
      </c>
      <c r="E722" s="70" t="s">
        <v>967</v>
      </c>
      <c r="F722" s="70" t="s">
        <v>956</v>
      </c>
      <c r="G722" s="72">
        <v>43143</v>
      </c>
      <c r="H722" s="72">
        <v>43143</v>
      </c>
      <c r="I722" s="70" t="s">
        <v>543</v>
      </c>
      <c r="J722" s="70"/>
      <c r="K722" s="73">
        <v>1</v>
      </c>
      <c r="L722" s="74">
        <v>0</v>
      </c>
      <c r="M722" s="96">
        <v>0</v>
      </c>
    </row>
    <row r="723" spans="1:13" x14ac:dyDescent="0.35">
      <c r="A723" s="94" t="str">
        <f t="shared" si="11"/>
        <v>5765489ZNGA563BC</v>
      </c>
      <c r="B723" s="70" t="s">
        <v>984</v>
      </c>
      <c r="C723" s="71">
        <v>2240922</v>
      </c>
      <c r="D723" s="70">
        <v>5765489</v>
      </c>
      <c r="E723" s="70" t="s">
        <v>967</v>
      </c>
      <c r="F723" s="70" t="s">
        <v>959</v>
      </c>
      <c r="G723" s="72">
        <v>43143</v>
      </c>
      <c r="H723" s="72">
        <v>43143</v>
      </c>
      <c r="I723" s="70" t="s">
        <v>565</v>
      </c>
      <c r="J723" s="70"/>
      <c r="K723" s="73">
        <v>1</v>
      </c>
      <c r="L723" s="74">
        <v>626.70000000000005</v>
      </c>
      <c r="M723" s="96">
        <v>626.70000000000005</v>
      </c>
    </row>
    <row r="724" spans="1:13" x14ac:dyDescent="0.35">
      <c r="A724" s="94" t="str">
        <f t="shared" si="11"/>
        <v>5762934ZNGA563BC</v>
      </c>
      <c r="B724" s="70" t="s">
        <v>984</v>
      </c>
      <c r="C724" s="71">
        <v>2240925</v>
      </c>
      <c r="D724" s="70">
        <v>5762934</v>
      </c>
      <c r="E724" s="70" t="s">
        <v>955</v>
      </c>
      <c r="F724" s="70" t="s">
        <v>959</v>
      </c>
      <c r="G724" s="72">
        <v>43147</v>
      </c>
      <c r="H724" s="72">
        <v>43147</v>
      </c>
      <c r="I724" s="70" t="s">
        <v>565</v>
      </c>
      <c r="J724" s="70"/>
      <c r="K724" s="73">
        <v>1</v>
      </c>
      <c r="L724" s="74">
        <v>626.70000000000005</v>
      </c>
      <c r="M724" s="96">
        <v>626.70000000000005</v>
      </c>
    </row>
    <row r="725" spans="1:13" x14ac:dyDescent="0.35">
      <c r="A725" s="94" t="str">
        <f t="shared" si="11"/>
        <v>5762920ZNGA561A</v>
      </c>
      <c r="B725" s="70" t="s">
        <v>984</v>
      </c>
      <c r="C725" s="71">
        <v>2240926</v>
      </c>
      <c r="D725" s="70">
        <v>5762920</v>
      </c>
      <c r="E725" s="70" t="s">
        <v>955</v>
      </c>
      <c r="F725" s="70" t="s">
        <v>956</v>
      </c>
      <c r="G725" s="72">
        <v>43144</v>
      </c>
      <c r="H725" s="72">
        <v>43144</v>
      </c>
      <c r="I725" s="70" t="s">
        <v>543</v>
      </c>
      <c r="J725" s="70"/>
      <c r="K725" s="73">
        <v>1</v>
      </c>
      <c r="L725" s="74">
        <v>0</v>
      </c>
      <c r="M725" s="96">
        <v>0</v>
      </c>
    </row>
    <row r="726" spans="1:13" x14ac:dyDescent="0.35">
      <c r="A726" s="94" t="str">
        <f t="shared" si="11"/>
        <v>5760299ZNGA561A</v>
      </c>
      <c r="B726" s="70" t="s">
        <v>984</v>
      </c>
      <c r="C726" s="71">
        <v>2240930</v>
      </c>
      <c r="D726" s="70">
        <v>5760299</v>
      </c>
      <c r="E726" s="70" t="s">
        <v>955</v>
      </c>
      <c r="F726" s="70" t="s">
        <v>956</v>
      </c>
      <c r="G726" s="72">
        <v>43146</v>
      </c>
      <c r="H726" s="72">
        <v>43146</v>
      </c>
      <c r="I726" s="70" t="s">
        <v>543</v>
      </c>
      <c r="J726" s="70"/>
      <c r="K726" s="73">
        <v>1</v>
      </c>
      <c r="L726" s="74">
        <v>0</v>
      </c>
      <c r="M726" s="96">
        <v>0</v>
      </c>
    </row>
    <row r="727" spans="1:13" x14ac:dyDescent="0.35">
      <c r="A727" s="94" t="str">
        <f t="shared" si="11"/>
        <v>5760313ZNGA563B</v>
      </c>
      <c r="B727" s="70" t="s">
        <v>984</v>
      </c>
      <c r="C727" s="71">
        <v>2240931</v>
      </c>
      <c r="D727" s="70">
        <v>5760313</v>
      </c>
      <c r="E727" s="70" t="s">
        <v>955</v>
      </c>
      <c r="F727" s="70" t="s">
        <v>953</v>
      </c>
      <c r="G727" s="72">
        <v>43146</v>
      </c>
      <c r="H727" s="72">
        <v>43146</v>
      </c>
      <c r="I727" s="70" t="s">
        <v>561</v>
      </c>
      <c r="J727" s="70"/>
      <c r="K727" s="73">
        <v>1</v>
      </c>
      <c r="L727" s="74">
        <v>383.5</v>
      </c>
      <c r="M727" s="96">
        <v>383.5</v>
      </c>
    </row>
    <row r="728" spans="1:13" x14ac:dyDescent="0.35">
      <c r="A728" s="94" t="str">
        <f t="shared" si="11"/>
        <v>5777103ZNGA561A</v>
      </c>
      <c r="B728" s="70" t="s">
        <v>984</v>
      </c>
      <c r="C728" s="71">
        <v>2241486</v>
      </c>
      <c r="D728" s="70">
        <v>5777103</v>
      </c>
      <c r="E728" s="70" t="s">
        <v>962</v>
      </c>
      <c r="F728" s="70" t="s">
        <v>956</v>
      </c>
      <c r="G728" s="72">
        <v>43144</v>
      </c>
      <c r="H728" s="72">
        <v>43144</v>
      </c>
      <c r="I728" s="70" t="s">
        <v>543</v>
      </c>
      <c r="J728" s="70"/>
      <c r="K728" s="73">
        <v>1</v>
      </c>
      <c r="L728" s="74">
        <v>0</v>
      </c>
      <c r="M728" s="96">
        <v>0</v>
      </c>
    </row>
    <row r="729" spans="1:13" x14ac:dyDescent="0.35">
      <c r="A729" s="94" t="str">
        <f t="shared" si="11"/>
        <v>5775033ZNGA561BC</v>
      </c>
      <c r="B729" s="70" t="s">
        <v>984</v>
      </c>
      <c r="C729" s="71">
        <v>2241534</v>
      </c>
      <c r="D729" s="70">
        <v>5775033</v>
      </c>
      <c r="E729" s="70" t="s">
        <v>961</v>
      </c>
      <c r="F729" s="70" t="s">
        <v>959</v>
      </c>
      <c r="G729" s="72">
        <v>43146</v>
      </c>
      <c r="H729" s="72">
        <v>43146</v>
      </c>
      <c r="I729" s="70" t="s">
        <v>549</v>
      </c>
      <c r="J729" s="70"/>
      <c r="K729" s="73">
        <v>1</v>
      </c>
      <c r="L729" s="74">
        <v>433.57</v>
      </c>
      <c r="M729" s="96">
        <v>433.57</v>
      </c>
    </row>
    <row r="730" spans="1:13" x14ac:dyDescent="0.35">
      <c r="A730" s="94" t="str">
        <f t="shared" si="11"/>
        <v>5775019ZNGA561A</v>
      </c>
      <c r="B730" s="70" t="s">
        <v>984</v>
      </c>
      <c r="C730" s="71">
        <v>2241535</v>
      </c>
      <c r="D730" s="70">
        <v>5775019</v>
      </c>
      <c r="E730" s="70" t="s">
        <v>961</v>
      </c>
      <c r="F730" s="70" t="s">
        <v>956</v>
      </c>
      <c r="G730" s="72">
        <v>43146</v>
      </c>
      <c r="H730" s="72">
        <v>43146</v>
      </c>
      <c r="I730" s="70" t="s">
        <v>543</v>
      </c>
      <c r="J730" s="70"/>
      <c r="K730" s="73">
        <v>1</v>
      </c>
      <c r="L730" s="74">
        <v>0</v>
      </c>
      <c r="M730" s="96">
        <v>0</v>
      </c>
    </row>
    <row r="731" spans="1:13" x14ac:dyDescent="0.35">
      <c r="A731" s="94" t="str">
        <f t="shared" si="11"/>
        <v>5774711ZNGA561A</v>
      </c>
      <c r="B731" s="70" t="s">
        <v>984</v>
      </c>
      <c r="C731" s="71">
        <v>2241563</v>
      </c>
      <c r="D731" s="70">
        <v>5774711</v>
      </c>
      <c r="E731" s="70" t="s">
        <v>962</v>
      </c>
      <c r="F731" s="70" t="s">
        <v>956</v>
      </c>
      <c r="G731" s="72">
        <v>43147</v>
      </c>
      <c r="H731" s="72">
        <v>43147</v>
      </c>
      <c r="I731" s="70" t="s">
        <v>543</v>
      </c>
      <c r="J731" s="70"/>
      <c r="K731" s="73">
        <v>1</v>
      </c>
      <c r="L731" s="74">
        <v>0</v>
      </c>
      <c r="M731" s="96">
        <v>0</v>
      </c>
    </row>
    <row r="732" spans="1:13" x14ac:dyDescent="0.35">
      <c r="A732" s="94" t="str">
        <f t="shared" si="11"/>
        <v>5792685ZNGA561BC</v>
      </c>
      <c r="B732" s="70" t="s">
        <v>984</v>
      </c>
      <c r="C732" s="71">
        <v>2241669</v>
      </c>
      <c r="D732" s="70">
        <v>5792685</v>
      </c>
      <c r="E732" s="70" t="s">
        <v>967</v>
      </c>
      <c r="F732" s="70" t="s">
        <v>959</v>
      </c>
      <c r="G732" s="72">
        <v>43146</v>
      </c>
      <c r="H732" s="72">
        <v>43146</v>
      </c>
      <c r="I732" s="70" t="s">
        <v>549</v>
      </c>
      <c r="J732" s="70"/>
      <c r="K732" s="73">
        <v>1</v>
      </c>
      <c r="L732" s="74">
        <v>433.57</v>
      </c>
      <c r="M732" s="96">
        <v>433.57</v>
      </c>
    </row>
    <row r="733" spans="1:13" x14ac:dyDescent="0.35">
      <c r="A733" s="94" t="str">
        <f t="shared" si="11"/>
        <v>5792682ZNGA561A</v>
      </c>
      <c r="B733" s="70" t="s">
        <v>984</v>
      </c>
      <c r="C733" s="71">
        <v>2241670</v>
      </c>
      <c r="D733" s="70">
        <v>5792682</v>
      </c>
      <c r="E733" s="70" t="s">
        <v>967</v>
      </c>
      <c r="F733" s="70" t="s">
        <v>956</v>
      </c>
      <c r="G733" s="72">
        <v>43145</v>
      </c>
      <c r="H733" s="72">
        <v>43145</v>
      </c>
      <c r="I733" s="70" t="s">
        <v>543</v>
      </c>
      <c r="J733" s="70"/>
      <c r="K733" s="73">
        <v>1</v>
      </c>
      <c r="L733" s="74">
        <v>0</v>
      </c>
      <c r="M733" s="96">
        <v>0</v>
      </c>
    </row>
    <row r="734" spans="1:13" x14ac:dyDescent="0.35">
      <c r="A734" s="94" t="str">
        <f t="shared" si="11"/>
        <v>5792669ZNGA561B</v>
      </c>
      <c r="B734" s="70" t="s">
        <v>984</v>
      </c>
      <c r="C734" s="71">
        <v>2241679</v>
      </c>
      <c r="D734" s="70">
        <v>5792669</v>
      </c>
      <c r="E734" s="70" t="s">
        <v>955</v>
      </c>
      <c r="F734" s="70" t="s">
        <v>963</v>
      </c>
      <c r="G734" s="72">
        <v>43148</v>
      </c>
      <c r="H734" s="72">
        <v>43148</v>
      </c>
      <c r="I734" s="70" t="s">
        <v>545</v>
      </c>
      <c r="J734" s="70"/>
      <c r="K734" s="73">
        <v>1</v>
      </c>
      <c r="L734" s="74">
        <v>194.94</v>
      </c>
      <c r="M734" s="96">
        <v>194.94</v>
      </c>
    </row>
    <row r="735" spans="1:13" x14ac:dyDescent="0.35">
      <c r="A735" s="94" t="str">
        <f t="shared" si="11"/>
        <v>5792669ZNGA561B</v>
      </c>
      <c r="B735" s="70" t="s">
        <v>984</v>
      </c>
      <c r="C735" s="71">
        <v>2241679</v>
      </c>
      <c r="D735" s="70">
        <v>5792669</v>
      </c>
      <c r="E735" s="70" t="s">
        <v>955</v>
      </c>
      <c r="F735" s="70" t="s">
        <v>953</v>
      </c>
      <c r="G735" s="72">
        <v>43148</v>
      </c>
      <c r="H735" s="72">
        <v>43148</v>
      </c>
      <c r="I735" s="70" t="s">
        <v>545</v>
      </c>
      <c r="J735" s="70"/>
      <c r="K735" s="73">
        <v>1</v>
      </c>
      <c r="L735" s="74">
        <v>194.94</v>
      </c>
      <c r="M735" s="96">
        <v>194.94</v>
      </c>
    </row>
    <row r="736" spans="1:13" x14ac:dyDescent="0.35">
      <c r="A736" s="94" t="str">
        <f t="shared" si="11"/>
        <v>5792666ZNGA561A</v>
      </c>
      <c r="B736" s="70" t="s">
        <v>984</v>
      </c>
      <c r="C736" s="71">
        <v>2241680</v>
      </c>
      <c r="D736" s="70">
        <v>5792666</v>
      </c>
      <c r="E736" s="70" t="s">
        <v>955</v>
      </c>
      <c r="F736" s="70" t="s">
        <v>956</v>
      </c>
      <c r="G736" s="72">
        <v>43148</v>
      </c>
      <c r="H736" s="72">
        <v>43148</v>
      </c>
      <c r="I736" s="70" t="s">
        <v>543</v>
      </c>
      <c r="J736" s="70"/>
      <c r="K736" s="73">
        <v>1</v>
      </c>
      <c r="L736" s="74">
        <v>0</v>
      </c>
      <c r="M736" s="96">
        <v>0</v>
      </c>
    </row>
    <row r="737" spans="1:13" x14ac:dyDescent="0.35">
      <c r="A737" s="94" t="str">
        <f t="shared" si="11"/>
        <v>5802539ZNGA561A</v>
      </c>
      <c r="B737" s="70" t="s">
        <v>984</v>
      </c>
      <c r="C737" s="71">
        <v>2241781</v>
      </c>
      <c r="D737" s="70">
        <v>5802539</v>
      </c>
      <c r="E737" s="70" t="s">
        <v>957</v>
      </c>
      <c r="F737" s="70" t="s">
        <v>956</v>
      </c>
      <c r="G737" s="72">
        <v>43144</v>
      </c>
      <c r="H737" s="72">
        <v>43144</v>
      </c>
      <c r="I737" s="70" t="s">
        <v>543</v>
      </c>
      <c r="J737" s="70"/>
      <c r="K737" s="73">
        <v>1</v>
      </c>
      <c r="L737" s="74">
        <v>0</v>
      </c>
      <c r="M737" s="96">
        <v>0</v>
      </c>
    </row>
    <row r="738" spans="1:13" x14ac:dyDescent="0.35">
      <c r="A738" s="94" t="str">
        <f t="shared" si="11"/>
        <v>5802560ZNGA563BC</v>
      </c>
      <c r="B738" s="70" t="s">
        <v>984</v>
      </c>
      <c r="C738" s="71">
        <v>2241782</v>
      </c>
      <c r="D738" s="70">
        <v>5802560</v>
      </c>
      <c r="E738" s="70" t="s">
        <v>957</v>
      </c>
      <c r="F738" s="70" t="s">
        <v>959</v>
      </c>
      <c r="G738" s="72">
        <v>43147</v>
      </c>
      <c r="H738" s="72">
        <v>43147</v>
      </c>
      <c r="I738" s="70" t="s">
        <v>565</v>
      </c>
      <c r="J738" s="70"/>
      <c r="K738" s="73">
        <v>1</v>
      </c>
      <c r="L738" s="74">
        <v>626.70000000000005</v>
      </c>
      <c r="M738" s="96">
        <v>626.70000000000005</v>
      </c>
    </row>
    <row r="739" spans="1:13" x14ac:dyDescent="0.35">
      <c r="A739" s="94" t="str">
        <f t="shared" si="11"/>
        <v>5803415NGA-714</v>
      </c>
      <c r="B739" s="70" t="s">
        <v>984</v>
      </c>
      <c r="C739" s="71">
        <v>2241791</v>
      </c>
      <c r="D739" s="70">
        <v>5803415</v>
      </c>
      <c r="E739" s="70" t="s">
        <v>957</v>
      </c>
      <c r="F739" s="70" t="s">
        <v>953</v>
      </c>
      <c r="G739" s="72">
        <v>43143</v>
      </c>
      <c r="H739" s="72">
        <v>43143</v>
      </c>
      <c r="I739" s="70" t="s">
        <v>181</v>
      </c>
      <c r="J739" s="70"/>
      <c r="K739" s="73">
        <v>1</v>
      </c>
      <c r="L739" s="74">
        <v>41.38</v>
      </c>
      <c r="M739" s="96">
        <v>41.38</v>
      </c>
    </row>
    <row r="740" spans="1:13" x14ac:dyDescent="0.35">
      <c r="A740" s="94" t="str">
        <f t="shared" si="11"/>
        <v>5803415NGA-714</v>
      </c>
      <c r="B740" s="70" t="s">
        <v>984</v>
      </c>
      <c r="C740" s="71">
        <v>2241791</v>
      </c>
      <c r="D740" s="70">
        <v>5803415</v>
      </c>
      <c r="E740" s="70" t="s">
        <v>957</v>
      </c>
      <c r="F740" s="70" t="s">
        <v>959</v>
      </c>
      <c r="G740" s="72">
        <v>43143</v>
      </c>
      <c r="H740" s="72">
        <v>43143</v>
      </c>
      <c r="I740" s="70" t="s">
        <v>181</v>
      </c>
      <c r="J740" s="70"/>
      <c r="K740" s="73">
        <v>1</v>
      </c>
      <c r="L740" s="74">
        <v>41.38</v>
      </c>
      <c r="M740" s="96">
        <v>41.38</v>
      </c>
    </row>
    <row r="741" spans="1:13" x14ac:dyDescent="0.35">
      <c r="A741" s="94" t="str">
        <f t="shared" si="11"/>
        <v>5803415NGA-714</v>
      </c>
      <c r="B741" s="70" t="s">
        <v>984</v>
      </c>
      <c r="C741" s="71">
        <v>2241791</v>
      </c>
      <c r="D741" s="70">
        <v>5803415</v>
      </c>
      <c r="E741" s="70" t="s">
        <v>957</v>
      </c>
      <c r="F741" s="70" t="s">
        <v>953</v>
      </c>
      <c r="G741" s="72">
        <v>43147</v>
      </c>
      <c r="H741" s="72">
        <v>43147</v>
      </c>
      <c r="I741" s="70" t="s">
        <v>181</v>
      </c>
      <c r="J741" s="70"/>
      <c r="K741" s="73">
        <v>-1</v>
      </c>
      <c r="L741" s="74">
        <v>41.38</v>
      </c>
      <c r="M741" s="96">
        <v>-41.38</v>
      </c>
    </row>
    <row r="742" spans="1:13" x14ac:dyDescent="0.35">
      <c r="A742" s="94" t="str">
        <f t="shared" si="11"/>
        <v>5803415Z999</v>
      </c>
      <c r="B742" s="70" t="s">
        <v>984</v>
      </c>
      <c r="C742" s="71">
        <v>2241791</v>
      </c>
      <c r="D742" s="70">
        <v>5803415</v>
      </c>
      <c r="E742" s="70" t="s">
        <v>957</v>
      </c>
      <c r="F742" s="70" t="s">
        <v>953</v>
      </c>
      <c r="G742" s="72">
        <v>43147</v>
      </c>
      <c r="H742" s="72">
        <v>43147</v>
      </c>
      <c r="I742" s="70" t="s">
        <v>610</v>
      </c>
      <c r="J742" s="70"/>
      <c r="K742" s="73">
        <v>1</v>
      </c>
      <c r="L742" s="74">
        <v>0</v>
      </c>
      <c r="M742" s="96">
        <v>0</v>
      </c>
    </row>
    <row r="743" spans="1:13" x14ac:dyDescent="0.35">
      <c r="A743" s="94" t="str">
        <f t="shared" si="11"/>
        <v>5776304ZNGA561A</v>
      </c>
      <c r="B743" s="70" t="s">
        <v>984</v>
      </c>
      <c r="C743" s="71">
        <v>2241839</v>
      </c>
      <c r="D743" s="70">
        <v>5776304</v>
      </c>
      <c r="E743" s="70" t="s">
        <v>985</v>
      </c>
      <c r="F743" s="70" t="s">
        <v>956</v>
      </c>
      <c r="G743" s="72">
        <v>43145</v>
      </c>
      <c r="H743" s="72">
        <v>43145</v>
      </c>
      <c r="I743" s="70" t="s">
        <v>543</v>
      </c>
      <c r="J743" s="70"/>
      <c r="K743" s="73">
        <v>1</v>
      </c>
      <c r="L743" s="74">
        <v>0</v>
      </c>
      <c r="M743" s="96">
        <v>0</v>
      </c>
    </row>
    <row r="744" spans="1:13" x14ac:dyDescent="0.35">
      <c r="A744" s="94" t="str">
        <f t="shared" si="11"/>
        <v>5776316ZNGA563BC</v>
      </c>
      <c r="B744" s="70" t="s">
        <v>984</v>
      </c>
      <c r="C744" s="71">
        <v>2241840</v>
      </c>
      <c r="D744" s="70">
        <v>5776316</v>
      </c>
      <c r="E744" s="70" t="s">
        <v>985</v>
      </c>
      <c r="F744" s="70" t="s">
        <v>959</v>
      </c>
      <c r="G744" s="72">
        <v>43145</v>
      </c>
      <c r="H744" s="72">
        <v>43145</v>
      </c>
      <c r="I744" s="70" t="s">
        <v>565</v>
      </c>
      <c r="J744" s="70"/>
      <c r="K744" s="73">
        <v>1</v>
      </c>
      <c r="L744" s="74">
        <v>626.70000000000005</v>
      </c>
      <c r="M744" s="96">
        <v>626.70000000000005</v>
      </c>
    </row>
    <row r="745" spans="1:13" x14ac:dyDescent="0.35">
      <c r="A745" s="94" t="str">
        <f t="shared" si="11"/>
        <v>5777187ZNGA561B</v>
      </c>
      <c r="B745" s="70" t="s">
        <v>984</v>
      </c>
      <c r="C745" s="71">
        <v>2241845</v>
      </c>
      <c r="D745" s="70">
        <v>5777187</v>
      </c>
      <c r="E745" s="70" t="s">
        <v>985</v>
      </c>
      <c r="F745" s="70" t="s">
        <v>953</v>
      </c>
      <c r="G745" s="72">
        <v>43145</v>
      </c>
      <c r="H745" s="72">
        <v>43145</v>
      </c>
      <c r="I745" s="70" t="s">
        <v>545</v>
      </c>
      <c r="J745" s="70"/>
      <c r="K745" s="73">
        <v>1</v>
      </c>
      <c r="L745" s="74">
        <v>194.94</v>
      </c>
      <c r="M745" s="96">
        <v>194.94</v>
      </c>
    </row>
    <row r="746" spans="1:13" x14ac:dyDescent="0.35">
      <c r="A746" s="94" t="str">
        <f t="shared" si="11"/>
        <v>5777171ZNGA561A</v>
      </c>
      <c r="B746" s="70" t="s">
        <v>984</v>
      </c>
      <c r="C746" s="71">
        <v>2241846</v>
      </c>
      <c r="D746" s="70">
        <v>5777171</v>
      </c>
      <c r="E746" s="70" t="s">
        <v>985</v>
      </c>
      <c r="F746" s="70" t="s">
        <v>956</v>
      </c>
      <c r="G746" s="72">
        <v>43145</v>
      </c>
      <c r="H746" s="72">
        <v>43145</v>
      </c>
      <c r="I746" s="70" t="s">
        <v>543</v>
      </c>
      <c r="J746" s="70"/>
      <c r="K746" s="73">
        <v>1</v>
      </c>
      <c r="L746" s="74">
        <v>0</v>
      </c>
      <c r="M746" s="96">
        <v>0</v>
      </c>
    </row>
    <row r="747" spans="1:13" x14ac:dyDescent="0.35">
      <c r="A747" s="94" t="str">
        <f t="shared" si="11"/>
        <v>5791138ZNGA561A</v>
      </c>
      <c r="B747" s="70" t="s">
        <v>984</v>
      </c>
      <c r="C747" s="71">
        <v>2241872</v>
      </c>
      <c r="D747" s="70">
        <v>5791138</v>
      </c>
      <c r="E747" s="70" t="s">
        <v>957</v>
      </c>
      <c r="F747" s="70" t="s">
        <v>956</v>
      </c>
      <c r="G747" s="72">
        <v>43148</v>
      </c>
      <c r="H747" s="72">
        <v>43148</v>
      </c>
      <c r="I747" s="70" t="s">
        <v>543</v>
      </c>
      <c r="J747" s="70"/>
      <c r="K747" s="73">
        <v>1</v>
      </c>
      <c r="L747" s="74">
        <v>0</v>
      </c>
      <c r="M747" s="96">
        <v>0</v>
      </c>
    </row>
    <row r="748" spans="1:13" x14ac:dyDescent="0.35">
      <c r="A748" s="94" t="str">
        <f t="shared" si="11"/>
        <v>5774982ZNGA561A</v>
      </c>
      <c r="B748" s="70" t="s">
        <v>984</v>
      </c>
      <c r="C748" s="71">
        <v>2242132</v>
      </c>
      <c r="D748" s="70">
        <v>5774982</v>
      </c>
      <c r="E748" s="70" t="s">
        <v>957</v>
      </c>
      <c r="F748" s="70" t="s">
        <v>956</v>
      </c>
      <c r="G748" s="72">
        <v>43146</v>
      </c>
      <c r="H748" s="72">
        <v>43146</v>
      </c>
      <c r="I748" s="70" t="s">
        <v>543</v>
      </c>
      <c r="J748" s="70"/>
      <c r="K748" s="73">
        <v>1</v>
      </c>
      <c r="L748" s="74">
        <v>0</v>
      </c>
      <c r="M748" s="96">
        <v>0</v>
      </c>
    </row>
    <row r="749" spans="1:13" x14ac:dyDescent="0.35">
      <c r="A749" s="94" t="str">
        <f t="shared" si="11"/>
        <v>5775963ZNGA561A</v>
      </c>
      <c r="B749" s="70" t="s">
        <v>984</v>
      </c>
      <c r="C749" s="71">
        <v>2242149</v>
      </c>
      <c r="D749" s="70">
        <v>5775963</v>
      </c>
      <c r="E749" s="70" t="s">
        <v>985</v>
      </c>
      <c r="F749" s="70" t="s">
        <v>956</v>
      </c>
      <c r="G749" s="72">
        <v>43147</v>
      </c>
      <c r="H749" s="72">
        <v>43147</v>
      </c>
      <c r="I749" s="70" t="s">
        <v>543</v>
      </c>
      <c r="J749" s="70"/>
      <c r="K749" s="73">
        <v>1</v>
      </c>
      <c r="L749" s="74">
        <v>0</v>
      </c>
      <c r="M749" s="96">
        <v>0</v>
      </c>
    </row>
    <row r="750" spans="1:13" x14ac:dyDescent="0.35">
      <c r="A750" s="94" t="str">
        <f t="shared" si="11"/>
        <v>5823333ZNGA564B</v>
      </c>
      <c r="B750" s="70" t="s">
        <v>984</v>
      </c>
      <c r="C750" s="71">
        <v>2242628</v>
      </c>
      <c r="D750" s="70">
        <v>5823333</v>
      </c>
      <c r="E750" s="70" t="s">
        <v>985</v>
      </c>
      <c r="F750" s="70" t="s">
        <v>953</v>
      </c>
      <c r="G750" s="72">
        <v>43146</v>
      </c>
      <c r="H750" s="72">
        <v>43146</v>
      </c>
      <c r="I750" s="70" t="s">
        <v>569</v>
      </c>
      <c r="J750" s="70"/>
      <c r="K750" s="73">
        <v>1</v>
      </c>
      <c r="L750" s="74">
        <v>625.48</v>
      </c>
      <c r="M750" s="96">
        <v>625.48</v>
      </c>
    </row>
    <row r="751" spans="1:13" x14ac:dyDescent="0.35">
      <c r="A751" s="94" t="str">
        <f t="shared" si="11"/>
        <v>5823268ZNGA561A</v>
      </c>
      <c r="B751" s="70" t="s">
        <v>984</v>
      </c>
      <c r="C751" s="71">
        <v>2242629</v>
      </c>
      <c r="D751" s="70">
        <v>5823268</v>
      </c>
      <c r="E751" s="70" t="s">
        <v>985</v>
      </c>
      <c r="F751" s="70"/>
      <c r="G751" s="72">
        <v>43146</v>
      </c>
      <c r="H751" s="72">
        <v>43146</v>
      </c>
      <c r="I751" s="70" t="s">
        <v>543</v>
      </c>
      <c r="J751" s="70"/>
      <c r="K751" s="73">
        <v>1</v>
      </c>
      <c r="L751" s="74">
        <v>0</v>
      </c>
      <c r="M751" s="96">
        <v>0</v>
      </c>
    </row>
    <row r="752" spans="1:13" x14ac:dyDescent="0.35">
      <c r="A752" s="94" t="str">
        <f t="shared" si="11"/>
        <v>5778965ZNGA563BC</v>
      </c>
      <c r="B752" s="70" t="s">
        <v>984</v>
      </c>
      <c r="C752" s="71">
        <v>2243254</v>
      </c>
      <c r="D752" s="70">
        <v>5778965</v>
      </c>
      <c r="E752" s="70" t="s">
        <v>961</v>
      </c>
      <c r="F752" s="70" t="s">
        <v>959</v>
      </c>
      <c r="G752" s="72">
        <v>43147</v>
      </c>
      <c r="H752" s="72">
        <v>43147</v>
      </c>
      <c r="I752" s="70" t="s">
        <v>565</v>
      </c>
      <c r="J752" s="70"/>
      <c r="K752" s="73">
        <v>1</v>
      </c>
      <c r="L752" s="74">
        <v>626.70000000000005</v>
      </c>
      <c r="M752" s="96">
        <v>626.70000000000005</v>
      </c>
    </row>
    <row r="753" spans="1:13" x14ac:dyDescent="0.35">
      <c r="A753" s="94" t="str">
        <f t="shared" si="11"/>
        <v>5778962ZNGA561A</v>
      </c>
      <c r="B753" s="70" t="s">
        <v>984</v>
      </c>
      <c r="C753" s="71">
        <v>2243255</v>
      </c>
      <c r="D753" s="70">
        <v>5778962</v>
      </c>
      <c r="E753" s="70" t="s">
        <v>961</v>
      </c>
      <c r="F753" s="70" t="s">
        <v>956</v>
      </c>
      <c r="G753" s="72">
        <v>43144</v>
      </c>
      <c r="H753" s="72">
        <v>43144</v>
      </c>
      <c r="I753" s="70" t="s">
        <v>543</v>
      </c>
      <c r="J753" s="70"/>
      <c r="K753" s="73">
        <v>1</v>
      </c>
      <c r="L753" s="74">
        <v>0</v>
      </c>
      <c r="M753" s="96">
        <v>0</v>
      </c>
    </row>
    <row r="754" spans="1:13" x14ac:dyDescent="0.35">
      <c r="A754" s="94" t="str">
        <f t="shared" si="11"/>
        <v>5792784ZNGA563B</v>
      </c>
      <c r="B754" s="70" t="s">
        <v>984</v>
      </c>
      <c r="C754" s="71">
        <v>2243266</v>
      </c>
      <c r="D754" s="70">
        <v>5792784</v>
      </c>
      <c r="E754" s="70" t="s">
        <v>962</v>
      </c>
      <c r="F754" s="70" t="s">
        <v>953</v>
      </c>
      <c r="G754" s="72">
        <v>43144</v>
      </c>
      <c r="H754" s="72">
        <v>43144</v>
      </c>
      <c r="I754" s="70" t="s">
        <v>561</v>
      </c>
      <c r="J754" s="70"/>
      <c r="K754" s="73">
        <v>1</v>
      </c>
      <c r="L754" s="74">
        <v>383.5</v>
      </c>
      <c r="M754" s="96">
        <v>383.5</v>
      </c>
    </row>
    <row r="755" spans="1:13" x14ac:dyDescent="0.35">
      <c r="A755" s="94" t="str">
        <f t="shared" si="11"/>
        <v>5792779ZNGA561A</v>
      </c>
      <c r="B755" s="70" t="s">
        <v>984</v>
      </c>
      <c r="C755" s="71">
        <v>2243267</v>
      </c>
      <c r="D755" s="70">
        <v>5792779</v>
      </c>
      <c r="E755" s="70" t="s">
        <v>962</v>
      </c>
      <c r="F755" s="70" t="s">
        <v>956</v>
      </c>
      <c r="G755" s="72">
        <v>43144</v>
      </c>
      <c r="H755" s="72">
        <v>43144</v>
      </c>
      <c r="I755" s="70" t="s">
        <v>543</v>
      </c>
      <c r="J755" s="70"/>
      <c r="K755" s="73">
        <v>1</v>
      </c>
      <c r="L755" s="74">
        <v>0</v>
      </c>
      <c r="M755" s="96">
        <v>0</v>
      </c>
    </row>
    <row r="756" spans="1:13" x14ac:dyDescent="0.35">
      <c r="A756" s="94" t="str">
        <f t="shared" si="11"/>
        <v>5833136ZNGA561A</v>
      </c>
      <c r="B756" s="70" t="s">
        <v>984</v>
      </c>
      <c r="C756" s="71">
        <v>2243314</v>
      </c>
      <c r="D756" s="70">
        <v>5833136</v>
      </c>
      <c r="E756" s="70" t="s">
        <v>962</v>
      </c>
      <c r="F756" s="70" t="s">
        <v>956</v>
      </c>
      <c r="G756" s="72">
        <v>43145</v>
      </c>
      <c r="H756" s="72">
        <v>43145</v>
      </c>
      <c r="I756" s="70" t="s">
        <v>543</v>
      </c>
      <c r="J756" s="70"/>
      <c r="K756" s="73">
        <v>1</v>
      </c>
      <c r="L756" s="74">
        <v>0</v>
      </c>
      <c r="M756" s="96">
        <v>0</v>
      </c>
    </row>
    <row r="757" spans="1:13" x14ac:dyDescent="0.35">
      <c r="A757" s="94" t="str">
        <f t="shared" si="11"/>
        <v>5832173ZNGA561A</v>
      </c>
      <c r="B757" s="70" t="s">
        <v>984</v>
      </c>
      <c r="C757" s="71">
        <v>2243365</v>
      </c>
      <c r="D757" s="70">
        <v>5832173</v>
      </c>
      <c r="E757" s="70" t="s">
        <v>957</v>
      </c>
      <c r="F757" s="70" t="s">
        <v>956</v>
      </c>
      <c r="G757" s="72">
        <v>43147</v>
      </c>
      <c r="H757" s="72">
        <v>43147</v>
      </c>
      <c r="I757" s="70" t="s">
        <v>543</v>
      </c>
      <c r="J757" s="70"/>
      <c r="K757" s="73">
        <v>1</v>
      </c>
      <c r="L757" s="74">
        <v>0</v>
      </c>
      <c r="M757" s="96">
        <v>0</v>
      </c>
    </row>
    <row r="758" spans="1:13" x14ac:dyDescent="0.35">
      <c r="A758" s="94" t="str">
        <f t="shared" si="11"/>
        <v>5832240ZNGA563BC</v>
      </c>
      <c r="B758" s="70" t="s">
        <v>984</v>
      </c>
      <c r="C758" s="71">
        <v>2243366</v>
      </c>
      <c r="D758" s="70">
        <v>5832240</v>
      </c>
      <c r="E758" s="70" t="s">
        <v>957</v>
      </c>
      <c r="F758" s="70" t="s">
        <v>959</v>
      </c>
      <c r="G758" s="72">
        <v>43148</v>
      </c>
      <c r="H758" s="72">
        <v>43148</v>
      </c>
      <c r="I758" s="70" t="s">
        <v>565</v>
      </c>
      <c r="J758" s="70"/>
      <c r="K758" s="73">
        <v>1</v>
      </c>
      <c r="L758" s="74">
        <v>626.70000000000005</v>
      </c>
      <c r="M758" s="96">
        <v>626.70000000000005</v>
      </c>
    </row>
    <row r="759" spans="1:13" x14ac:dyDescent="0.35">
      <c r="A759" s="94" t="str">
        <f t="shared" si="11"/>
        <v>5836857ZNGA561A</v>
      </c>
      <c r="B759" s="70" t="s">
        <v>984</v>
      </c>
      <c r="C759" s="71">
        <v>2243788</v>
      </c>
      <c r="D759" s="70">
        <v>5836857</v>
      </c>
      <c r="E759" s="70" t="s">
        <v>968</v>
      </c>
      <c r="F759" s="70" t="s">
        <v>956</v>
      </c>
      <c r="G759" s="72">
        <v>43147</v>
      </c>
      <c r="H759" s="72">
        <v>43147</v>
      </c>
      <c r="I759" s="70" t="s">
        <v>543</v>
      </c>
      <c r="J759" s="70"/>
      <c r="K759" s="73">
        <v>1</v>
      </c>
      <c r="L759" s="74">
        <v>0</v>
      </c>
      <c r="M759" s="96">
        <v>0</v>
      </c>
    </row>
    <row r="760" spans="1:13" x14ac:dyDescent="0.35">
      <c r="A760" s="94" t="str">
        <f t="shared" si="11"/>
        <v>5834937ZNGA563BC</v>
      </c>
      <c r="B760" s="70" t="s">
        <v>984</v>
      </c>
      <c r="C760" s="71">
        <v>2243801</v>
      </c>
      <c r="D760" s="70">
        <v>5834937</v>
      </c>
      <c r="E760" s="70" t="s">
        <v>967</v>
      </c>
      <c r="F760" s="70" t="s">
        <v>959</v>
      </c>
      <c r="G760" s="72">
        <v>43146</v>
      </c>
      <c r="H760" s="72">
        <v>43146</v>
      </c>
      <c r="I760" s="70" t="s">
        <v>565</v>
      </c>
      <c r="J760" s="70"/>
      <c r="K760" s="73">
        <v>1</v>
      </c>
      <c r="L760" s="74">
        <v>626.70000000000005</v>
      </c>
      <c r="M760" s="96">
        <v>626.70000000000005</v>
      </c>
    </row>
    <row r="761" spans="1:13" x14ac:dyDescent="0.35">
      <c r="A761" s="94" t="str">
        <f t="shared" si="11"/>
        <v>5834930ZNGA561A</v>
      </c>
      <c r="B761" s="70" t="s">
        <v>984</v>
      </c>
      <c r="C761" s="71">
        <v>2243802</v>
      </c>
      <c r="D761" s="70">
        <v>5834930</v>
      </c>
      <c r="E761" s="70" t="s">
        <v>967</v>
      </c>
      <c r="F761" s="70" t="s">
        <v>956</v>
      </c>
      <c r="G761" s="72">
        <v>43145</v>
      </c>
      <c r="H761" s="72">
        <v>43145</v>
      </c>
      <c r="I761" s="70" t="s">
        <v>543</v>
      </c>
      <c r="J761" s="70"/>
      <c r="K761" s="73">
        <v>1</v>
      </c>
      <c r="L761" s="74">
        <v>0</v>
      </c>
      <c r="M761" s="96">
        <v>0</v>
      </c>
    </row>
    <row r="762" spans="1:13" x14ac:dyDescent="0.35">
      <c r="A762" s="94" t="str">
        <f t="shared" si="11"/>
        <v>5846254NGA-750</v>
      </c>
      <c r="B762" s="70" t="s">
        <v>984</v>
      </c>
      <c r="C762" s="71">
        <v>2243881</v>
      </c>
      <c r="D762" s="70">
        <v>5846254</v>
      </c>
      <c r="E762" s="70" t="s">
        <v>966</v>
      </c>
      <c r="F762" s="70" t="s">
        <v>959</v>
      </c>
      <c r="G762" s="72">
        <v>43145</v>
      </c>
      <c r="H762" s="72">
        <v>43145</v>
      </c>
      <c r="I762" s="70" t="s">
        <v>187</v>
      </c>
      <c r="J762" s="70"/>
      <c r="K762" s="73">
        <v>1</v>
      </c>
      <c r="L762" s="74">
        <v>22.61</v>
      </c>
      <c r="M762" s="96">
        <v>22.61</v>
      </c>
    </row>
    <row r="763" spans="1:13" x14ac:dyDescent="0.35">
      <c r="A763" s="94" t="str">
        <f t="shared" si="11"/>
        <v>5846254NGA-753</v>
      </c>
      <c r="B763" s="70" t="s">
        <v>984</v>
      </c>
      <c r="C763" s="71">
        <v>2243881</v>
      </c>
      <c r="D763" s="70">
        <v>5846254</v>
      </c>
      <c r="E763" s="70" t="s">
        <v>966</v>
      </c>
      <c r="F763" s="70" t="s">
        <v>959</v>
      </c>
      <c r="G763" s="72">
        <v>43145</v>
      </c>
      <c r="H763" s="72">
        <v>43145</v>
      </c>
      <c r="I763" s="70" t="s">
        <v>193</v>
      </c>
      <c r="J763" s="70"/>
      <c r="K763" s="73">
        <v>1</v>
      </c>
      <c r="L763" s="74">
        <v>68.2</v>
      </c>
      <c r="M763" s="96">
        <v>68.2</v>
      </c>
    </row>
    <row r="764" spans="1:13" x14ac:dyDescent="0.35">
      <c r="A764" s="94" t="str">
        <f t="shared" si="11"/>
        <v>5846840ZNGA561BC</v>
      </c>
      <c r="B764" s="70" t="s">
        <v>984</v>
      </c>
      <c r="C764" s="71">
        <v>2244247</v>
      </c>
      <c r="D764" s="70">
        <v>5846840</v>
      </c>
      <c r="E764" s="70" t="s">
        <v>967</v>
      </c>
      <c r="F764" s="70" t="s">
        <v>959</v>
      </c>
      <c r="G764" s="72">
        <v>43147</v>
      </c>
      <c r="H764" s="72">
        <v>43147</v>
      </c>
      <c r="I764" s="70" t="s">
        <v>549</v>
      </c>
      <c r="J764" s="70"/>
      <c r="K764" s="73">
        <v>1</v>
      </c>
      <c r="L764" s="74">
        <v>433.57</v>
      </c>
      <c r="M764" s="96">
        <v>433.57</v>
      </c>
    </row>
    <row r="765" spans="1:13" x14ac:dyDescent="0.35">
      <c r="A765" s="94" t="str">
        <f t="shared" si="11"/>
        <v>5846798ZNGA561A</v>
      </c>
      <c r="B765" s="70" t="s">
        <v>984</v>
      </c>
      <c r="C765" s="71">
        <v>2244248</v>
      </c>
      <c r="D765" s="70">
        <v>5846798</v>
      </c>
      <c r="E765" s="70" t="s">
        <v>967</v>
      </c>
      <c r="F765" s="70" t="s">
        <v>956</v>
      </c>
      <c r="G765" s="72">
        <v>43146</v>
      </c>
      <c r="H765" s="72">
        <v>43146</v>
      </c>
      <c r="I765" s="70" t="s">
        <v>543</v>
      </c>
      <c r="J765" s="70"/>
      <c r="K765" s="73">
        <v>1</v>
      </c>
      <c r="L765" s="74">
        <v>0</v>
      </c>
      <c r="M765" s="96">
        <v>0</v>
      </c>
    </row>
    <row r="766" spans="1:13" x14ac:dyDescent="0.35">
      <c r="A766" s="94" t="str">
        <f t="shared" si="11"/>
        <v>5818017ZNGA561BC</v>
      </c>
      <c r="B766" s="70" t="s">
        <v>984</v>
      </c>
      <c r="C766" s="71">
        <v>2244818</v>
      </c>
      <c r="D766" s="70">
        <v>5818017</v>
      </c>
      <c r="E766" s="70" t="s">
        <v>961</v>
      </c>
      <c r="F766" s="70" t="s">
        <v>959</v>
      </c>
      <c r="G766" s="72">
        <v>43147</v>
      </c>
      <c r="H766" s="72">
        <v>43147</v>
      </c>
      <c r="I766" s="70" t="s">
        <v>549</v>
      </c>
      <c r="J766" s="70"/>
      <c r="K766" s="73">
        <v>1</v>
      </c>
      <c r="L766" s="74">
        <v>433.57</v>
      </c>
      <c r="M766" s="96">
        <v>433.57</v>
      </c>
    </row>
    <row r="767" spans="1:13" x14ac:dyDescent="0.35">
      <c r="A767" s="94" t="str">
        <f t="shared" si="11"/>
        <v>5817997ZNGA561A</v>
      </c>
      <c r="B767" s="70" t="s">
        <v>984</v>
      </c>
      <c r="C767" s="71">
        <v>2244819</v>
      </c>
      <c r="D767" s="70">
        <v>5817997</v>
      </c>
      <c r="E767" s="70" t="s">
        <v>961</v>
      </c>
      <c r="F767" s="70" t="s">
        <v>956</v>
      </c>
      <c r="G767" s="72">
        <v>43145</v>
      </c>
      <c r="H767" s="72">
        <v>43145</v>
      </c>
      <c r="I767" s="70" t="s">
        <v>543</v>
      </c>
      <c r="J767" s="70"/>
      <c r="K767" s="73">
        <v>1</v>
      </c>
      <c r="L767" s="74">
        <v>0</v>
      </c>
      <c r="M767" s="96">
        <v>0</v>
      </c>
    </row>
    <row r="768" spans="1:13" x14ac:dyDescent="0.35">
      <c r="A768" s="94" t="str">
        <f t="shared" si="11"/>
        <v>5817997ZNGA561A</v>
      </c>
      <c r="B768" s="70" t="s">
        <v>984</v>
      </c>
      <c r="C768" s="71">
        <v>2244819</v>
      </c>
      <c r="D768" s="70">
        <v>5817997</v>
      </c>
      <c r="E768" s="70" t="s">
        <v>961</v>
      </c>
      <c r="F768" s="70"/>
      <c r="G768" s="72">
        <v>43147</v>
      </c>
      <c r="H768" s="72">
        <v>43147</v>
      </c>
      <c r="I768" s="70" t="s">
        <v>543</v>
      </c>
      <c r="J768" s="70"/>
      <c r="K768" s="73">
        <v>1</v>
      </c>
      <c r="L768" s="74">
        <v>0</v>
      </c>
      <c r="M768" s="96">
        <v>0</v>
      </c>
    </row>
    <row r="769" spans="1:13" x14ac:dyDescent="0.35">
      <c r="A769" s="94" t="str">
        <f t="shared" si="11"/>
        <v>5876031ZNGA561A</v>
      </c>
      <c r="B769" s="70" t="s">
        <v>984</v>
      </c>
      <c r="C769" s="71">
        <v>2245353</v>
      </c>
      <c r="D769" s="70">
        <v>5876031</v>
      </c>
      <c r="E769" s="70" t="s">
        <v>962</v>
      </c>
      <c r="F769" s="70" t="s">
        <v>956</v>
      </c>
      <c r="G769" s="72">
        <v>43146</v>
      </c>
      <c r="H769" s="72">
        <v>43146</v>
      </c>
      <c r="I769" s="70" t="s">
        <v>543</v>
      </c>
      <c r="J769" s="70"/>
      <c r="K769" s="73">
        <v>1</v>
      </c>
      <c r="L769" s="74">
        <v>0</v>
      </c>
      <c r="M769" s="96">
        <v>0</v>
      </c>
    </row>
    <row r="770" spans="1:13" x14ac:dyDescent="0.35">
      <c r="A770" s="94" t="str">
        <f t="shared" si="11"/>
        <v>5876117ZNGA562BC</v>
      </c>
      <c r="B770" s="70" t="s">
        <v>984</v>
      </c>
      <c r="C770" s="71">
        <v>2245354</v>
      </c>
      <c r="D770" s="70">
        <v>5876117</v>
      </c>
      <c r="E770" s="70" t="s">
        <v>962</v>
      </c>
      <c r="F770" s="70" t="s">
        <v>959</v>
      </c>
      <c r="G770" s="72">
        <v>43146</v>
      </c>
      <c r="H770" s="72">
        <v>43146</v>
      </c>
      <c r="I770" s="70" t="s">
        <v>557</v>
      </c>
      <c r="J770" s="70"/>
      <c r="K770" s="73">
        <v>1</v>
      </c>
      <c r="L770" s="74">
        <v>498.69</v>
      </c>
      <c r="M770" s="96">
        <v>498.69</v>
      </c>
    </row>
    <row r="771" spans="1:13" x14ac:dyDescent="0.35">
      <c r="A771" s="94" t="str">
        <f t="shared" ref="A771:A834" si="12">CONCATENATE(D771,I771)</f>
        <v>5874447ZNGA561A</v>
      </c>
      <c r="B771" s="70" t="s">
        <v>984</v>
      </c>
      <c r="C771" s="71">
        <v>2245393</v>
      </c>
      <c r="D771" s="70">
        <v>5874447</v>
      </c>
      <c r="E771" s="70" t="s">
        <v>962</v>
      </c>
      <c r="F771" s="70" t="s">
        <v>956</v>
      </c>
      <c r="G771" s="72">
        <v>43147</v>
      </c>
      <c r="H771" s="72">
        <v>43147</v>
      </c>
      <c r="I771" s="70" t="s">
        <v>543</v>
      </c>
      <c r="J771" s="70"/>
      <c r="K771" s="73">
        <v>1</v>
      </c>
      <c r="L771" s="74">
        <v>0</v>
      </c>
      <c r="M771" s="96">
        <v>0</v>
      </c>
    </row>
    <row r="772" spans="1:13" x14ac:dyDescent="0.35">
      <c r="A772" s="94" t="str">
        <f t="shared" si="12"/>
        <v>5874469ZNGA561B</v>
      </c>
      <c r="B772" s="70" t="s">
        <v>984</v>
      </c>
      <c r="C772" s="71">
        <v>2245394</v>
      </c>
      <c r="D772" s="70">
        <v>5874469</v>
      </c>
      <c r="E772" s="70" t="s">
        <v>962</v>
      </c>
      <c r="F772" s="70" t="s">
        <v>953</v>
      </c>
      <c r="G772" s="72">
        <v>43147</v>
      </c>
      <c r="H772" s="72">
        <v>43147</v>
      </c>
      <c r="I772" s="70" t="s">
        <v>545</v>
      </c>
      <c r="J772" s="70"/>
      <c r="K772" s="73">
        <v>1</v>
      </c>
      <c r="L772" s="74">
        <v>194.94</v>
      </c>
      <c r="M772" s="96">
        <v>194.94</v>
      </c>
    </row>
    <row r="773" spans="1:13" x14ac:dyDescent="0.35">
      <c r="A773" s="94" t="str">
        <f t="shared" si="12"/>
        <v>5876403ZNGA561A</v>
      </c>
      <c r="B773" s="70" t="s">
        <v>984</v>
      </c>
      <c r="C773" s="71">
        <v>2245423</v>
      </c>
      <c r="D773" s="70">
        <v>5876403</v>
      </c>
      <c r="E773" s="70" t="s">
        <v>962</v>
      </c>
      <c r="F773" s="70" t="s">
        <v>956</v>
      </c>
      <c r="G773" s="72">
        <v>43146</v>
      </c>
      <c r="H773" s="72">
        <v>43146</v>
      </c>
      <c r="I773" s="70" t="s">
        <v>543</v>
      </c>
      <c r="J773" s="70"/>
      <c r="K773" s="73">
        <v>1</v>
      </c>
      <c r="L773" s="74">
        <v>0</v>
      </c>
      <c r="M773" s="96">
        <v>0</v>
      </c>
    </row>
    <row r="774" spans="1:13" x14ac:dyDescent="0.35">
      <c r="A774" s="94" t="str">
        <f t="shared" si="12"/>
        <v>5877141ZNGA564B</v>
      </c>
      <c r="B774" s="70" t="s">
        <v>984</v>
      </c>
      <c r="C774" s="71">
        <v>2245424</v>
      </c>
      <c r="D774" s="70">
        <v>5877141</v>
      </c>
      <c r="E774" s="70" t="s">
        <v>962</v>
      </c>
      <c r="F774" s="70" t="s">
        <v>953</v>
      </c>
      <c r="G774" s="72">
        <v>43146</v>
      </c>
      <c r="H774" s="72">
        <v>43146</v>
      </c>
      <c r="I774" s="70" t="s">
        <v>569</v>
      </c>
      <c r="J774" s="70"/>
      <c r="K774" s="73">
        <v>1</v>
      </c>
      <c r="L774" s="74">
        <v>625.48</v>
      </c>
      <c r="M774" s="96">
        <v>625.48</v>
      </c>
    </row>
    <row r="775" spans="1:13" x14ac:dyDescent="0.35">
      <c r="A775" s="94" t="str">
        <f t="shared" si="12"/>
        <v>5848194ZNGA561A</v>
      </c>
      <c r="B775" s="70" t="s">
        <v>984</v>
      </c>
      <c r="C775" s="71">
        <v>2247532</v>
      </c>
      <c r="D775" s="70">
        <v>5848194</v>
      </c>
      <c r="E775" s="70" t="s">
        <v>962</v>
      </c>
      <c r="F775" s="70" t="s">
        <v>956</v>
      </c>
      <c r="G775" s="72">
        <v>43148</v>
      </c>
      <c r="H775" s="72">
        <v>43148</v>
      </c>
      <c r="I775" s="70" t="s">
        <v>543</v>
      </c>
      <c r="J775" s="70"/>
      <c r="K775" s="73">
        <v>1</v>
      </c>
      <c r="L775" s="74">
        <v>0</v>
      </c>
      <c r="M775" s="96">
        <v>0</v>
      </c>
    </row>
    <row r="776" spans="1:13" x14ac:dyDescent="0.35">
      <c r="A776" s="94" t="str">
        <f t="shared" si="12"/>
        <v>5848210ZNGA563BC</v>
      </c>
      <c r="B776" s="70" t="s">
        <v>984</v>
      </c>
      <c r="C776" s="71">
        <v>2247533</v>
      </c>
      <c r="D776" s="70">
        <v>5848210</v>
      </c>
      <c r="E776" s="70" t="s">
        <v>967</v>
      </c>
      <c r="F776" s="70" t="s">
        <v>959</v>
      </c>
      <c r="G776" s="72">
        <v>43148</v>
      </c>
      <c r="H776" s="72">
        <v>43148</v>
      </c>
      <c r="I776" s="70" t="s">
        <v>565</v>
      </c>
      <c r="J776" s="70"/>
      <c r="K776" s="73">
        <v>1</v>
      </c>
      <c r="L776" s="74">
        <v>626.70000000000005</v>
      </c>
      <c r="M776" s="96">
        <v>626.70000000000005</v>
      </c>
    </row>
    <row r="777" spans="1:13" x14ac:dyDescent="0.35">
      <c r="A777" s="94" t="str">
        <f t="shared" si="12"/>
        <v/>
      </c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5" t="s">
        <v>970</v>
      </c>
      <c r="M777" s="96">
        <v>26806.240000000002</v>
      </c>
    </row>
    <row r="778" spans="1:13" x14ac:dyDescent="0.35">
      <c r="A778" s="94" t="str">
        <f t="shared" si="12"/>
        <v>Req IDPayment Code</v>
      </c>
      <c r="B778" s="69" t="s">
        <v>939</v>
      </c>
      <c r="C778" s="69" t="s">
        <v>940</v>
      </c>
      <c r="D778" s="69" t="s">
        <v>941</v>
      </c>
      <c r="E778" s="69" t="s">
        <v>942</v>
      </c>
      <c r="F778" s="69" t="s">
        <v>943</v>
      </c>
      <c r="G778" s="69" t="s">
        <v>944</v>
      </c>
      <c r="H778" s="69" t="s">
        <v>945</v>
      </c>
      <c r="I778" s="69" t="s">
        <v>946</v>
      </c>
      <c r="J778" s="69" t="s">
        <v>947</v>
      </c>
      <c r="K778" s="69" t="s">
        <v>948</v>
      </c>
      <c r="L778" s="69" t="s">
        <v>949</v>
      </c>
      <c r="M778" s="95" t="s">
        <v>950</v>
      </c>
    </row>
    <row r="779" spans="1:13" x14ac:dyDescent="0.35">
      <c r="A779" s="94" t="str">
        <f t="shared" si="12"/>
        <v>2959353Z999</v>
      </c>
      <c r="B779" s="70" t="s">
        <v>986</v>
      </c>
      <c r="C779" s="71">
        <v>2116654</v>
      </c>
      <c r="D779" s="70">
        <v>2959353</v>
      </c>
      <c r="E779" s="70" t="s">
        <v>952</v>
      </c>
      <c r="F779" s="70" t="s">
        <v>953</v>
      </c>
      <c r="G779" s="72">
        <v>43158</v>
      </c>
      <c r="H779" s="72">
        <v>43158</v>
      </c>
      <c r="I779" s="70" t="s">
        <v>610</v>
      </c>
      <c r="J779" s="70"/>
      <c r="K779" s="73">
        <v>1</v>
      </c>
      <c r="L779" s="74">
        <v>0</v>
      </c>
      <c r="M779" s="96">
        <v>0</v>
      </c>
    </row>
    <row r="780" spans="1:13" x14ac:dyDescent="0.35">
      <c r="A780" s="94" t="str">
        <f t="shared" si="12"/>
        <v>2959353ZNGA564B</v>
      </c>
      <c r="B780" s="70" t="s">
        <v>986</v>
      </c>
      <c r="C780" s="71">
        <v>2116654</v>
      </c>
      <c r="D780" s="70">
        <v>2959353</v>
      </c>
      <c r="E780" s="70" t="s">
        <v>952</v>
      </c>
      <c r="F780" s="70" t="s">
        <v>953</v>
      </c>
      <c r="G780" s="72">
        <v>43158</v>
      </c>
      <c r="H780" s="72">
        <v>43158</v>
      </c>
      <c r="I780" s="70" t="s">
        <v>569</v>
      </c>
      <c r="J780" s="70"/>
      <c r="K780" s="73">
        <v>-1</v>
      </c>
      <c r="L780" s="74">
        <v>625.48</v>
      </c>
      <c r="M780" s="96">
        <v>-625.48</v>
      </c>
    </row>
    <row r="781" spans="1:13" x14ac:dyDescent="0.35">
      <c r="A781" s="94" t="str">
        <f t="shared" si="12"/>
        <v>2959353ZNGA564BC</v>
      </c>
      <c r="B781" s="70" t="s">
        <v>986</v>
      </c>
      <c r="C781" s="71">
        <v>2116654</v>
      </c>
      <c r="D781" s="70">
        <v>2959353</v>
      </c>
      <c r="E781" s="70" t="s">
        <v>952</v>
      </c>
      <c r="F781" s="70" t="s">
        <v>959</v>
      </c>
      <c r="G781" s="72">
        <v>43157</v>
      </c>
      <c r="H781" s="72">
        <v>43157</v>
      </c>
      <c r="I781" s="70" t="s">
        <v>573</v>
      </c>
      <c r="J781" s="70"/>
      <c r="K781" s="73">
        <v>1</v>
      </c>
      <c r="L781" s="74">
        <v>881.69</v>
      </c>
      <c r="M781" s="96">
        <v>881.69</v>
      </c>
    </row>
    <row r="782" spans="1:13" x14ac:dyDescent="0.35">
      <c r="A782" s="94" t="str">
        <f t="shared" si="12"/>
        <v>3647318Z999</v>
      </c>
      <c r="B782" s="70" t="s">
        <v>986</v>
      </c>
      <c r="C782" s="71">
        <v>2140860</v>
      </c>
      <c r="D782" s="70">
        <v>3647318</v>
      </c>
      <c r="E782" s="70" t="s">
        <v>961</v>
      </c>
      <c r="F782" s="70" t="s">
        <v>953</v>
      </c>
      <c r="G782" s="72">
        <v>43157</v>
      </c>
      <c r="H782" s="72">
        <v>43157</v>
      </c>
      <c r="I782" s="70" t="s">
        <v>610</v>
      </c>
      <c r="J782" s="70"/>
      <c r="K782" s="73">
        <v>1</v>
      </c>
      <c r="L782" s="74">
        <v>0</v>
      </c>
      <c r="M782" s="96">
        <v>0</v>
      </c>
    </row>
    <row r="783" spans="1:13" x14ac:dyDescent="0.35">
      <c r="A783" s="94" t="str">
        <f t="shared" si="12"/>
        <v>3647318ZNGA561B</v>
      </c>
      <c r="B783" s="70" t="s">
        <v>986</v>
      </c>
      <c r="C783" s="71">
        <v>2140860</v>
      </c>
      <c r="D783" s="70">
        <v>3647318</v>
      </c>
      <c r="E783" s="70" t="s">
        <v>961</v>
      </c>
      <c r="F783" s="70" t="s">
        <v>953</v>
      </c>
      <c r="G783" s="72">
        <v>43157</v>
      </c>
      <c r="H783" s="72">
        <v>43157</v>
      </c>
      <c r="I783" s="70" t="s">
        <v>545</v>
      </c>
      <c r="J783" s="70"/>
      <c r="K783" s="73">
        <v>-1</v>
      </c>
      <c r="L783" s="74">
        <v>194.94</v>
      </c>
      <c r="M783" s="96">
        <v>-194.94</v>
      </c>
    </row>
    <row r="784" spans="1:13" x14ac:dyDescent="0.35">
      <c r="A784" s="94" t="str">
        <f t="shared" si="12"/>
        <v>3647318ZNGA561BC</v>
      </c>
      <c r="B784" s="70" t="s">
        <v>986</v>
      </c>
      <c r="C784" s="71">
        <v>2140860</v>
      </c>
      <c r="D784" s="70">
        <v>3647318</v>
      </c>
      <c r="E784" s="70" t="s">
        <v>961</v>
      </c>
      <c r="F784" s="70" t="s">
        <v>959</v>
      </c>
      <c r="G784" s="72">
        <v>43154</v>
      </c>
      <c r="H784" s="72">
        <v>43154</v>
      </c>
      <c r="I784" s="70" t="s">
        <v>549</v>
      </c>
      <c r="J784" s="70"/>
      <c r="K784" s="73">
        <v>1</v>
      </c>
      <c r="L784" s="74">
        <v>433.57</v>
      </c>
      <c r="M784" s="96">
        <v>433.57</v>
      </c>
    </row>
    <row r="785" spans="1:13" x14ac:dyDescent="0.35">
      <c r="A785" s="94" t="str">
        <f t="shared" si="12"/>
        <v>4672079ZNGA564B</v>
      </c>
      <c r="B785" s="70" t="s">
        <v>986</v>
      </c>
      <c r="C785" s="71">
        <v>2191414</v>
      </c>
      <c r="D785" s="70">
        <v>4672079</v>
      </c>
      <c r="E785" s="70" t="s">
        <v>962</v>
      </c>
      <c r="F785" s="70" t="s">
        <v>953</v>
      </c>
      <c r="G785" s="72">
        <v>43155</v>
      </c>
      <c r="H785" s="72">
        <v>43155</v>
      </c>
      <c r="I785" s="70" t="s">
        <v>569</v>
      </c>
      <c r="J785" s="70"/>
      <c r="K785" s="73">
        <v>1</v>
      </c>
      <c r="L785" s="74">
        <v>625.48</v>
      </c>
      <c r="M785" s="96">
        <v>625.48</v>
      </c>
    </row>
    <row r="786" spans="1:13" x14ac:dyDescent="0.35">
      <c r="A786" s="94" t="str">
        <f t="shared" si="12"/>
        <v>4672079ZNGA564BC</v>
      </c>
      <c r="B786" s="70" t="s">
        <v>986</v>
      </c>
      <c r="C786" s="71">
        <v>2191414</v>
      </c>
      <c r="D786" s="70">
        <v>4672079</v>
      </c>
      <c r="E786" s="70" t="s">
        <v>962</v>
      </c>
      <c r="F786" s="70" t="s">
        <v>959</v>
      </c>
      <c r="G786" s="72">
        <v>43159</v>
      </c>
      <c r="H786" s="72">
        <v>43159</v>
      </c>
      <c r="I786" s="70" t="s">
        <v>573</v>
      </c>
      <c r="J786" s="70"/>
      <c r="K786" s="73">
        <v>1</v>
      </c>
      <c r="L786" s="74">
        <v>881.69</v>
      </c>
      <c r="M786" s="96">
        <v>881.69</v>
      </c>
    </row>
    <row r="787" spans="1:13" x14ac:dyDescent="0.35">
      <c r="A787" s="94" t="str">
        <f t="shared" si="12"/>
        <v>4787086X392N</v>
      </c>
      <c r="B787" s="70" t="s">
        <v>986</v>
      </c>
      <c r="C787" s="71">
        <v>2195562</v>
      </c>
      <c r="D787" s="78">
        <v>4787086</v>
      </c>
      <c r="E787" s="70" t="s">
        <v>967</v>
      </c>
      <c r="F787" s="70" t="s">
        <v>959</v>
      </c>
      <c r="G787" s="72">
        <v>43153</v>
      </c>
      <c r="H787" s="72">
        <v>43153</v>
      </c>
      <c r="I787" s="70" t="s">
        <v>975</v>
      </c>
      <c r="J787" s="70"/>
      <c r="K787" s="73">
        <v>-12.03</v>
      </c>
      <c r="L787" s="74">
        <v>11.79</v>
      </c>
      <c r="M787" s="96">
        <v>-141.83000000000001</v>
      </c>
    </row>
    <row r="788" spans="1:13" x14ac:dyDescent="0.35">
      <c r="A788" s="94" t="str">
        <f t="shared" si="12"/>
        <v>5357257ZNGA564BC</v>
      </c>
      <c r="B788" s="70" t="s">
        <v>986</v>
      </c>
      <c r="C788" s="71">
        <v>2222957</v>
      </c>
      <c r="D788" s="70">
        <v>5357257</v>
      </c>
      <c r="E788" s="70" t="s">
        <v>961</v>
      </c>
      <c r="F788" s="70" t="s">
        <v>959</v>
      </c>
      <c r="G788" s="72">
        <v>43151</v>
      </c>
      <c r="H788" s="72">
        <v>43151</v>
      </c>
      <c r="I788" s="70" t="s">
        <v>573</v>
      </c>
      <c r="J788" s="70"/>
      <c r="K788" s="73">
        <v>1</v>
      </c>
      <c r="L788" s="74">
        <v>881.69</v>
      </c>
      <c r="M788" s="96">
        <v>881.69</v>
      </c>
    </row>
    <row r="789" spans="1:13" x14ac:dyDescent="0.35">
      <c r="A789" s="94" t="str">
        <f t="shared" si="12"/>
        <v>5417462NGA Outside Boundary Remediation/Build</v>
      </c>
      <c r="B789" s="70" t="s">
        <v>986</v>
      </c>
      <c r="C789" s="71">
        <v>2223444</v>
      </c>
      <c r="D789" s="70">
        <v>5417462</v>
      </c>
      <c r="E789" s="70" t="s">
        <v>968</v>
      </c>
      <c r="F789" s="70" t="s">
        <v>963</v>
      </c>
      <c r="G789" s="72">
        <v>43155</v>
      </c>
      <c r="H789" s="72">
        <v>43155</v>
      </c>
      <c r="I789" s="70" t="s">
        <v>972</v>
      </c>
      <c r="J789" s="70"/>
      <c r="K789" s="73">
        <v>1</v>
      </c>
      <c r="L789" s="74">
        <v>0</v>
      </c>
      <c r="M789" s="96">
        <v>0</v>
      </c>
    </row>
    <row r="790" spans="1:13" x14ac:dyDescent="0.35">
      <c r="A790" s="94" t="str">
        <f t="shared" si="12"/>
        <v>5417462ZNGA561B</v>
      </c>
      <c r="B790" s="70" t="s">
        <v>986</v>
      </c>
      <c r="C790" s="71">
        <v>2223444</v>
      </c>
      <c r="D790" s="70">
        <v>5417462</v>
      </c>
      <c r="E790" s="70" t="s">
        <v>968</v>
      </c>
      <c r="F790" s="70" t="s">
        <v>953</v>
      </c>
      <c r="G790" s="72">
        <v>43155</v>
      </c>
      <c r="H790" s="72">
        <v>43155</v>
      </c>
      <c r="I790" s="70" t="s">
        <v>545</v>
      </c>
      <c r="J790" s="70"/>
      <c r="K790" s="73">
        <v>1</v>
      </c>
      <c r="L790" s="74">
        <v>194.94</v>
      </c>
      <c r="M790" s="96">
        <v>194.94</v>
      </c>
    </row>
    <row r="791" spans="1:13" x14ac:dyDescent="0.35">
      <c r="A791" s="94" t="str">
        <f t="shared" si="12"/>
        <v>5417462ZNGA561BC</v>
      </c>
      <c r="B791" s="70" t="s">
        <v>986</v>
      </c>
      <c r="C791" s="71">
        <v>2223444</v>
      </c>
      <c r="D791" s="70">
        <v>5417462</v>
      </c>
      <c r="E791" s="70" t="s">
        <v>968</v>
      </c>
      <c r="F791" s="70" t="s">
        <v>959</v>
      </c>
      <c r="G791" s="72">
        <v>43159</v>
      </c>
      <c r="H791" s="72">
        <v>43159</v>
      </c>
      <c r="I791" s="70" t="s">
        <v>549</v>
      </c>
      <c r="J791" s="70"/>
      <c r="K791" s="73">
        <v>1</v>
      </c>
      <c r="L791" s="74">
        <v>433.57</v>
      </c>
      <c r="M791" s="96">
        <v>433.57</v>
      </c>
    </row>
    <row r="792" spans="1:13" x14ac:dyDescent="0.35">
      <c r="A792" s="94" t="str">
        <f t="shared" si="12"/>
        <v>5471267ZNGA561A</v>
      </c>
      <c r="B792" s="70" t="s">
        <v>986</v>
      </c>
      <c r="C792" s="71">
        <v>2226542</v>
      </c>
      <c r="D792" s="70">
        <v>5471267</v>
      </c>
      <c r="E792" s="70" t="s">
        <v>985</v>
      </c>
      <c r="F792" s="70" t="s">
        <v>956</v>
      </c>
      <c r="G792" s="72">
        <v>43153</v>
      </c>
      <c r="H792" s="72">
        <v>43153</v>
      </c>
      <c r="I792" s="70" t="s">
        <v>543</v>
      </c>
      <c r="J792" s="70"/>
      <c r="K792" s="73">
        <v>1</v>
      </c>
      <c r="L792" s="74">
        <v>0</v>
      </c>
      <c r="M792" s="96">
        <v>0</v>
      </c>
    </row>
    <row r="793" spans="1:13" x14ac:dyDescent="0.35">
      <c r="A793" s="94" t="str">
        <f t="shared" si="12"/>
        <v>5471322NGA Outside Boundary Remediation/Build</v>
      </c>
      <c r="B793" s="70" t="s">
        <v>986</v>
      </c>
      <c r="C793" s="71">
        <v>2226543</v>
      </c>
      <c r="D793" s="70">
        <v>5471322</v>
      </c>
      <c r="E793" s="70" t="s">
        <v>985</v>
      </c>
      <c r="F793" s="70" t="s">
        <v>963</v>
      </c>
      <c r="G793" s="72">
        <v>43157</v>
      </c>
      <c r="H793" s="72">
        <v>43157</v>
      </c>
      <c r="I793" s="70" t="s">
        <v>972</v>
      </c>
      <c r="J793" s="70"/>
      <c r="K793" s="73">
        <v>1</v>
      </c>
      <c r="L793" s="74">
        <v>0</v>
      </c>
      <c r="M793" s="96">
        <v>0</v>
      </c>
    </row>
    <row r="794" spans="1:13" x14ac:dyDescent="0.35">
      <c r="A794" s="94" t="str">
        <f t="shared" si="12"/>
        <v>5471322NGA-F02577</v>
      </c>
      <c r="B794" s="70" t="s">
        <v>986</v>
      </c>
      <c r="C794" s="71">
        <v>2226543</v>
      </c>
      <c r="D794" s="70">
        <v>5471322</v>
      </c>
      <c r="E794" s="70" t="s">
        <v>985</v>
      </c>
      <c r="F794" s="70" t="s">
        <v>963</v>
      </c>
      <c r="G794" s="72">
        <v>43159</v>
      </c>
      <c r="H794" s="72">
        <v>43159</v>
      </c>
      <c r="I794" s="70" t="s">
        <v>965</v>
      </c>
      <c r="J794" s="70"/>
      <c r="K794" s="73">
        <v>64</v>
      </c>
      <c r="L794" s="74">
        <v>11.93</v>
      </c>
      <c r="M794" s="96">
        <v>763.52</v>
      </c>
    </row>
    <row r="795" spans="1:13" x14ac:dyDescent="0.35">
      <c r="A795" s="94" t="str">
        <f t="shared" si="12"/>
        <v>5471322ZNGA561B</v>
      </c>
      <c r="B795" s="70" t="s">
        <v>986</v>
      </c>
      <c r="C795" s="71">
        <v>2226543</v>
      </c>
      <c r="D795" s="70">
        <v>5471322</v>
      </c>
      <c r="E795" s="70" t="s">
        <v>985</v>
      </c>
      <c r="F795" s="70" t="s">
        <v>953</v>
      </c>
      <c r="G795" s="72">
        <v>43157</v>
      </c>
      <c r="H795" s="72">
        <v>43157</v>
      </c>
      <c r="I795" s="70" t="s">
        <v>545</v>
      </c>
      <c r="J795" s="70"/>
      <c r="K795" s="73">
        <v>1</v>
      </c>
      <c r="L795" s="74">
        <v>194.94</v>
      </c>
      <c r="M795" s="96">
        <v>194.94</v>
      </c>
    </row>
    <row r="796" spans="1:13" x14ac:dyDescent="0.35">
      <c r="A796" s="94" t="str">
        <f t="shared" si="12"/>
        <v>5495087Z999</v>
      </c>
      <c r="B796" s="70" t="s">
        <v>986</v>
      </c>
      <c r="C796" s="71">
        <v>2226705</v>
      </c>
      <c r="D796" s="70">
        <v>5495087</v>
      </c>
      <c r="E796" s="70" t="s">
        <v>961</v>
      </c>
      <c r="F796" s="70" t="s">
        <v>953</v>
      </c>
      <c r="G796" s="72">
        <v>43153</v>
      </c>
      <c r="H796" s="72">
        <v>43153</v>
      </c>
      <c r="I796" s="70" t="s">
        <v>610</v>
      </c>
      <c r="J796" s="70"/>
      <c r="K796" s="73">
        <v>1</v>
      </c>
      <c r="L796" s="74">
        <v>0</v>
      </c>
      <c r="M796" s="96">
        <v>0</v>
      </c>
    </row>
    <row r="797" spans="1:13" x14ac:dyDescent="0.35">
      <c r="A797" s="94" t="str">
        <f t="shared" si="12"/>
        <v>5495087ZNGA563B</v>
      </c>
      <c r="B797" s="70" t="s">
        <v>986</v>
      </c>
      <c r="C797" s="71">
        <v>2226705</v>
      </c>
      <c r="D797" s="70">
        <v>5495087</v>
      </c>
      <c r="E797" s="70" t="s">
        <v>961</v>
      </c>
      <c r="F797" s="70" t="s">
        <v>953</v>
      </c>
      <c r="G797" s="72">
        <v>43153</v>
      </c>
      <c r="H797" s="72">
        <v>43153</v>
      </c>
      <c r="I797" s="70" t="s">
        <v>561</v>
      </c>
      <c r="J797" s="70"/>
      <c r="K797" s="73">
        <v>-1</v>
      </c>
      <c r="L797" s="74">
        <v>383.5</v>
      </c>
      <c r="M797" s="96">
        <v>-383.5</v>
      </c>
    </row>
    <row r="798" spans="1:13" x14ac:dyDescent="0.35">
      <c r="A798" s="94" t="str">
        <f t="shared" si="12"/>
        <v>5495087ZNGA563BC</v>
      </c>
      <c r="B798" s="70" t="s">
        <v>986</v>
      </c>
      <c r="C798" s="71">
        <v>2226705</v>
      </c>
      <c r="D798" s="70">
        <v>5495087</v>
      </c>
      <c r="E798" s="70" t="s">
        <v>961</v>
      </c>
      <c r="F798" s="70" t="s">
        <v>959</v>
      </c>
      <c r="G798" s="72">
        <v>43152</v>
      </c>
      <c r="H798" s="72">
        <v>43152</v>
      </c>
      <c r="I798" s="70" t="s">
        <v>565</v>
      </c>
      <c r="J798" s="70"/>
      <c r="K798" s="73">
        <v>1</v>
      </c>
      <c r="L798" s="74">
        <v>626.70000000000005</v>
      </c>
      <c r="M798" s="96">
        <v>626.70000000000005</v>
      </c>
    </row>
    <row r="799" spans="1:13" x14ac:dyDescent="0.35">
      <c r="A799" s="94" t="str">
        <f t="shared" si="12"/>
        <v>5481937ZNGA561BC</v>
      </c>
      <c r="B799" s="70" t="s">
        <v>986</v>
      </c>
      <c r="C799" s="71">
        <v>2226846</v>
      </c>
      <c r="D799" s="70">
        <v>5481937</v>
      </c>
      <c r="E799" s="70" t="s">
        <v>962</v>
      </c>
      <c r="F799" s="70" t="s">
        <v>959</v>
      </c>
      <c r="G799" s="72">
        <v>43150</v>
      </c>
      <c r="H799" s="72">
        <v>43150</v>
      </c>
      <c r="I799" s="70" t="s">
        <v>549</v>
      </c>
      <c r="J799" s="70"/>
      <c r="K799" s="73">
        <v>1</v>
      </c>
      <c r="L799" s="74">
        <v>433.57</v>
      </c>
      <c r="M799" s="96">
        <v>433.57</v>
      </c>
    </row>
    <row r="800" spans="1:13" x14ac:dyDescent="0.35">
      <c r="A800" s="94" t="str">
        <f t="shared" si="12"/>
        <v>5481934ZNGA561A</v>
      </c>
      <c r="B800" s="70" t="s">
        <v>986</v>
      </c>
      <c r="C800" s="71">
        <v>2226847</v>
      </c>
      <c r="D800" s="70">
        <v>5481934</v>
      </c>
      <c r="E800" s="70" t="s">
        <v>962</v>
      </c>
      <c r="F800" s="70" t="s">
        <v>956</v>
      </c>
      <c r="G800" s="72">
        <v>43150</v>
      </c>
      <c r="H800" s="72">
        <v>43150</v>
      </c>
      <c r="I800" s="70" t="s">
        <v>543</v>
      </c>
      <c r="J800" s="70"/>
      <c r="K800" s="73">
        <v>1</v>
      </c>
      <c r="L800" s="74">
        <v>0</v>
      </c>
      <c r="M800" s="96">
        <v>0</v>
      </c>
    </row>
    <row r="801" spans="1:13" x14ac:dyDescent="0.35">
      <c r="A801" s="94" t="str">
        <f t="shared" si="12"/>
        <v>5498153NGA Outside Boundary Remediation/Build</v>
      </c>
      <c r="B801" s="70" t="s">
        <v>986</v>
      </c>
      <c r="C801" s="71">
        <v>2228838</v>
      </c>
      <c r="D801" s="70">
        <v>5498153</v>
      </c>
      <c r="E801" s="70" t="s">
        <v>961</v>
      </c>
      <c r="F801" s="70" t="s">
        <v>963</v>
      </c>
      <c r="G801" s="72">
        <v>43159</v>
      </c>
      <c r="H801" s="72">
        <v>43159</v>
      </c>
      <c r="I801" s="70" t="s">
        <v>972</v>
      </c>
      <c r="J801" s="70"/>
      <c r="K801" s="73">
        <v>1</v>
      </c>
      <c r="L801" s="74">
        <v>0</v>
      </c>
      <c r="M801" s="96">
        <v>0</v>
      </c>
    </row>
    <row r="802" spans="1:13" x14ac:dyDescent="0.35">
      <c r="A802" s="94" t="str">
        <f t="shared" si="12"/>
        <v>5498153ZNGA564B</v>
      </c>
      <c r="B802" s="70" t="s">
        <v>986</v>
      </c>
      <c r="C802" s="71">
        <v>2228838</v>
      </c>
      <c r="D802" s="70">
        <v>5498153</v>
      </c>
      <c r="E802" s="70" t="s">
        <v>961</v>
      </c>
      <c r="F802" s="70" t="s">
        <v>953</v>
      </c>
      <c r="G802" s="72">
        <v>43159</v>
      </c>
      <c r="H802" s="72">
        <v>43159</v>
      </c>
      <c r="I802" s="70" t="s">
        <v>569</v>
      </c>
      <c r="J802" s="70"/>
      <c r="K802" s="73">
        <v>1</v>
      </c>
      <c r="L802" s="74">
        <v>625.48</v>
      </c>
      <c r="M802" s="96">
        <v>625.48</v>
      </c>
    </row>
    <row r="803" spans="1:13" x14ac:dyDescent="0.35">
      <c r="A803" s="94" t="str">
        <f t="shared" si="12"/>
        <v>5498153ZNGA564BC</v>
      </c>
      <c r="B803" s="70" t="s">
        <v>986</v>
      </c>
      <c r="C803" s="71">
        <v>2228838</v>
      </c>
      <c r="D803" s="70">
        <v>5498153</v>
      </c>
      <c r="E803" s="70" t="s">
        <v>961</v>
      </c>
      <c r="F803" s="70" t="s">
        <v>959</v>
      </c>
      <c r="G803" s="72">
        <v>43159</v>
      </c>
      <c r="H803" s="72">
        <v>43159</v>
      </c>
      <c r="I803" s="70" t="s">
        <v>573</v>
      </c>
      <c r="J803" s="70"/>
      <c r="K803" s="73">
        <v>1</v>
      </c>
      <c r="L803" s="74">
        <v>881.69</v>
      </c>
      <c r="M803" s="96">
        <v>881.69</v>
      </c>
    </row>
    <row r="804" spans="1:13" x14ac:dyDescent="0.35">
      <c r="A804" s="94" t="str">
        <f t="shared" si="12"/>
        <v>5480695ZNGA561A</v>
      </c>
      <c r="B804" s="70" t="s">
        <v>986</v>
      </c>
      <c r="C804" s="71">
        <v>2228994</v>
      </c>
      <c r="D804" s="70">
        <v>5480695</v>
      </c>
      <c r="E804" s="70" t="s">
        <v>968</v>
      </c>
      <c r="F804" s="70" t="s">
        <v>956</v>
      </c>
      <c r="G804" s="72">
        <v>43150</v>
      </c>
      <c r="H804" s="72">
        <v>43150</v>
      </c>
      <c r="I804" s="70" t="s">
        <v>543</v>
      </c>
      <c r="J804" s="70"/>
      <c r="K804" s="73">
        <v>1</v>
      </c>
      <c r="L804" s="74">
        <v>0</v>
      </c>
      <c r="M804" s="96">
        <v>0</v>
      </c>
    </row>
    <row r="805" spans="1:13" x14ac:dyDescent="0.35">
      <c r="A805" s="94" t="str">
        <f t="shared" si="12"/>
        <v>5480700ZNGA562BC</v>
      </c>
      <c r="B805" s="70" t="s">
        <v>986</v>
      </c>
      <c r="C805" s="71">
        <v>2228995</v>
      </c>
      <c r="D805" s="70">
        <v>5480700</v>
      </c>
      <c r="E805" s="70" t="s">
        <v>968</v>
      </c>
      <c r="F805" s="70" t="s">
        <v>959</v>
      </c>
      <c r="G805" s="72">
        <v>43159</v>
      </c>
      <c r="H805" s="72">
        <v>43159</v>
      </c>
      <c r="I805" s="70" t="s">
        <v>557</v>
      </c>
      <c r="J805" s="70"/>
      <c r="K805" s="73">
        <v>1</v>
      </c>
      <c r="L805" s="74">
        <v>498.69</v>
      </c>
      <c r="M805" s="96">
        <v>498.69</v>
      </c>
    </row>
    <row r="806" spans="1:13" x14ac:dyDescent="0.35">
      <c r="A806" s="94" t="str">
        <f t="shared" si="12"/>
        <v>5480700ZNGA563BC</v>
      </c>
      <c r="B806" s="70" t="s">
        <v>986</v>
      </c>
      <c r="C806" s="71">
        <v>2228995</v>
      </c>
      <c r="D806" s="77">
        <v>5480700</v>
      </c>
      <c r="E806" s="70" t="s">
        <v>968</v>
      </c>
      <c r="F806" s="70" t="s">
        <v>959</v>
      </c>
      <c r="G806" s="72">
        <v>43159</v>
      </c>
      <c r="H806" s="72">
        <v>43159</v>
      </c>
      <c r="I806" s="70" t="s">
        <v>565</v>
      </c>
      <c r="J806" s="70"/>
      <c r="K806" s="73">
        <v>-1</v>
      </c>
      <c r="L806" s="74">
        <v>626.70000000000005</v>
      </c>
      <c r="M806" s="96">
        <v>-626.70000000000005</v>
      </c>
    </row>
    <row r="807" spans="1:13" x14ac:dyDescent="0.35">
      <c r="A807" s="94" t="str">
        <f t="shared" si="12"/>
        <v>5480700ZNGA563BC</v>
      </c>
      <c r="B807" s="70" t="s">
        <v>986</v>
      </c>
      <c r="C807" s="71">
        <v>2228995</v>
      </c>
      <c r="D807" s="70">
        <v>5480700</v>
      </c>
      <c r="E807" s="70" t="s">
        <v>968</v>
      </c>
      <c r="F807" s="70" t="s">
        <v>959</v>
      </c>
      <c r="G807" s="72">
        <v>43154</v>
      </c>
      <c r="H807" s="72">
        <v>43154</v>
      </c>
      <c r="I807" s="70" t="s">
        <v>565</v>
      </c>
      <c r="J807" s="70"/>
      <c r="K807" s="73">
        <v>1</v>
      </c>
      <c r="L807" s="74">
        <v>626.70000000000005</v>
      </c>
      <c r="M807" s="96">
        <v>626.70000000000005</v>
      </c>
    </row>
    <row r="808" spans="1:13" x14ac:dyDescent="0.35">
      <c r="A808" s="94" t="str">
        <f t="shared" si="12"/>
        <v>5111134ZNGA561BC</v>
      </c>
      <c r="B808" s="70" t="s">
        <v>986</v>
      </c>
      <c r="C808" s="71">
        <v>2232575</v>
      </c>
      <c r="D808" s="70">
        <v>5111134</v>
      </c>
      <c r="E808" s="70" t="s">
        <v>957</v>
      </c>
      <c r="F808" s="70" t="s">
        <v>959</v>
      </c>
      <c r="G808" s="72">
        <v>43152</v>
      </c>
      <c r="H808" s="72">
        <v>43152</v>
      </c>
      <c r="I808" s="70" t="s">
        <v>549</v>
      </c>
      <c r="J808" s="70"/>
      <c r="K808" s="73">
        <v>1</v>
      </c>
      <c r="L808" s="74">
        <v>433.57</v>
      </c>
      <c r="M808" s="96">
        <v>433.57</v>
      </c>
    </row>
    <row r="809" spans="1:13" x14ac:dyDescent="0.35">
      <c r="A809" s="94" t="str">
        <f t="shared" si="12"/>
        <v>5500197N-F03MAT</v>
      </c>
      <c r="B809" s="70" t="s">
        <v>986</v>
      </c>
      <c r="C809" s="71">
        <v>2232732</v>
      </c>
      <c r="D809" s="70">
        <v>5500197</v>
      </c>
      <c r="E809" s="70" t="s">
        <v>966</v>
      </c>
      <c r="F809" s="70" t="s">
        <v>963</v>
      </c>
      <c r="G809" s="72">
        <v>43154</v>
      </c>
      <c r="H809" s="72">
        <v>43154</v>
      </c>
      <c r="I809" s="70" t="s">
        <v>981</v>
      </c>
      <c r="J809" s="70"/>
      <c r="K809" s="73">
        <v>85</v>
      </c>
      <c r="L809" s="74">
        <v>1</v>
      </c>
      <c r="M809" s="96">
        <v>85</v>
      </c>
    </row>
    <row r="810" spans="1:13" x14ac:dyDescent="0.35">
      <c r="A810" s="94" t="str">
        <f t="shared" si="12"/>
        <v>5500197NGA-B19</v>
      </c>
      <c r="B810" s="70" t="s">
        <v>986</v>
      </c>
      <c r="C810" s="71">
        <v>2232732</v>
      </c>
      <c r="D810" s="70">
        <v>5500197</v>
      </c>
      <c r="E810" s="70" t="s">
        <v>966</v>
      </c>
      <c r="F810" s="70" t="s">
        <v>959</v>
      </c>
      <c r="G810" s="72">
        <v>43154</v>
      </c>
      <c r="H810" s="72">
        <v>43154</v>
      </c>
      <c r="I810" s="70" t="s">
        <v>250</v>
      </c>
      <c r="J810" s="70"/>
      <c r="K810" s="73">
        <v>1</v>
      </c>
      <c r="L810" s="74">
        <v>88.18</v>
      </c>
      <c r="M810" s="96">
        <v>88.18</v>
      </c>
    </row>
    <row r="811" spans="1:13" x14ac:dyDescent="0.35">
      <c r="A811" s="94" t="str">
        <f t="shared" si="12"/>
        <v>5500197NGA-F03577</v>
      </c>
      <c r="B811" s="70" t="s">
        <v>986</v>
      </c>
      <c r="C811" s="71">
        <v>2232732</v>
      </c>
      <c r="D811" s="70">
        <v>5500197</v>
      </c>
      <c r="E811" s="70" t="s">
        <v>966</v>
      </c>
      <c r="F811" s="70" t="s">
        <v>963</v>
      </c>
      <c r="G811" s="72">
        <v>43154</v>
      </c>
      <c r="H811" s="72">
        <v>43154</v>
      </c>
      <c r="I811" s="70" t="s">
        <v>982</v>
      </c>
      <c r="J811" s="70"/>
      <c r="K811" s="73">
        <v>26</v>
      </c>
      <c r="L811" s="74">
        <v>11.93</v>
      </c>
      <c r="M811" s="96">
        <v>310.18</v>
      </c>
    </row>
    <row r="812" spans="1:13" x14ac:dyDescent="0.35">
      <c r="A812" s="94" t="str">
        <f t="shared" si="12"/>
        <v>5500197NGA-MB19.1</v>
      </c>
      <c r="B812" s="70" t="s">
        <v>986</v>
      </c>
      <c r="C812" s="71">
        <v>2232732</v>
      </c>
      <c r="D812" s="70">
        <v>5500197</v>
      </c>
      <c r="E812" s="70" t="s">
        <v>966</v>
      </c>
      <c r="F812" s="70" t="s">
        <v>959</v>
      </c>
      <c r="G812" s="72">
        <v>43154</v>
      </c>
      <c r="H812" s="72">
        <v>43154</v>
      </c>
      <c r="I812" s="70" t="s">
        <v>466</v>
      </c>
      <c r="J812" s="70"/>
      <c r="K812" s="73">
        <v>1</v>
      </c>
      <c r="L812" s="74">
        <v>43.78</v>
      </c>
      <c r="M812" s="96">
        <v>43.78</v>
      </c>
    </row>
    <row r="813" spans="1:13" x14ac:dyDescent="0.35">
      <c r="A813" s="94" t="str">
        <f t="shared" si="12"/>
        <v>5500197ZNGA561BC</v>
      </c>
      <c r="B813" s="70" t="s">
        <v>986</v>
      </c>
      <c r="C813" s="71">
        <v>2232732</v>
      </c>
      <c r="D813" s="70">
        <v>5500197</v>
      </c>
      <c r="E813" s="70" t="s">
        <v>966</v>
      </c>
      <c r="F813" s="70" t="s">
        <v>959</v>
      </c>
      <c r="G813" s="72">
        <v>43151</v>
      </c>
      <c r="H813" s="72">
        <v>43151</v>
      </c>
      <c r="I813" s="70" t="s">
        <v>549</v>
      </c>
      <c r="J813" s="70"/>
      <c r="K813" s="73">
        <v>1</v>
      </c>
      <c r="L813" s="74">
        <v>433.57</v>
      </c>
      <c r="M813" s="96">
        <v>433.57</v>
      </c>
    </row>
    <row r="814" spans="1:13" x14ac:dyDescent="0.35">
      <c r="A814" s="94" t="str">
        <f t="shared" si="12"/>
        <v>5551771ZNGA560BC</v>
      </c>
      <c r="B814" s="70" t="s">
        <v>986</v>
      </c>
      <c r="C814" s="71">
        <v>2233305</v>
      </c>
      <c r="D814" s="70">
        <v>5551771</v>
      </c>
      <c r="E814" s="70" t="s">
        <v>957</v>
      </c>
      <c r="F814" s="70" t="s">
        <v>959</v>
      </c>
      <c r="G814" s="72">
        <v>43150</v>
      </c>
      <c r="H814" s="72">
        <v>43150</v>
      </c>
      <c r="I814" s="70" t="s">
        <v>541</v>
      </c>
      <c r="J814" s="70"/>
      <c r="K814" s="73">
        <v>1</v>
      </c>
      <c r="L814" s="74">
        <v>414.92</v>
      </c>
      <c r="M814" s="96">
        <v>414.92</v>
      </c>
    </row>
    <row r="815" spans="1:13" x14ac:dyDescent="0.35">
      <c r="A815" s="94" t="str">
        <f t="shared" si="12"/>
        <v>5575201ZNGA563BC</v>
      </c>
      <c r="B815" s="70" t="s">
        <v>986</v>
      </c>
      <c r="C815" s="71">
        <v>2233381</v>
      </c>
      <c r="D815" s="70">
        <v>5575201</v>
      </c>
      <c r="E815" s="70" t="s">
        <v>961</v>
      </c>
      <c r="F815" s="70" t="s">
        <v>959</v>
      </c>
      <c r="G815" s="72">
        <v>43151</v>
      </c>
      <c r="H815" s="72">
        <v>43151</v>
      </c>
      <c r="I815" s="70" t="s">
        <v>565</v>
      </c>
      <c r="J815" s="70"/>
      <c r="K815" s="73">
        <v>1</v>
      </c>
      <c r="L815" s="74">
        <v>626.70000000000005</v>
      </c>
      <c r="M815" s="96">
        <v>626.70000000000005</v>
      </c>
    </row>
    <row r="816" spans="1:13" x14ac:dyDescent="0.35">
      <c r="A816" s="94" t="str">
        <f t="shared" si="12"/>
        <v>5575192ZNGA561A</v>
      </c>
      <c r="B816" s="70" t="s">
        <v>986</v>
      </c>
      <c r="C816" s="71">
        <v>2233382</v>
      </c>
      <c r="D816" s="70">
        <v>5575192</v>
      </c>
      <c r="E816" s="70" t="s">
        <v>961</v>
      </c>
      <c r="F816" s="70" t="s">
        <v>956</v>
      </c>
      <c r="G816" s="72">
        <v>43151</v>
      </c>
      <c r="H816" s="72">
        <v>43151</v>
      </c>
      <c r="I816" s="70" t="s">
        <v>543</v>
      </c>
      <c r="J816" s="70"/>
      <c r="K816" s="73">
        <v>1</v>
      </c>
      <c r="L816" s="74">
        <v>0</v>
      </c>
      <c r="M816" s="96">
        <v>0</v>
      </c>
    </row>
    <row r="817" spans="1:13" x14ac:dyDescent="0.35">
      <c r="A817" s="94" t="str">
        <f t="shared" si="12"/>
        <v>5599092ZNGA562BC</v>
      </c>
      <c r="B817" s="70" t="s">
        <v>986</v>
      </c>
      <c r="C817" s="71">
        <v>2233646</v>
      </c>
      <c r="D817" s="70">
        <v>5599092</v>
      </c>
      <c r="E817" s="70" t="s">
        <v>957</v>
      </c>
      <c r="F817" s="70" t="s">
        <v>959</v>
      </c>
      <c r="G817" s="72">
        <v>43159</v>
      </c>
      <c r="H817" s="72">
        <v>43159</v>
      </c>
      <c r="I817" s="70" t="s">
        <v>557</v>
      </c>
      <c r="J817" s="70"/>
      <c r="K817" s="73">
        <v>1</v>
      </c>
      <c r="L817" s="74">
        <v>498.69</v>
      </c>
      <c r="M817" s="96">
        <v>498.69</v>
      </c>
    </row>
    <row r="818" spans="1:13" x14ac:dyDescent="0.35">
      <c r="A818" s="94" t="str">
        <f t="shared" si="12"/>
        <v>5622979ZNGA564BC</v>
      </c>
      <c r="B818" s="70" t="s">
        <v>986</v>
      </c>
      <c r="C818" s="71">
        <v>2235238</v>
      </c>
      <c r="D818" s="70">
        <v>5622979</v>
      </c>
      <c r="E818" s="70" t="s">
        <v>967</v>
      </c>
      <c r="F818" s="70" t="s">
        <v>959</v>
      </c>
      <c r="G818" s="72">
        <v>43154</v>
      </c>
      <c r="H818" s="72">
        <v>43154</v>
      </c>
      <c r="I818" s="70" t="s">
        <v>573</v>
      </c>
      <c r="J818" s="70"/>
      <c r="K818" s="73">
        <v>1</v>
      </c>
      <c r="L818" s="74">
        <v>881.69</v>
      </c>
      <c r="M818" s="96">
        <v>881.69</v>
      </c>
    </row>
    <row r="819" spans="1:13" x14ac:dyDescent="0.35">
      <c r="A819" s="94" t="str">
        <f t="shared" si="12"/>
        <v>5622975ZNGA561A</v>
      </c>
      <c r="B819" s="70" t="s">
        <v>986</v>
      </c>
      <c r="C819" s="71">
        <v>2235239</v>
      </c>
      <c r="D819" s="70">
        <v>5622975</v>
      </c>
      <c r="E819" s="70" t="s">
        <v>967</v>
      </c>
      <c r="F819" s="70" t="s">
        <v>956</v>
      </c>
      <c r="G819" s="72">
        <v>43150</v>
      </c>
      <c r="H819" s="72">
        <v>43150</v>
      </c>
      <c r="I819" s="70" t="s">
        <v>543</v>
      </c>
      <c r="J819" s="70"/>
      <c r="K819" s="73">
        <v>1</v>
      </c>
      <c r="L819" s="74">
        <v>0</v>
      </c>
      <c r="M819" s="96">
        <v>0</v>
      </c>
    </row>
    <row r="820" spans="1:13" x14ac:dyDescent="0.35">
      <c r="A820" s="94" t="str">
        <f t="shared" si="12"/>
        <v>5523120ZNGA562BC</v>
      </c>
      <c r="B820" s="70" t="s">
        <v>986</v>
      </c>
      <c r="C820" s="71">
        <v>2235969</v>
      </c>
      <c r="D820" s="70">
        <v>5523120</v>
      </c>
      <c r="E820" s="70" t="s">
        <v>966</v>
      </c>
      <c r="F820" s="70" t="s">
        <v>959</v>
      </c>
      <c r="G820" s="72">
        <v>43150</v>
      </c>
      <c r="H820" s="72">
        <v>43150</v>
      </c>
      <c r="I820" s="70" t="s">
        <v>557</v>
      </c>
      <c r="J820" s="70"/>
      <c r="K820" s="73">
        <v>1</v>
      </c>
      <c r="L820" s="74">
        <v>498.69</v>
      </c>
      <c r="M820" s="96">
        <v>498.69</v>
      </c>
    </row>
    <row r="821" spans="1:13" x14ac:dyDescent="0.35">
      <c r="A821" s="94" t="str">
        <f t="shared" si="12"/>
        <v>5517188ZNGA560BC</v>
      </c>
      <c r="B821" s="70" t="s">
        <v>986</v>
      </c>
      <c r="C821" s="71">
        <v>2236054</v>
      </c>
      <c r="D821" s="70">
        <v>5517188</v>
      </c>
      <c r="E821" s="70" t="s">
        <v>966</v>
      </c>
      <c r="F821" s="70"/>
      <c r="G821" s="72">
        <v>43158</v>
      </c>
      <c r="H821" s="72">
        <v>43158</v>
      </c>
      <c r="I821" s="70" t="s">
        <v>541</v>
      </c>
      <c r="J821" s="70"/>
      <c r="K821" s="73">
        <v>1</v>
      </c>
      <c r="L821" s="74">
        <v>414.92</v>
      </c>
      <c r="M821" s="96">
        <v>414.92</v>
      </c>
    </row>
    <row r="822" spans="1:13" x14ac:dyDescent="0.35">
      <c r="A822" s="94" t="str">
        <f t="shared" si="12"/>
        <v>5523964NGA-714</v>
      </c>
      <c r="B822" s="70" t="s">
        <v>986</v>
      </c>
      <c r="C822" s="71">
        <v>2236068</v>
      </c>
      <c r="D822" s="70">
        <v>5523964</v>
      </c>
      <c r="E822" s="70" t="s">
        <v>966</v>
      </c>
      <c r="F822" s="70" t="s">
        <v>959</v>
      </c>
      <c r="G822" s="72">
        <v>43152</v>
      </c>
      <c r="H822" s="72">
        <v>43152</v>
      </c>
      <c r="I822" s="70" t="s">
        <v>181</v>
      </c>
      <c r="J822" s="70"/>
      <c r="K822" s="73">
        <v>1</v>
      </c>
      <c r="L822" s="74">
        <v>41.38</v>
      </c>
      <c r="M822" s="96">
        <v>41.38</v>
      </c>
    </row>
    <row r="823" spans="1:13" x14ac:dyDescent="0.35">
      <c r="A823" s="94" t="str">
        <f t="shared" si="12"/>
        <v>5523457ZNGA564BC</v>
      </c>
      <c r="B823" s="70" t="s">
        <v>986</v>
      </c>
      <c r="C823" s="71">
        <v>2236112</v>
      </c>
      <c r="D823" s="70">
        <v>5523457</v>
      </c>
      <c r="E823" s="70" t="s">
        <v>966</v>
      </c>
      <c r="F823" s="70" t="s">
        <v>959</v>
      </c>
      <c r="G823" s="72">
        <v>43153</v>
      </c>
      <c r="H823" s="72">
        <v>43153</v>
      </c>
      <c r="I823" s="70" t="s">
        <v>573</v>
      </c>
      <c r="J823" s="70"/>
      <c r="K823" s="73">
        <v>1</v>
      </c>
      <c r="L823" s="74">
        <v>881.69</v>
      </c>
      <c r="M823" s="96">
        <v>881.69</v>
      </c>
    </row>
    <row r="824" spans="1:13" x14ac:dyDescent="0.35">
      <c r="A824" s="94" t="str">
        <f t="shared" si="12"/>
        <v>5527486NGA-714</v>
      </c>
      <c r="B824" s="70" t="s">
        <v>986</v>
      </c>
      <c r="C824" s="71">
        <v>2236134</v>
      </c>
      <c r="D824" s="70">
        <v>5527486</v>
      </c>
      <c r="E824" s="70" t="s">
        <v>966</v>
      </c>
      <c r="F824" s="70" t="s">
        <v>959</v>
      </c>
      <c r="G824" s="72">
        <v>43154</v>
      </c>
      <c r="H824" s="72">
        <v>43154</v>
      </c>
      <c r="I824" s="70" t="s">
        <v>181</v>
      </c>
      <c r="J824" s="70"/>
      <c r="K824" s="73">
        <v>1</v>
      </c>
      <c r="L824" s="74">
        <v>41.38</v>
      </c>
      <c r="M824" s="96">
        <v>41.38</v>
      </c>
    </row>
    <row r="825" spans="1:13" x14ac:dyDescent="0.35">
      <c r="A825" s="94" t="str">
        <f t="shared" si="12"/>
        <v>5505294ZNGA563BC</v>
      </c>
      <c r="B825" s="70" t="s">
        <v>986</v>
      </c>
      <c r="C825" s="71">
        <v>2236148</v>
      </c>
      <c r="D825" s="70">
        <v>5505294</v>
      </c>
      <c r="E825" s="70" t="s">
        <v>966</v>
      </c>
      <c r="F825" s="70" t="s">
        <v>959</v>
      </c>
      <c r="G825" s="72">
        <v>43154</v>
      </c>
      <c r="H825" s="72">
        <v>43154</v>
      </c>
      <c r="I825" s="70" t="s">
        <v>565</v>
      </c>
      <c r="J825" s="70"/>
      <c r="K825" s="73">
        <v>1</v>
      </c>
      <c r="L825" s="74">
        <v>626.70000000000005</v>
      </c>
      <c r="M825" s="96">
        <v>626.70000000000005</v>
      </c>
    </row>
    <row r="826" spans="1:13" x14ac:dyDescent="0.35">
      <c r="A826" s="94" t="str">
        <f t="shared" si="12"/>
        <v>5527112ZNGA563BC</v>
      </c>
      <c r="B826" s="70" t="s">
        <v>986</v>
      </c>
      <c r="C826" s="71">
        <v>2236236</v>
      </c>
      <c r="D826" s="70">
        <v>5527112</v>
      </c>
      <c r="E826" s="70" t="s">
        <v>966</v>
      </c>
      <c r="F826" s="70" t="s">
        <v>959</v>
      </c>
      <c r="G826" s="72">
        <v>43157</v>
      </c>
      <c r="H826" s="72">
        <v>43157</v>
      </c>
      <c r="I826" s="70" t="s">
        <v>565</v>
      </c>
      <c r="J826" s="70"/>
      <c r="K826" s="73">
        <v>1</v>
      </c>
      <c r="L826" s="74">
        <v>626.70000000000005</v>
      </c>
      <c r="M826" s="96">
        <v>626.70000000000005</v>
      </c>
    </row>
    <row r="827" spans="1:13" x14ac:dyDescent="0.35">
      <c r="A827" s="94" t="str">
        <f t="shared" si="12"/>
        <v>5657000ZNGA562BC</v>
      </c>
      <c r="B827" s="70" t="s">
        <v>986</v>
      </c>
      <c r="C827" s="71">
        <v>2236263</v>
      </c>
      <c r="D827" s="70">
        <v>5657000</v>
      </c>
      <c r="E827" s="70" t="s">
        <v>952</v>
      </c>
      <c r="F827" s="70" t="s">
        <v>959</v>
      </c>
      <c r="G827" s="72">
        <v>43152</v>
      </c>
      <c r="H827" s="72">
        <v>43152</v>
      </c>
      <c r="I827" s="70" t="s">
        <v>557</v>
      </c>
      <c r="J827" s="70"/>
      <c r="K827" s="73">
        <v>1</v>
      </c>
      <c r="L827" s="74">
        <v>498.69</v>
      </c>
      <c r="M827" s="96">
        <v>498.69</v>
      </c>
    </row>
    <row r="828" spans="1:13" x14ac:dyDescent="0.35">
      <c r="A828" s="94" t="str">
        <f t="shared" si="12"/>
        <v>5656989ZNGA561A</v>
      </c>
      <c r="B828" s="70" t="s">
        <v>986</v>
      </c>
      <c r="C828" s="71">
        <v>2236264</v>
      </c>
      <c r="D828" s="70">
        <v>5656989</v>
      </c>
      <c r="E828" s="70" t="s">
        <v>952</v>
      </c>
      <c r="F828" s="70" t="s">
        <v>956</v>
      </c>
      <c r="G828" s="72">
        <v>43150</v>
      </c>
      <c r="H828" s="72">
        <v>43150</v>
      </c>
      <c r="I828" s="70" t="s">
        <v>543</v>
      </c>
      <c r="J828" s="70"/>
      <c r="K828" s="73">
        <v>1</v>
      </c>
      <c r="L828" s="74">
        <v>0</v>
      </c>
      <c r="M828" s="96">
        <v>0</v>
      </c>
    </row>
    <row r="829" spans="1:13" x14ac:dyDescent="0.35">
      <c r="A829" s="94" t="str">
        <f t="shared" si="12"/>
        <v>5660707ZNGA563BC</v>
      </c>
      <c r="B829" s="70" t="s">
        <v>986</v>
      </c>
      <c r="C829" s="71">
        <v>2236597</v>
      </c>
      <c r="D829" s="70">
        <v>5660707</v>
      </c>
      <c r="E829" s="70" t="s">
        <v>966</v>
      </c>
      <c r="F829" s="70" t="s">
        <v>959</v>
      </c>
      <c r="G829" s="72">
        <v>43150</v>
      </c>
      <c r="H829" s="72">
        <v>43150</v>
      </c>
      <c r="I829" s="70" t="s">
        <v>565</v>
      </c>
      <c r="J829" s="70"/>
      <c r="K829" s="73">
        <v>1</v>
      </c>
      <c r="L829" s="74">
        <v>626.70000000000005</v>
      </c>
      <c r="M829" s="96">
        <v>626.70000000000005</v>
      </c>
    </row>
    <row r="830" spans="1:13" x14ac:dyDescent="0.35">
      <c r="A830" s="94" t="str">
        <f t="shared" si="12"/>
        <v>5668521N-F02MAT</v>
      </c>
      <c r="B830" s="70" t="s">
        <v>986</v>
      </c>
      <c r="C830" s="71">
        <v>2236716</v>
      </c>
      <c r="D830" s="70">
        <v>5668521</v>
      </c>
      <c r="E830" s="70" t="s">
        <v>962</v>
      </c>
      <c r="F830" s="70" t="s">
        <v>963</v>
      </c>
      <c r="G830" s="72">
        <v>43158</v>
      </c>
      <c r="H830" s="72">
        <v>43158</v>
      </c>
      <c r="I830" s="70" t="s">
        <v>964</v>
      </c>
      <c r="J830" s="70"/>
      <c r="K830" s="73">
        <v>15</v>
      </c>
      <c r="L830" s="74">
        <v>1</v>
      </c>
      <c r="M830" s="96">
        <v>15</v>
      </c>
    </row>
    <row r="831" spans="1:13" x14ac:dyDescent="0.35">
      <c r="A831" s="94" t="str">
        <f t="shared" si="12"/>
        <v>5668521NGA Outside Boundary Remediation/Build</v>
      </c>
      <c r="B831" s="70" t="s">
        <v>986</v>
      </c>
      <c r="C831" s="71">
        <v>2236716</v>
      </c>
      <c r="D831" s="70">
        <v>5668521</v>
      </c>
      <c r="E831" s="70" t="s">
        <v>962</v>
      </c>
      <c r="F831" s="70" t="s">
        <v>963</v>
      </c>
      <c r="G831" s="72">
        <v>43154</v>
      </c>
      <c r="H831" s="72">
        <v>43154</v>
      </c>
      <c r="I831" s="70" t="s">
        <v>972</v>
      </c>
      <c r="J831" s="70"/>
      <c r="K831" s="73">
        <v>1</v>
      </c>
      <c r="L831" s="74">
        <v>0</v>
      </c>
      <c r="M831" s="96">
        <v>0</v>
      </c>
    </row>
    <row r="832" spans="1:13" x14ac:dyDescent="0.35">
      <c r="A832" s="94" t="str">
        <f t="shared" si="12"/>
        <v>5668521NGA-F02577</v>
      </c>
      <c r="B832" s="70" t="s">
        <v>986</v>
      </c>
      <c r="C832" s="71">
        <v>2236716</v>
      </c>
      <c r="D832" s="70">
        <v>5668521</v>
      </c>
      <c r="E832" s="70" t="s">
        <v>962</v>
      </c>
      <c r="F832" s="70" t="s">
        <v>963</v>
      </c>
      <c r="G832" s="72">
        <v>43158</v>
      </c>
      <c r="H832" s="72">
        <v>43158</v>
      </c>
      <c r="I832" s="70" t="s">
        <v>965</v>
      </c>
      <c r="J832" s="70"/>
      <c r="K832" s="73">
        <v>64</v>
      </c>
      <c r="L832" s="74">
        <v>11.93</v>
      </c>
      <c r="M832" s="96">
        <v>763.52</v>
      </c>
    </row>
    <row r="833" spans="1:13" x14ac:dyDescent="0.35">
      <c r="A833" s="94" t="str">
        <f t="shared" si="12"/>
        <v>5668521ZNGA561BC</v>
      </c>
      <c r="B833" s="70" t="s">
        <v>986</v>
      </c>
      <c r="C833" s="71">
        <v>2236716</v>
      </c>
      <c r="D833" s="70">
        <v>5668521</v>
      </c>
      <c r="E833" s="70" t="s">
        <v>962</v>
      </c>
      <c r="F833" s="70" t="s">
        <v>959</v>
      </c>
      <c r="G833" s="72">
        <v>43155</v>
      </c>
      <c r="H833" s="72">
        <v>43155</v>
      </c>
      <c r="I833" s="70" t="s">
        <v>549</v>
      </c>
      <c r="J833" s="70"/>
      <c r="K833" s="73">
        <v>1</v>
      </c>
      <c r="L833" s="74">
        <v>433.57</v>
      </c>
      <c r="M833" s="96">
        <v>433.57</v>
      </c>
    </row>
    <row r="834" spans="1:13" x14ac:dyDescent="0.35">
      <c r="A834" s="94" t="str">
        <f t="shared" si="12"/>
        <v>5702612ZNGA561A</v>
      </c>
      <c r="B834" s="70" t="s">
        <v>986</v>
      </c>
      <c r="C834" s="71">
        <v>2238648</v>
      </c>
      <c r="D834" s="70">
        <v>5702612</v>
      </c>
      <c r="E834" s="70" t="s">
        <v>952</v>
      </c>
      <c r="F834" s="70" t="s">
        <v>956</v>
      </c>
      <c r="G834" s="72">
        <v>43157</v>
      </c>
      <c r="H834" s="72">
        <v>43157</v>
      </c>
      <c r="I834" s="70" t="s">
        <v>543</v>
      </c>
      <c r="J834" s="70"/>
      <c r="K834" s="73">
        <v>1</v>
      </c>
      <c r="L834" s="74">
        <v>0</v>
      </c>
      <c r="M834" s="96">
        <v>0</v>
      </c>
    </row>
    <row r="835" spans="1:13" x14ac:dyDescent="0.35">
      <c r="A835" s="94" t="str">
        <f t="shared" ref="A835:A898" si="13">CONCATENATE(D835,I835)</f>
        <v>5703463ZNGA563BC</v>
      </c>
      <c r="B835" s="70" t="s">
        <v>986</v>
      </c>
      <c r="C835" s="71">
        <v>2238986</v>
      </c>
      <c r="D835" s="70">
        <v>5703463</v>
      </c>
      <c r="E835" s="70" t="s">
        <v>961</v>
      </c>
      <c r="F835" s="70" t="s">
        <v>959</v>
      </c>
      <c r="G835" s="72">
        <v>43155</v>
      </c>
      <c r="H835" s="72">
        <v>43155</v>
      </c>
      <c r="I835" s="70" t="s">
        <v>565</v>
      </c>
      <c r="J835" s="70"/>
      <c r="K835" s="73">
        <v>1</v>
      </c>
      <c r="L835" s="74">
        <v>626.70000000000005</v>
      </c>
      <c r="M835" s="96">
        <v>626.70000000000005</v>
      </c>
    </row>
    <row r="836" spans="1:13" x14ac:dyDescent="0.35">
      <c r="A836" s="94" t="str">
        <f t="shared" si="13"/>
        <v>5703308ZNGA561BC</v>
      </c>
      <c r="B836" s="70" t="s">
        <v>986</v>
      </c>
      <c r="C836" s="71">
        <v>2238989</v>
      </c>
      <c r="D836" s="70">
        <v>5703308</v>
      </c>
      <c r="E836" s="70" t="s">
        <v>968</v>
      </c>
      <c r="F836" s="70" t="s">
        <v>959</v>
      </c>
      <c r="G836" s="72">
        <v>43153</v>
      </c>
      <c r="H836" s="72">
        <v>43153</v>
      </c>
      <c r="I836" s="70" t="s">
        <v>549</v>
      </c>
      <c r="J836" s="70"/>
      <c r="K836" s="73">
        <v>1</v>
      </c>
      <c r="L836" s="74">
        <v>433.57</v>
      </c>
      <c r="M836" s="96">
        <v>433.57</v>
      </c>
    </row>
    <row r="837" spans="1:13" x14ac:dyDescent="0.35">
      <c r="A837" s="94" t="str">
        <f t="shared" si="13"/>
        <v>5579713ZNGA561B</v>
      </c>
      <c r="B837" s="70" t="s">
        <v>986</v>
      </c>
      <c r="C837" s="71">
        <v>2239054</v>
      </c>
      <c r="D837" s="70">
        <v>5579713</v>
      </c>
      <c r="E837" s="70" t="s">
        <v>968</v>
      </c>
      <c r="F837" s="70" t="s">
        <v>953</v>
      </c>
      <c r="G837" s="72">
        <v>43155</v>
      </c>
      <c r="H837" s="72">
        <v>43155</v>
      </c>
      <c r="I837" s="70" t="s">
        <v>545</v>
      </c>
      <c r="J837" s="70"/>
      <c r="K837" s="73">
        <v>1</v>
      </c>
      <c r="L837" s="74">
        <v>194.94</v>
      </c>
      <c r="M837" s="96">
        <v>194.94</v>
      </c>
    </row>
    <row r="838" spans="1:13" x14ac:dyDescent="0.35">
      <c r="A838" s="94" t="str">
        <f t="shared" si="13"/>
        <v>5579692ZNGA561A</v>
      </c>
      <c r="B838" s="70" t="s">
        <v>986</v>
      </c>
      <c r="C838" s="71">
        <v>2239055</v>
      </c>
      <c r="D838" s="70">
        <v>5579692</v>
      </c>
      <c r="E838" s="70" t="s">
        <v>968</v>
      </c>
      <c r="F838" s="70" t="s">
        <v>956</v>
      </c>
      <c r="G838" s="72">
        <v>43155</v>
      </c>
      <c r="H838" s="72">
        <v>43155</v>
      </c>
      <c r="I838" s="70" t="s">
        <v>543</v>
      </c>
      <c r="J838" s="70"/>
      <c r="K838" s="73">
        <v>1</v>
      </c>
      <c r="L838" s="74">
        <v>0</v>
      </c>
      <c r="M838" s="96">
        <v>0</v>
      </c>
    </row>
    <row r="839" spans="1:13" x14ac:dyDescent="0.35">
      <c r="A839" s="94" t="str">
        <f t="shared" si="13"/>
        <v>5671052Z999</v>
      </c>
      <c r="B839" s="70" t="s">
        <v>986</v>
      </c>
      <c r="C839" s="71">
        <v>2239062</v>
      </c>
      <c r="D839" s="70">
        <v>5671052</v>
      </c>
      <c r="E839" s="70" t="s">
        <v>961</v>
      </c>
      <c r="F839" s="70" t="s">
        <v>953</v>
      </c>
      <c r="G839" s="72">
        <v>43150</v>
      </c>
      <c r="H839" s="72">
        <v>43150</v>
      </c>
      <c r="I839" s="70" t="s">
        <v>610</v>
      </c>
      <c r="J839" s="70"/>
      <c r="K839" s="73">
        <v>1</v>
      </c>
      <c r="L839" s="74">
        <v>0</v>
      </c>
      <c r="M839" s="96">
        <v>0</v>
      </c>
    </row>
    <row r="840" spans="1:13" x14ac:dyDescent="0.35">
      <c r="A840" s="94" t="str">
        <f t="shared" si="13"/>
        <v>5671052ZNGA563B</v>
      </c>
      <c r="B840" s="70" t="s">
        <v>986</v>
      </c>
      <c r="C840" s="71">
        <v>2239062</v>
      </c>
      <c r="D840" s="70">
        <v>5671052</v>
      </c>
      <c r="E840" s="70" t="s">
        <v>961</v>
      </c>
      <c r="F840" s="70" t="s">
        <v>953</v>
      </c>
      <c r="G840" s="72">
        <v>43150</v>
      </c>
      <c r="H840" s="72">
        <v>43150</v>
      </c>
      <c r="I840" s="70" t="s">
        <v>561</v>
      </c>
      <c r="J840" s="70"/>
      <c r="K840" s="73">
        <v>-1</v>
      </c>
      <c r="L840" s="74">
        <v>383.5</v>
      </c>
      <c r="M840" s="96">
        <v>-383.5</v>
      </c>
    </row>
    <row r="841" spans="1:13" x14ac:dyDescent="0.35">
      <c r="A841" s="94" t="str">
        <f t="shared" si="13"/>
        <v>5735783ZNGA561A</v>
      </c>
      <c r="B841" s="70" t="s">
        <v>986</v>
      </c>
      <c r="C841" s="71">
        <v>2239768</v>
      </c>
      <c r="D841" s="70">
        <v>5735783</v>
      </c>
      <c r="E841" s="70" t="s">
        <v>957</v>
      </c>
      <c r="F841" s="70" t="s">
        <v>956</v>
      </c>
      <c r="G841" s="72">
        <v>43158</v>
      </c>
      <c r="H841" s="72">
        <v>43158</v>
      </c>
      <c r="I841" s="70" t="s">
        <v>543</v>
      </c>
      <c r="J841" s="70"/>
      <c r="K841" s="73">
        <v>1</v>
      </c>
      <c r="L841" s="74">
        <v>0</v>
      </c>
      <c r="M841" s="96">
        <v>0</v>
      </c>
    </row>
    <row r="842" spans="1:13" x14ac:dyDescent="0.35">
      <c r="A842" s="94" t="str">
        <f t="shared" si="13"/>
        <v>5735825ZNGA560B</v>
      </c>
      <c r="B842" s="70" t="s">
        <v>986</v>
      </c>
      <c r="C842" s="71">
        <v>2239769</v>
      </c>
      <c r="D842" s="70">
        <v>5735825</v>
      </c>
      <c r="E842" s="70" t="s">
        <v>957</v>
      </c>
      <c r="F842" s="70" t="s">
        <v>953</v>
      </c>
      <c r="G842" s="72">
        <v>43158</v>
      </c>
      <c r="H842" s="72">
        <v>43158</v>
      </c>
      <c r="I842" s="70" t="s">
        <v>537</v>
      </c>
      <c r="J842" s="70"/>
      <c r="K842" s="73">
        <v>1</v>
      </c>
      <c r="L842" s="74">
        <v>187.32</v>
      </c>
      <c r="M842" s="96">
        <v>187.32</v>
      </c>
    </row>
    <row r="843" spans="1:13" x14ac:dyDescent="0.35">
      <c r="A843" s="94" t="str">
        <f t="shared" si="13"/>
        <v>5737996ZNGA561B</v>
      </c>
      <c r="B843" s="70" t="s">
        <v>986</v>
      </c>
      <c r="C843" s="71">
        <v>2239937</v>
      </c>
      <c r="D843" s="70">
        <v>5737996</v>
      </c>
      <c r="E843" s="70" t="s">
        <v>985</v>
      </c>
      <c r="F843" s="70" t="s">
        <v>953</v>
      </c>
      <c r="G843" s="72">
        <v>43152</v>
      </c>
      <c r="H843" s="72">
        <v>43152</v>
      </c>
      <c r="I843" s="70" t="s">
        <v>545</v>
      </c>
      <c r="J843" s="70"/>
      <c r="K843" s="73">
        <v>1</v>
      </c>
      <c r="L843" s="74">
        <v>194.94</v>
      </c>
      <c r="M843" s="96">
        <v>194.94</v>
      </c>
    </row>
    <row r="844" spans="1:13" x14ac:dyDescent="0.35">
      <c r="A844" s="94" t="str">
        <f t="shared" si="13"/>
        <v>5741629ZNGA563BC</v>
      </c>
      <c r="B844" s="70" t="s">
        <v>986</v>
      </c>
      <c r="C844" s="71">
        <v>2240335</v>
      </c>
      <c r="D844" s="70">
        <v>5741629</v>
      </c>
      <c r="E844" s="70" t="s">
        <v>967</v>
      </c>
      <c r="F844" s="70" t="s">
        <v>959</v>
      </c>
      <c r="G844" s="72">
        <v>43152</v>
      </c>
      <c r="H844" s="72">
        <v>43152</v>
      </c>
      <c r="I844" s="70" t="s">
        <v>565</v>
      </c>
      <c r="J844" s="70"/>
      <c r="K844" s="73">
        <v>1</v>
      </c>
      <c r="L844" s="74">
        <v>626.70000000000005</v>
      </c>
      <c r="M844" s="96">
        <v>626.70000000000005</v>
      </c>
    </row>
    <row r="845" spans="1:13" x14ac:dyDescent="0.35">
      <c r="A845" s="94" t="str">
        <f t="shared" si="13"/>
        <v>5765256ZNGA561C</v>
      </c>
      <c r="B845" s="70" t="s">
        <v>986</v>
      </c>
      <c r="C845" s="71">
        <v>2240869</v>
      </c>
      <c r="D845" s="70">
        <v>5765256</v>
      </c>
      <c r="E845" s="70" t="s">
        <v>985</v>
      </c>
      <c r="F845" s="70" t="s">
        <v>959</v>
      </c>
      <c r="G845" s="72">
        <v>43155</v>
      </c>
      <c r="H845" s="72">
        <v>43155</v>
      </c>
      <c r="I845" s="70" t="s">
        <v>547</v>
      </c>
      <c r="J845" s="70"/>
      <c r="K845" s="73">
        <v>1</v>
      </c>
      <c r="L845" s="74">
        <v>205.64</v>
      </c>
      <c r="M845" s="96">
        <v>205.64</v>
      </c>
    </row>
    <row r="846" spans="1:13" x14ac:dyDescent="0.35">
      <c r="A846" s="94" t="str">
        <f t="shared" si="13"/>
        <v>5763223ZNGA561A</v>
      </c>
      <c r="B846" s="70" t="s">
        <v>986</v>
      </c>
      <c r="C846" s="71">
        <v>2240946</v>
      </c>
      <c r="D846" s="70">
        <v>5763223</v>
      </c>
      <c r="E846" s="70" t="s">
        <v>962</v>
      </c>
      <c r="F846" s="70" t="s">
        <v>956</v>
      </c>
      <c r="G846" s="72">
        <v>43151</v>
      </c>
      <c r="H846" s="72">
        <v>43151</v>
      </c>
      <c r="I846" s="70" t="s">
        <v>543</v>
      </c>
      <c r="J846" s="70"/>
      <c r="K846" s="73">
        <v>1</v>
      </c>
      <c r="L846" s="74">
        <v>0</v>
      </c>
      <c r="M846" s="96">
        <v>0</v>
      </c>
    </row>
    <row r="847" spans="1:13" x14ac:dyDescent="0.35">
      <c r="A847" s="94" t="str">
        <f t="shared" si="13"/>
        <v>5763238ZNGA561BC</v>
      </c>
      <c r="B847" s="70" t="s">
        <v>986</v>
      </c>
      <c r="C847" s="71">
        <v>2240947</v>
      </c>
      <c r="D847" s="70">
        <v>5763238</v>
      </c>
      <c r="E847" s="70" t="s">
        <v>962</v>
      </c>
      <c r="F847" s="70" t="s">
        <v>959</v>
      </c>
      <c r="G847" s="72">
        <v>43153</v>
      </c>
      <c r="H847" s="72">
        <v>43153</v>
      </c>
      <c r="I847" s="70" t="s">
        <v>549</v>
      </c>
      <c r="J847" s="70"/>
      <c r="K847" s="73">
        <v>1</v>
      </c>
      <c r="L847" s="74">
        <v>433.57</v>
      </c>
      <c r="M847" s="96">
        <v>433.57</v>
      </c>
    </row>
    <row r="848" spans="1:13" x14ac:dyDescent="0.35">
      <c r="A848" s="94" t="str">
        <f t="shared" si="13"/>
        <v>5774734ZNGA562BC</v>
      </c>
      <c r="B848" s="70" t="s">
        <v>986</v>
      </c>
      <c r="C848" s="71">
        <v>2241562</v>
      </c>
      <c r="D848" s="70">
        <v>5774734</v>
      </c>
      <c r="E848" s="70" t="s">
        <v>962</v>
      </c>
      <c r="F848" s="70" t="s">
        <v>959</v>
      </c>
      <c r="G848" s="72">
        <v>43152</v>
      </c>
      <c r="H848" s="72">
        <v>43152</v>
      </c>
      <c r="I848" s="70" t="s">
        <v>557</v>
      </c>
      <c r="J848" s="70"/>
      <c r="K848" s="73">
        <v>1</v>
      </c>
      <c r="L848" s="74">
        <v>498.69</v>
      </c>
      <c r="M848" s="96">
        <v>498.69</v>
      </c>
    </row>
    <row r="849" spans="1:13" x14ac:dyDescent="0.35">
      <c r="A849" s="94" t="str">
        <f t="shared" si="13"/>
        <v>5778033ZNGA561A</v>
      </c>
      <c r="B849" s="70" t="s">
        <v>986</v>
      </c>
      <c r="C849" s="71">
        <v>2241623</v>
      </c>
      <c r="D849" s="70">
        <v>5778033</v>
      </c>
      <c r="E849" s="70" t="s">
        <v>955</v>
      </c>
      <c r="F849" s="70" t="s">
        <v>956</v>
      </c>
      <c r="G849" s="72">
        <v>43150</v>
      </c>
      <c r="H849" s="72">
        <v>43150</v>
      </c>
      <c r="I849" s="70" t="s">
        <v>543</v>
      </c>
      <c r="J849" s="70"/>
      <c r="K849" s="73">
        <v>1</v>
      </c>
      <c r="L849" s="74">
        <v>0</v>
      </c>
      <c r="M849" s="96">
        <v>0</v>
      </c>
    </row>
    <row r="850" spans="1:13" x14ac:dyDescent="0.35">
      <c r="A850" s="94" t="str">
        <f t="shared" si="13"/>
        <v>5778038ZNGA562BC</v>
      </c>
      <c r="B850" s="70" t="s">
        <v>986</v>
      </c>
      <c r="C850" s="71">
        <v>2241624</v>
      </c>
      <c r="D850" s="70">
        <v>5778038</v>
      </c>
      <c r="E850" s="70" t="s">
        <v>955</v>
      </c>
      <c r="F850" s="70" t="s">
        <v>959</v>
      </c>
      <c r="G850" s="72">
        <v>43150</v>
      </c>
      <c r="H850" s="72">
        <v>43150</v>
      </c>
      <c r="I850" s="70" t="s">
        <v>557</v>
      </c>
      <c r="J850" s="70"/>
      <c r="K850" s="73">
        <v>1</v>
      </c>
      <c r="L850" s="74">
        <v>498.69</v>
      </c>
      <c r="M850" s="96">
        <v>498.69</v>
      </c>
    </row>
    <row r="851" spans="1:13" x14ac:dyDescent="0.35">
      <c r="A851" s="94" t="str">
        <f t="shared" si="13"/>
        <v>5777187ZNGA561C</v>
      </c>
      <c r="B851" s="70" t="s">
        <v>986</v>
      </c>
      <c r="C851" s="71">
        <v>2241845</v>
      </c>
      <c r="D851" s="70">
        <v>5777187</v>
      </c>
      <c r="E851" s="70" t="s">
        <v>985</v>
      </c>
      <c r="F851" s="70" t="s">
        <v>959</v>
      </c>
      <c r="G851" s="72">
        <v>43151</v>
      </c>
      <c r="H851" s="72">
        <v>43151</v>
      </c>
      <c r="I851" s="70" t="s">
        <v>547</v>
      </c>
      <c r="J851" s="70"/>
      <c r="K851" s="73">
        <v>1</v>
      </c>
      <c r="L851" s="74">
        <v>205.64</v>
      </c>
      <c r="M851" s="96">
        <v>205.64</v>
      </c>
    </row>
    <row r="852" spans="1:13" x14ac:dyDescent="0.35">
      <c r="A852" s="94" t="str">
        <f t="shared" si="13"/>
        <v>5791142ZNGA564BC</v>
      </c>
      <c r="B852" s="70" t="s">
        <v>986</v>
      </c>
      <c r="C852" s="71">
        <v>2241873</v>
      </c>
      <c r="D852" s="70">
        <v>5791142</v>
      </c>
      <c r="E852" s="70" t="s">
        <v>985</v>
      </c>
      <c r="F852" s="70" t="s">
        <v>959</v>
      </c>
      <c r="G852" s="72">
        <v>43152</v>
      </c>
      <c r="H852" s="72">
        <v>43152</v>
      </c>
      <c r="I852" s="70" t="s">
        <v>573</v>
      </c>
      <c r="J852" s="70"/>
      <c r="K852" s="73">
        <v>1</v>
      </c>
      <c r="L852" s="74">
        <v>881.69</v>
      </c>
      <c r="M852" s="96">
        <v>881.69</v>
      </c>
    </row>
    <row r="853" spans="1:13" x14ac:dyDescent="0.35">
      <c r="A853" s="94" t="str">
        <f t="shared" si="13"/>
        <v>5815782ZNGA561C</v>
      </c>
      <c r="B853" s="70" t="s">
        <v>986</v>
      </c>
      <c r="C853" s="71">
        <v>2241943</v>
      </c>
      <c r="D853" s="70">
        <v>5815782</v>
      </c>
      <c r="E853" s="70" t="s">
        <v>957</v>
      </c>
      <c r="F853" s="70" t="s">
        <v>959</v>
      </c>
      <c r="G853" s="72">
        <v>43155</v>
      </c>
      <c r="H853" s="72">
        <v>43155</v>
      </c>
      <c r="I853" s="70" t="s">
        <v>547</v>
      </c>
      <c r="J853" s="70"/>
      <c r="K853" s="73">
        <v>1</v>
      </c>
      <c r="L853" s="74">
        <v>205.64</v>
      </c>
      <c r="M853" s="96">
        <v>205.64</v>
      </c>
    </row>
    <row r="854" spans="1:13" x14ac:dyDescent="0.35">
      <c r="A854" s="94" t="str">
        <f t="shared" si="13"/>
        <v>5774998ZNGA563B</v>
      </c>
      <c r="B854" s="70" t="s">
        <v>986</v>
      </c>
      <c r="C854" s="71">
        <v>2242131</v>
      </c>
      <c r="D854" s="70">
        <v>5774998</v>
      </c>
      <c r="E854" s="70" t="s">
        <v>957</v>
      </c>
      <c r="F854" s="70" t="s">
        <v>953</v>
      </c>
      <c r="G854" s="72">
        <v>43154</v>
      </c>
      <c r="H854" s="72">
        <v>43154</v>
      </c>
      <c r="I854" s="70" t="s">
        <v>561</v>
      </c>
      <c r="J854" s="70"/>
      <c r="K854" s="73">
        <v>1</v>
      </c>
      <c r="L854" s="74">
        <v>383.5</v>
      </c>
      <c r="M854" s="96">
        <v>383.5</v>
      </c>
    </row>
    <row r="855" spans="1:13" x14ac:dyDescent="0.35">
      <c r="A855" s="94" t="str">
        <f t="shared" si="13"/>
        <v>5823333ZNGA561C</v>
      </c>
      <c r="B855" s="70" t="s">
        <v>986</v>
      </c>
      <c r="C855" s="71">
        <v>2242628</v>
      </c>
      <c r="D855" s="70">
        <v>5823333</v>
      </c>
      <c r="E855" s="70" t="s">
        <v>985</v>
      </c>
      <c r="F855" s="70" t="s">
        <v>959</v>
      </c>
      <c r="G855" s="72">
        <v>43152</v>
      </c>
      <c r="H855" s="72">
        <v>43152</v>
      </c>
      <c r="I855" s="70" t="s">
        <v>547</v>
      </c>
      <c r="J855" s="70"/>
      <c r="K855" s="73">
        <v>1</v>
      </c>
      <c r="L855" s="74">
        <v>205.64</v>
      </c>
      <c r="M855" s="96">
        <v>205.64</v>
      </c>
    </row>
    <row r="856" spans="1:13" x14ac:dyDescent="0.35">
      <c r="A856" s="94" t="str">
        <f t="shared" si="13"/>
        <v>5833214ZNGA562BC</v>
      </c>
      <c r="B856" s="70" t="s">
        <v>986</v>
      </c>
      <c r="C856" s="71">
        <v>2243315</v>
      </c>
      <c r="D856" s="70">
        <v>5833214</v>
      </c>
      <c r="E856" s="70" t="s">
        <v>962</v>
      </c>
      <c r="F856" s="70" t="s">
        <v>959</v>
      </c>
      <c r="G856" s="72">
        <v>43150</v>
      </c>
      <c r="H856" s="72">
        <v>43150</v>
      </c>
      <c r="I856" s="70" t="s">
        <v>557</v>
      </c>
      <c r="J856" s="70"/>
      <c r="K856" s="73">
        <v>1</v>
      </c>
      <c r="L856" s="74">
        <v>498.69</v>
      </c>
      <c r="M856" s="96">
        <v>498.69</v>
      </c>
    </row>
    <row r="857" spans="1:13" x14ac:dyDescent="0.35">
      <c r="A857" s="94" t="str">
        <f t="shared" si="13"/>
        <v>5831620ZNGA563BC</v>
      </c>
      <c r="B857" s="70" t="s">
        <v>986</v>
      </c>
      <c r="C857" s="71">
        <v>2243518</v>
      </c>
      <c r="D857" s="70">
        <v>5831620</v>
      </c>
      <c r="E857" s="70" t="s">
        <v>985</v>
      </c>
      <c r="F857" s="70" t="s">
        <v>959</v>
      </c>
      <c r="G857" s="72">
        <v>43151</v>
      </c>
      <c r="H857" s="72">
        <v>43151</v>
      </c>
      <c r="I857" s="70" t="s">
        <v>565</v>
      </c>
      <c r="J857" s="70"/>
      <c r="K857" s="73">
        <v>1</v>
      </c>
      <c r="L857" s="74">
        <v>626.70000000000005</v>
      </c>
      <c r="M857" s="96">
        <v>626.70000000000005</v>
      </c>
    </row>
    <row r="858" spans="1:13" x14ac:dyDescent="0.35">
      <c r="A858" s="94" t="str">
        <f t="shared" si="13"/>
        <v>5831611ZNGA561A</v>
      </c>
      <c r="B858" s="70" t="s">
        <v>986</v>
      </c>
      <c r="C858" s="71">
        <v>2243519</v>
      </c>
      <c r="D858" s="70">
        <v>5831611</v>
      </c>
      <c r="E858" s="70" t="s">
        <v>985</v>
      </c>
      <c r="F858" s="70" t="s">
        <v>956</v>
      </c>
      <c r="G858" s="72">
        <v>43150</v>
      </c>
      <c r="H858" s="72">
        <v>43150</v>
      </c>
      <c r="I858" s="70" t="s">
        <v>543</v>
      </c>
      <c r="J858" s="70"/>
      <c r="K858" s="73">
        <v>1</v>
      </c>
      <c r="L858" s="74">
        <v>0</v>
      </c>
      <c r="M858" s="96">
        <v>0</v>
      </c>
    </row>
    <row r="859" spans="1:13" x14ac:dyDescent="0.35">
      <c r="A859" s="94" t="str">
        <f t="shared" si="13"/>
        <v>5836864ZNGA561BC</v>
      </c>
      <c r="B859" s="70" t="s">
        <v>986</v>
      </c>
      <c r="C859" s="71">
        <v>2243787</v>
      </c>
      <c r="D859" s="70">
        <v>5836864</v>
      </c>
      <c r="E859" s="70" t="s">
        <v>968</v>
      </c>
      <c r="F859" s="70" t="s">
        <v>959</v>
      </c>
      <c r="G859" s="72">
        <v>43152</v>
      </c>
      <c r="H859" s="72">
        <v>43152</v>
      </c>
      <c r="I859" s="70" t="s">
        <v>549</v>
      </c>
      <c r="J859" s="70"/>
      <c r="K859" s="73">
        <v>1</v>
      </c>
      <c r="L859" s="74">
        <v>433.57</v>
      </c>
      <c r="M859" s="96">
        <v>433.57</v>
      </c>
    </row>
    <row r="860" spans="1:13" x14ac:dyDescent="0.35">
      <c r="A860" s="94" t="str">
        <f t="shared" si="13"/>
        <v>5874105ZNGA561A</v>
      </c>
      <c r="B860" s="70" t="s">
        <v>986</v>
      </c>
      <c r="C860" s="71">
        <v>2245230</v>
      </c>
      <c r="D860" s="70">
        <v>5874105</v>
      </c>
      <c r="E860" s="70" t="s">
        <v>957</v>
      </c>
      <c r="F860" s="70" t="s">
        <v>956</v>
      </c>
      <c r="G860" s="72">
        <v>43151</v>
      </c>
      <c r="H860" s="72">
        <v>43151</v>
      </c>
      <c r="I860" s="70" t="s">
        <v>543</v>
      </c>
      <c r="J860" s="70"/>
      <c r="K860" s="73">
        <v>1</v>
      </c>
      <c r="L860" s="74">
        <v>0</v>
      </c>
      <c r="M860" s="96">
        <v>0</v>
      </c>
    </row>
    <row r="861" spans="1:13" x14ac:dyDescent="0.35">
      <c r="A861" s="94" t="str">
        <f t="shared" si="13"/>
        <v>5874119ZNGA563BC</v>
      </c>
      <c r="B861" s="70" t="s">
        <v>986</v>
      </c>
      <c r="C861" s="71">
        <v>2245231</v>
      </c>
      <c r="D861" s="70">
        <v>5874119</v>
      </c>
      <c r="E861" s="70" t="s">
        <v>957</v>
      </c>
      <c r="F861" s="70" t="s">
        <v>959</v>
      </c>
      <c r="G861" s="72">
        <v>43152</v>
      </c>
      <c r="H861" s="72">
        <v>43152</v>
      </c>
      <c r="I861" s="70" t="s">
        <v>565</v>
      </c>
      <c r="J861" s="70"/>
      <c r="K861" s="73">
        <v>1</v>
      </c>
      <c r="L861" s="74">
        <v>626.70000000000005</v>
      </c>
      <c r="M861" s="96">
        <v>626.70000000000005</v>
      </c>
    </row>
    <row r="862" spans="1:13" x14ac:dyDescent="0.35">
      <c r="A862" s="94" t="str">
        <f t="shared" si="13"/>
        <v>5859099ZNGA561A</v>
      </c>
      <c r="B862" s="70" t="s">
        <v>986</v>
      </c>
      <c r="C862" s="71">
        <v>2245259</v>
      </c>
      <c r="D862" s="70">
        <v>5859099</v>
      </c>
      <c r="E862" s="70" t="s">
        <v>966</v>
      </c>
      <c r="F862" s="70"/>
      <c r="G862" s="72">
        <v>43157</v>
      </c>
      <c r="H862" s="72">
        <v>43157</v>
      </c>
      <c r="I862" s="70" t="s">
        <v>543</v>
      </c>
      <c r="J862" s="70"/>
      <c r="K862" s="73">
        <v>1</v>
      </c>
      <c r="L862" s="74">
        <v>0</v>
      </c>
      <c r="M862" s="96">
        <v>0</v>
      </c>
    </row>
    <row r="863" spans="1:13" x14ac:dyDescent="0.35">
      <c r="A863" s="94" t="str">
        <f t="shared" si="13"/>
        <v>5859108ZNGA563BC</v>
      </c>
      <c r="B863" s="70" t="s">
        <v>986</v>
      </c>
      <c r="C863" s="71">
        <v>2245260</v>
      </c>
      <c r="D863" s="70">
        <v>5859108</v>
      </c>
      <c r="E863" s="70" t="s">
        <v>966</v>
      </c>
      <c r="F863" s="70" t="s">
        <v>959</v>
      </c>
      <c r="G863" s="72">
        <v>43157</v>
      </c>
      <c r="H863" s="72">
        <v>43157</v>
      </c>
      <c r="I863" s="70" t="s">
        <v>565</v>
      </c>
      <c r="J863" s="70"/>
      <c r="K863" s="73">
        <v>1</v>
      </c>
      <c r="L863" s="74">
        <v>626.70000000000005</v>
      </c>
      <c r="M863" s="96">
        <v>626.70000000000005</v>
      </c>
    </row>
    <row r="864" spans="1:13" x14ac:dyDescent="0.35">
      <c r="A864" s="94" t="str">
        <f t="shared" si="13"/>
        <v>5858943NGA Outside Boundary Remediation/Build</v>
      </c>
      <c r="B864" s="70" t="s">
        <v>986</v>
      </c>
      <c r="C864" s="71">
        <v>2245392</v>
      </c>
      <c r="D864" s="70">
        <v>5858943</v>
      </c>
      <c r="E864" s="70" t="s">
        <v>961</v>
      </c>
      <c r="F864" s="70" t="s">
        <v>963</v>
      </c>
      <c r="G864" s="72">
        <v>43157</v>
      </c>
      <c r="H864" s="72">
        <v>43157</v>
      </c>
      <c r="I864" s="70" t="s">
        <v>972</v>
      </c>
      <c r="J864" s="70"/>
      <c r="K864" s="73">
        <v>1</v>
      </c>
      <c r="L864" s="74">
        <v>0</v>
      </c>
      <c r="M864" s="96">
        <v>0</v>
      </c>
    </row>
    <row r="865" spans="1:13" x14ac:dyDescent="0.35">
      <c r="A865" s="94" t="str">
        <f t="shared" si="13"/>
        <v>5858943ZNGA561B</v>
      </c>
      <c r="B865" s="70" t="s">
        <v>986</v>
      </c>
      <c r="C865" s="71">
        <v>2245392</v>
      </c>
      <c r="D865" s="70">
        <v>5858943</v>
      </c>
      <c r="E865" s="70" t="s">
        <v>961</v>
      </c>
      <c r="F865" s="70" t="s">
        <v>953</v>
      </c>
      <c r="G865" s="72">
        <v>43157</v>
      </c>
      <c r="H865" s="72">
        <v>43157</v>
      </c>
      <c r="I865" s="70" t="s">
        <v>545</v>
      </c>
      <c r="J865" s="70"/>
      <c r="K865" s="73">
        <v>1</v>
      </c>
      <c r="L865" s="74">
        <v>194.94</v>
      </c>
      <c r="M865" s="96">
        <v>194.94</v>
      </c>
    </row>
    <row r="866" spans="1:13" x14ac:dyDescent="0.35">
      <c r="A866" s="94" t="str">
        <f t="shared" si="13"/>
        <v>5859182NGA-750</v>
      </c>
      <c r="B866" s="70" t="s">
        <v>986</v>
      </c>
      <c r="C866" s="71">
        <v>2245409</v>
      </c>
      <c r="D866" s="70">
        <v>5859182</v>
      </c>
      <c r="E866" s="70" t="s">
        <v>961</v>
      </c>
      <c r="F866" s="70" t="s">
        <v>959</v>
      </c>
      <c r="G866" s="72">
        <v>43150</v>
      </c>
      <c r="H866" s="72">
        <v>43150</v>
      </c>
      <c r="I866" s="70" t="s">
        <v>187</v>
      </c>
      <c r="J866" s="70"/>
      <c r="K866" s="73">
        <v>1</v>
      </c>
      <c r="L866" s="74">
        <v>22.61</v>
      </c>
      <c r="M866" s="96">
        <v>22.61</v>
      </c>
    </row>
    <row r="867" spans="1:13" x14ac:dyDescent="0.35">
      <c r="A867" s="94" t="str">
        <f t="shared" si="13"/>
        <v>5859182NGA-753</v>
      </c>
      <c r="B867" s="70" t="s">
        <v>986</v>
      </c>
      <c r="C867" s="71">
        <v>2245409</v>
      </c>
      <c r="D867" s="70">
        <v>5859182</v>
      </c>
      <c r="E867" s="70" t="s">
        <v>961</v>
      </c>
      <c r="F867" s="70" t="s">
        <v>959</v>
      </c>
      <c r="G867" s="72">
        <v>43151</v>
      </c>
      <c r="H867" s="72">
        <v>43151</v>
      </c>
      <c r="I867" s="70" t="s">
        <v>193</v>
      </c>
      <c r="J867" s="70"/>
      <c r="K867" s="73">
        <v>1</v>
      </c>
      <c r="L867" s="74">
        <v>68.2</v>
      </c>
      <c r="M867" s="96">
        <v>68.2</v>
      </c>
    </row>
    <row r="868" spans="1:13" x14ac:dyDescent="0.35">
      <c r="A868" s="94" t="str">
        <f t="shared" si="13"/>
        <v>5877141Z999</v>
      </c>
      <c r="B868" s="70" t="s">
        <v>986</v>
      </c>
      <c r="C868" s="71">
        <v>2245424</v>
      </c>
      <c r="D868" s="70">
        <v>5877141</v>
      </c>
      <c r="E868" s="70" t="s">
        <v>962</v>
      </c>
      <c r="F868" s="70" t="s">
        <v>953</v>
      </c>
      <c r="G868" s="72">
        <v>43153</v>
      </c>
      <c r="H868" s="72">
        <v>43153</v>
      </c>
      <c r="I868" s="70" t="s">
        <v>610</v>
      </c>
      <c r="J868" s="70"/>
      <c r="K868" s="73">
        <v>1</v>
      </c>
      <c r="L868" s="74">
        <v>0</v>
      </c>
      <c r="M868" s="96">
        <v>0</v>
      </c>
    </row>
    <row r="869" spans="1:13" x14ac:dyDescent="0.35">
      <c r="A869" s="94" t="str">
        <f t="shared" si="13"/>
        <v>5877141ZNGA564B</v>
      </c>
      <c r="B869" s="70" t="s">
        <v>986</v>
      </c>
      <c r="C869" s="71">
        <v>2245424</v>
      </c>
      <c r="D869" s="78">
        <v>5877141</v>
      </c>
      <c r="E869" s="70" t="s">
        <v>962</v>
      </c>
      <c r="F869" s="70" t="s">
        <v>953</v>
      </c>
      <c r="G869" s="72">
        <v>43153</v>
      </c>
      <c r="H869" s="72">
        <v>43153</v>
      </c>
      <c r="I869" s="70" t="s">
        <v>569</v>
      </c>
      <c r="J869" s="70"/>
      <c r="K869" s="73">
        <v>-1</v>
      </c>
      <c r="L869" s="74">
        <v>625.48</v>
      </c>
      <c r="M869" s="96">
        <v>-625.48</v>
      </c>
    </row>
    <row r="870" spans="1:13" x14ac:dyDescent="0.35">
      <c r="A870" s="94" t="str">
        <f t="shared" si="13"/>
        <v>5877141ZNGA564BC</v>
      </c>
      <c r="B870" s="70" t="s">
        <v>986</v>
      </c>
      <c r="C870" s="71">
        <v>2245424</v>
      </c>
      <c r="D870" s="70">
        <v>5877141</v>
      </c>
      <c r="E870" s="70" t="s">
        <v>962</v>
      </c>
      <c r="F870" s="70" t="s">
        <v>959</v>
      </c>
      <c r="G870" s="72">
        <v>43152</v>
      </c>
      <c r="H870" s="72">
        <v>43152</v>
      </c>
      <c r="I870" s="70" t="s">
        <v>573</v>
      </c>
      <c r="J870" s="70"/>
      <c r="K870" s="73">
        <v>1</v>
      </c>
      <c r="L870" s="74">
        <v>881.69</v>
      </c>
      <c r="M870" s="96">
        <v>881.69</v>
      </c>
    </row>
    <row r="871" spans="1:13" x14ac:dyDescent="0.35">
      <c r="A871" s="94" t="str">
        <f t="shared" si="13"/>
        <v>5876353ZNGA560BC</v>
      </c>
      <c r="B871" s="70" t="s">
        <v>986</v>
      </c>
      <c r="C871" s="71">
        <v>2245652</v>
      </c>
      <c r="D871" s="70">
        <v>5876353</v>
      </c>
      <c r="E871" s="70" t="s">
        <v>957</v>
      </c>
      <c r="F871" s="70" t="s">
        <v>959</v>
      </c>
      <c r="G871" s="72">
        <v>43152</v>
      </c>
      <c r="H871" s="72">
        <v>43152</v>
      </c>
      <c r="I871" s="70" t="s">
        <v>541</v>
      </c>
      <c r="J871" s="70"/>
      <c r="K871" s="73">
        <v>1</v>
      </c>
      <c r="L871" s="74">
        <v>414.92</v>
      </c>
      <c r="M871" s="96">
        <v>414.92</v>
      </c>
    </row>
    <row r="872" spans="1:13" x14ac:dyDescent="0.35">
      <c r="A872" s="94" t="str">
        <f t="shared" si="13"/>
        <v>5889558NGA-750</v>
      </c>
      <c r="B872" s="70" t="s">
        <v>986</v>
      </c>
      <c r="C872" s="71">
        <v>2246290</v>
      </c>
      <c r="D872" s="70">
        <v>5889558</v>
      </c>
      <c r="E872" s="70" t="s">
        <v>985</v>
      </c>
      <c r="F872" s="70" t="s">
        <v>959</v>
      </c>
      <c r="G872" s="72">
        <v>43159</v>
      </c>
      <c r="H872" s="72">
        <v>43159</v>
      </c>
      <c r="I872" s="70" t="s">
        <v>187</v>
      </c>
      <c r="J872" s="70"/>
      <c r="K872" s="73">
        <v>1</v>
      </c>
      <c r="L872" s="74">
        <v>22.61</v>
      </c>
      <c r="M872" s="96">
        <v>22.61</v>
      </c>
    </row>
    <row r="873" spans="1:13" x14ac:dyDescent="0.35">
      <c r="A873" s="94" t="str">
        <f t="shared" si="13"/>
        <v>5889558NGA-753</v>
      </c>
      <c r="B873" s="70" t="s">
        <v>986</v>
      </c>
      <c r="C873" s="71">
        <v>2246290</v>
      </c>
      <c r="D873" s="70">
        <v>5889558</v>
      </c>
      <c r="E873" s="70" t="s">
        <v>985</v>
      </c>
      <c r="F873" s="70" t="s">
        <v>959</v>
      </c>
      <c r="G873" s="72">
        <v>43159</v>
      </c>
      <c r="H873" s="72">
        <v>43159</v>
      </c>
      <c r="I873" s="70" t="s">
        <v>193</v>
      </c>
      <c r="J873" s="70"/>
      <c r="K873" s="73">
        <v>1</v>
      </c>
      <c r="L873" s="74">
        <v>68.2</v>
      </c>
      <c r="M873" s="96">
        <v>68.2</v>
      </c>
    </row>
    <row r="874" spans="1:13" x14ac:dyDescent="0.35">
      <c r="A874" s="94" t="str">
        <f t="shared" si="13"/>
        <v>5875546NGA-714</v>
      </c>
      <c r="B874" s="70" t="s">
        <v>986</v>
      </c>
      <c r="C874" s="71">
        <v>2246321</v>
      </c>
      <c r="D874" s="70">
        <v>5875546</v>
      </c>
      <c r="E874" s="70" t="s">
        <v>957</v>
      </c>
      <c r="F874" s="70" t="s">
        <v>959</v>
      </c>
      <c r="G874" s="72">
        <v>43153</v>
      </c>
      <c r="H874" s="72">
        <v>43153</v>
      </c>
      <c r="I874" s="70" t="s">
        <v>181</v>
      </c>
      <c r="J874" s="70"/>
      <c r="K874" s="73">
        <v>1</v>
      </c>
      <c r="L874" s="74">
        <v>41.38</v>
      </c>
      <c r="M874" s="96">
        <v>41.38</v>
      </c>
    </row>
    <row r="875" spans="1:13" x14ac:dyDescent="0.35">
      <c r="A875" s="94" t="str">
        <f t="shared" si="13"/>
        <v>5884264ZNGA561A</v>
      </c>
      <c r="B875" s="70" t="s">
        <v>986</v>
      </c>
      <c r="C875" s="71">
        <v>2247137</v>
      </c>
      <c r="D875" s="70">
        <v>5884264</v>
      </c>
      <c r="E875" s="70" t="s">
        <v>966</v>
      </c>
      <c r="F875" s="70" t="s">
        <v>956</v>
      </c>
      <c r="G875" s="72">
        <v>43152</v>
      </c>
      <c r="H875" s="72">
        <v>43152</v>
      </c>
      <c r="I875" s="70" t="s">
        <v>543</v>
      </c>
      <c r="J875" s="70"/>
      <c r="K875" s="73">
        <v>1</v>
      </c>
      <c r="L875" s="74">
        <v>0</v>
      </c>
      <c r="M875" s="96">
        <v>0</v>
      </c>
    </row>
    <row r="876" spans="1:13" x14ac:dyDescent="0.35">
      <c r="A876" s="94" t="str">
        <f t="shared" si="13"/>
        <v>5851558NGA-714</v>
      </c>
      <c r="B876" s="70" t="s">
        <v>986</v>
      </c>
      <c r="C876" s="71">
        <v>2247530</v>
      </c>
      <c r="D876" s="70">
        <v>5851558</v>
      </c>
      <c r="E876" s="70" t="s">
        <v>968</v>
      </c>
      <c r="F876" s="70" t="s">
        <v>953</v>
      </c>
      <c r="G876" s="72">
        <v>43151</v>
      </c>
      <c r="H876" s="72">
        <v>43151</v>
      </c>
      <c r="I876" s="70" t="s">
        <v>181</v>
      </c>
      <c r="J876" s="70"/>
      <c r="K876" s="73">
        <v>1</v>
      </c>
      <c r="L876" s="74">
        <v>41.38</v>
      </c>
      <c r="M876" s="96">
        <v>41.38</v>
      </c>
    </row>
    <row r="877" spans="1:13" x14ac:dyDescent="0.35">
      <c r="A877" s="94" t="str">
        <f t="shared" si="13"/>
        <v>5851537ZNGA561A</v>
      </c>
      <c r="B877" s="70" t="s">
        <v>986</v>
      </c>
      <c r="C877" s="71">
        <v>2247531</v>
      </c>
      <c r="D877" s="70">
        <v>5851537</v>
      </c>
      <c r="E877" s="70" t="s">
        <v>968</v>
      </c>
      <c r="F877" s="70" t="s">
        <v>956</v>
      </c>
      <c r="G877" s="72">
        <v>43151</v>
      </c>
      <c r="H877" s="72">
        <v>43151</v>
      </c>
      <c r="I877" s="70" t="s">
        <v>543</v>
      </c>
      <c r="J877" s="70"/>
      <c r="K877" s="73">
        <v>1</v>
      </c>
      <c r="L877" s="74">
        <v>0</v>
      </c>
      <c r="M877" s="96">
        <v>0</v>
      </c>
    </row>
    <row r="878" spans="1:13" x14ac:dyDescent="0.35">
      <c r="A878" s="94" t="str">
        <f t="shared" si="13"/>
        <v>5818455ZNGA562BC</v>
      </c>
      <c r="B878" s="70" t="s">
        <v>986</v>
      </c>
      <c r="C878" s="71">
        <v>2247942</v>
      </c>
      <c r="D878" s="70">
        <v>5818455</v>
      </c>
      <c r="E878" s="70" t="s">
        <v>968</v>
      </c>
      <c r="F878" s="70" t="s">
        <v>959</v>
      </c>
      <c r="G878" s="72">
        <v>43159</v>
      </c>
      <c r="H878" s="72">
        <v>43159</v>
      </c>
      <c r="I878" s="70" t="s">
        <v>557</v>
      </c>
      <c r="J878" s="70"/>
      <c r="K878" s="73">
        <v>1</v>
      </c>
      <c r="L878" s="74">
        <v>498.69</v>
      </c>
      <c r="M878" s="96">
        <v>498.69</v>
      </c>
    </row>
    <row r="879" spans="1:13" x14ac:dyDescent="0.35">
      <c r="A879" s="94" t="str">
        <f t="shared" si="13"/>
        <v>5818455ZNGA563BC</v>
      </c>
      <c r="B879" s="70" t="s">
        <v>986</v>
      </c>
      <c r="C879" s="71">
        <v>2247942</v>
      </c>
      <c r="D879" s="70">
        <v>5818455</v>
      </c>
      <c r="E879" s="70" t="s">
        <v>968</v>
      </c>
      <c r="F879" s="70" t="s">
        <v>959</v>
      </c>
      <c r="G879" s="72">
        <v>43152</v>
      </c>
      <c r="H879" s="72">
        <v>43152</v>
      </c>
      <c r="I879" s="70" t="s">
        <v>565</v>
      </c>
      <c r="J879" s="70"/>
      <c r="K879" s="73">
        <v>1</v>
      </c>
      <c r="L879" s="74">
        <v>626.70000000000005</v>
      </c>
      <c r="M879" s="96">
        <v>626.70000000000005</v>
      </c>
    </row>
    <row r="880" spans="1:13" x14ac:dyDescent="0.35">
      <c r="A880" s="94" t="str">
        <f t="shared" si="13"/>
        <v>5818455ZNGA563BC</v>
      </c>
      <c r="B880" s="70" t="s">
        <v>986</v>
      </c>
      <c r="C880" s="71">
        <v>2247942</v>
      </c>
      <c r="D880" s="77">
        <v>5818455</v>
      </c>
      <c r="E880" s="70" t="s">
        <v>968</v>
      </c>
      <c r="F880" s="70" t="s">
        <v>959</v>
      </c>
      <c r="G880" s="72">
        <v>43159</v>
      </c>
      <c r="H880" s="72">
        <v>43159</v>
      </c>
      <c r="I880" s="70" t="s">
        <v>565</v>
      </c>
      <c r="J880" s="70"/>
      <c r="K880" s="73">
        <v>-1</v>
      </c>
      <c r="L880" s="74">
        <v>626.70000000000005</v>
      </c>
      <c r="M880" s="96">
        <v>-626.70000000000005</v>
      </c>
    </row>
    <row r="881" spans="1:13" x14ac:dyDescent="0.35">
      <c r="A881" s="94" t="str">
        <f t="shared" si="13"/>
        <v>5818443ZNGA561A</v>
      </c>
      <c r="B881" s="70" t="s">
        <v>986</v>
      </c>
      <c r="C881" s="71">
        <v>2247943</v>
      </c>
      <c r="D881" s="70">
        <v>5818443</v>
      </c>
      <c r="E881" s="70" t="s">
        <v>968</v>
      </c>
      <c r="F881" s="70" t="s">
        <v>956</v>
      </c>
      <c r="G881" s="72">
        <v>43151</v>
      </c>
      <c r="H881" s="72">
        <v>43151</v>
      </c>
      <c r="I881" s="70" t="s">
        <v>543</v>
      </c>
      <c r="J881" s="70"/>
      <c r="K881" s="73">
        <v>1</v>
      </c>
      <c r="L881" s="74">
        <v>0</v>
      </c>
      <c r="M881" s="96">
        <v>0</v>
      </c>
    </row>
    <row r="882" spans="1:13" x14ac:dyDescent="0.35">
      <c r="A882" s="94" t="str">
        <f t="shared" si="13"/>
        <v>5919235NGA-750</v>
      </c>
      <c r="B882" s="70" t="s">
        <v>986</v>
      </c>
      <c r="C882" s="71">
        <v>2248491</v>
      </c>
      <c r="D882" s="70">
        <v>5919235</v>
      </c>
      <c r="E882" s="70" t="s">
        <v>962</v>
      </c>
      <c r="F882" s="70" t="s">
        <v>959</v>
      </c>
      <c r="G882" s="72">
        <v>43150</v>
      </c>
      <c r="H882" s="72">
        <v>43150</v>
      </c>
      <c r="I882" s="70" t="s">
        <v>187</v>
      </c>
      <c r="J882" s="70"/>
      <c r="K882" s="73">
        <v>1</v>
      </c>
      <c r="L882" s="74">
        <v>22.61</v>
      </c>
      <c r="M882" s="96">
        <v>22.61</v>
      </c>
    </row>
    <row r="883" spans="1:13" x14ac:dyDescent="0.35">
      <c r="A883" s="94" t="str">
        <f t="shared" si="13"/>
        <v>5919235NGA-753</v>
      </c>
      <c r="B883" s="70" t="s">
        <v>986</v>
      </c>
      <c r="C883" s="71">
        <v>2248491</v>
      </c>
      <c r="D883" s="70">
        <v>5919235</v>
      </c>
      <c r="E883" s="70" t="s">
        <v>962</v>
      </c>
      <c r="F883" s="70" t="s">
        <v>959</v>
      </c>
      <c r="G883" s="72">
        <v>43151</v>
      </c>
      <c r="H883" s="72">
        <v>43151</v>
      </c>
      <c r="I883" s="70" t="s">
        <v>193</v>
      </c>
      <c r="J883" s="70"/>
      <c r="K883" s="73">
        <v>1</v>
      </c>
      <c r="L883" s="74">
        <v>68.2</v>
      </c>
      <c r="M883" s="96">
        <v>68.2</v>
      </c>
    </row>
    <row r="884" spans="1:13" x14ac:dyDescent="0.35">
      <c r="A884" s="94" t="str">
        <f t="shared" si="13"/>
        <v>5924406ZNGA561A</v>
      </c>
      <c r="B884" s="70" t="s">
        <v>986</v>
      </c>
      <c r="C884" s="71">
        <v>2248770</v>
      </c>
      <c r="D884" s="70">
        <v>5924406</v>
      </c>
      <c r="E884" s="70" t="s">
        <v>955</v>
      </c>
      <c r="F884" s="70" t="s">
        <v>956</v>
      </c>
      <c r="G884" s="72">
        <v>43151</v>
      </c>
      <c r="H884" s="72">
        <v>43151</v>
      </c>
      <c r="I884" s="70" t="s">
        <v>543</v>
      </c>
      <c r="J884" s="70"/>
      <c r="K884" s="73">
        <v>1</v>
      </c>
      <c r="L884" s="74">
        <v>0</v>
      </c>
      <c r="M884" s="96">
        <v>0</v>
      </c>
    </row>
    <row r="885" spans="1:13" x14ac:dyDescent="0.35">
      <c r="A885" s="94" t="str">
        <f t="shared" si="13"/>
        <v>5924419ZNGA561BC</v>
      </c>
      <c r="B885" s="70" t="s">
        <v>986</v>
      </c>
      <c r="C885" s="71">
        <v>2248771</v>
      </c>
      <c r="D885" s="70">
        <v>5924419</v>
      </c>
      <c r="E885" s="70" t="s">
        <v>955</v>
      </c>
      <c r="F885" s="70" t="s">
        <v>959</v>
      </c>
      <c r="G885" s="72">
        <v>43151</v>
      </c>
      <c r="H885" s="72">
        <v>43151</v>
      </c>
      <c r="I885" s="70" t="s">
        <v>549</v>
      </c>
      <c r="J885" s="70"/>
      <c r="K885" s="73">
        <v>1</v>
      </c>
      <c r="L885" s="74">
        <v>433.57</v>
      </c>
      <c r="M885" s="96">
        <v>433.57</v>
      </c>
    </row>
    <row r="886" spans="1:13" x14ac:dyDescent="0.35">
      <c r="A886" s="94" t="str">
        <f t="shared" si="13"/>
        <v>5927508ZNGA561A</v>
      </c>
      <c r="B886" s="70" t="s">
        <v>986</v>
      </c>
      <c r="C886" s="71">
        <v>2248828</v>
      </c>
      <c r="D886" s="70">
        <v>5927508</v>
      </c>
      <c r="E886" s="70" t="s">
        <v>985</v>
      </c>
      <c r="F886" s="70" t="s">
        <v>956</v>
      </c>
      <c r="G886" s="72">
        <v>43153</v>
      </c>
      <c r="H886" s="72">
        <v>43153</v>
      </c>
      <c r="I886" s="70" t="s">
        <v>543</v>
      </c>
      <c r="J886" s="70"/>
      <c r="K886" s="73">
        <v>1</v>
      </c>
      <c r="L886" s="74">
        <v>0</v>
      </c>
      <c r="M886" s="96">
        <v>0</v>
      </c>
    </row>
    <row r="887" spans="1:13" x14ac:dyDescent="0.35">
      <c r="A887" s="94" t="str">
        <f t="shared" si="13"/>
        <v>5930126NGA-711</v>
      </c>
      <c r="B887" s="70" t="s">
        <v>986</v>
      </c>
      <c r="C887" s="71">
        <v>2249582</v>
      </c>
      <c r="D887" s="70">
        <v>5930126</v>
      </c>
      <c r="E887" s="70" t="s">
        <v>957</v>
      </c>
      <c r="F887" s="70" t="s">
        <v>969</v>
      </c>
      <c r="G887" s="72">
        <v>43153</v>
      </c>
      <c r="H887" s="72">
        <v>43153</v>
      </c>
      <c r="I887" s="70" t="s">
        <v>177</v>
      </c>
      <c r="J887" s="70"/>
      <c r="K887" s="73">
        <v>1</v>
      </c>
      <c r="L887" s="74">
        <v>225.02</v>
      </c>
      <c r="M887" s="96">
        <v>225.02</v>
      </c>
    </row>
    <row r="888" spans="1:13" x14ac:dyDescent="0.35">
      <c r="A888" s="94" t="str">
        <f t="shared" si="13"/>
        <v>5936681ZNGA561A</v>
      </c>
      <c r="B888" s="70" t="s">
        <v>986</v>
      </c>
      <c r="C888" s="71">
        <v>2249907</v>
      </c>
      <c r="D888" s="70">
        <v>5936681</v>
      </c>
      <c r="E888" s="70" t="s">
        <v>985</v>
      </c>
      <c r="F888" s="70" t="s">
        <v>956</v>
      </c>
      <c r="G888" s="72">
        <v>43157</v>
      </c>
      <c r="H888" s="72">
        <v>43157</v>
      </c>
      <c r="I888" s="70" t="s">
        <v>543</v>
      </c>
      <c r="J888" s="70"/>
      <c r="K888" s="73">
        <v>1</v>
      </c>
      <c r="L888" s="74">
        <v>0</v>
      </c>
      <c r="M888" s="96">
        <v>0</v>
      </c>
    </row>
    <row r="889" spans="1:13" x14ac:dyDescent="0.35">
      <c r="A889" s="94" t="str">
        <f t="shared" si="13"/>
        <v>5962461ZNGA560B</v>
      </c>
      <c r="B889" s="70" t="s">
        <v>986</v>
      </c>
      <c r="C889" s="71">
        <v>2250236</v>
      </c>
      <c r="D889" s="70">
        <v>5962461</v>
      </c>
      <c r="E889" s="70" t="s">
        <v>985</v>
      </c>
      <c r="F889" s="70" t="s">
        <v>953</v>
      </c>
      <c r="G889" s="72">
        <v>43158</v>
      </c>
      <c r="H889" s="72">
        <v>43158</v>
      </c>
      <c r="I889" s="70" t="s">
        <v>537</v>
      </c>
      <c r="J889" s="70"/>
      <c r="K889" s="73">
        <v>1</v>
      </c>
      <c r="L889" s="74">
        <v>187.32</v>
      </c>
      <c r="M889" s="96">
        <v>187.32</v>
      </c>
    </row>
    <row r="890" spans="1:13" x14ac:dyDescent="0.35">
      <c r="A890" s="94" t="str">
        <f t="shared" si="13"/>
        <v>5888760ZNGA563BC</v>
      </c>
      <c r="B890" s="70" t="s">
        <v>986</v>
      </c>
      <c r="C890" s="71">
        <v>2250562</v>
      </c>
      <c r="D890" s="70">
        <v>5888760</v>
      </c>
      <c r="E890" s="70" t="s">
        <v>955</v>
      </c>
      <c r="F890" s="70" t="s">
        <v>959</v>
      </c>
      <c r="G890" s="72">
        <v>43157</v>
      </c>
      <c r="H890" s="72">
        <v>43157</v>
      </c>
      <c r="I890" s="70" t="s">
        <v>565</v>
      </c>
      <c r="J890" s="70"/>
      <c r="K890" s="73">
        <v>1</v>
      </c>
      <c r="L890" s="74">
        <v>626.70000000000005</v>
      </c>
      <c r="M890" s="96">
        <v>626.70000000000005</v>
      </c>
    </row>
    <row r="891" spans="1:13" x14ac:dyDescent="0.35">
      <c r="A891" s="94" t="str">
        <f t="shared" si="13"/>
        <v>5888752ZNGA561A</v>
      </c>
      <c r="B891" s="70" t="s">
        <v>986</v>
      </c>
      <c r="C891" s="71">
        <v>2250563</v>
      </c>
      <c r="D891" s="70">
        <v>5888752</v>
      </c>
      <c r="E891" s="70" t="s">
        <v>955</v>
      </c>
      <c r="F891" s="70" t="s">
        <v>956</v>
      </c>
      <c r="G891" s="72">
        <v>43152</v>
      </c>
      <c r="H891" s="72">
        <v>43152</v>
      </c>
      <c r="I891" s="70" t="s">
        <v>543</v>
      </c>
      <c r="J891" s="70"/>
      <c r="K891" s="73">
        <v>1</v>
      </c>
      <c r="L891" s="74">
        <v>0</v>
      </c>
      <c r="M891" s="96">
        <v>0</v>
      </c>
    </row>
    <row r="892" spans="1:13" x14ac:dyDescent="0.35">
      <c r="A892" s="94" t="str">
        <f t="shared" si="13"/>
        <v>5912786ZNGA563BC</v>
      </c>
      <c r="B892" s="70" t="s">
        <v>986</v>
      </c>
      <c r="C892" s="71">
        <v>2250578</v>
      </c>
      <c r="D892" s="70">
        <v>5912786</v>
      </c>
      <c r="E892" s="70" t="s">
        <v>967</v>
      </c>
      <c r="F892" s="70" t="s">
        <v>959</v>
      </c>
      <c r="G892" s="72">
        <v>43153</v>
      </c>
      <c r="H892" s="72">
        <v>43153</v>
      </c>
      <c r="I892" s="70" t="s">
        <v>565</v>
      </c>
      <c r="J892" s="70"/>
      <c r="K892" s="73">
        <v>1</v>
      </c>
      <c r="L892" s="74">
        <v>626.70000000000005</v>
      </c>
      <c r="M892" s="96">
        <v>626.70000000000005</v>
      </c>
    </row>
    <row r="893" spans="1:13" x14ac:dyDescent="0.35">
      <c r="A893" s="94" t="str">
        <f t="shared" si="13"/>
        <v>5912777ZNGA561A</v>
      </c>
      <c r="B893" s="70" t="s">
        <v>986</v>
      </c>
      <c r="C893" s="71">
        <v>2250579</v>
      </c>
      <c r="D893" s="70">
        <v>5912777</v>
      </c>
      <c r="E893" s="70" t="s">
        <v>967</v>
      </c>
      <c r="F893" s="70" t="s">
        <v>956</v>
      </c>
      <c r="G893" s="72">
        <v>43152</v>
      </c>
      <c r="H893" s="72">
        <v>43152</v>
      </c>
      <c r="I893" s="70" t="s">
        <v>543</v>
      </c>
      <c r="J893" s="70"/>
      <c r="K893" s="73">
        <v>1</v>
      </c>
      <c r="L893" s="74">
        <v>0</v>
      </c>
      <c r="M893" s="96">
        <v>0</v>
      </c>
    </row>
    <row r="894" spans="1:13" x14ac:dyDescent="0.35">
      <c r="A894" s="94" t="str">
        <f t="shared" si="13"/>
        <v>5918104ZNGA561B</v>
      </c>
      <c r="B894" s="70" t="s">
        <v>986</v>
      </c>
      <c r="C894" s="71">
        <v>2250580</v>
      </c>
      <c r="D894" s="70">
        <v>5918104</v>
      </c>
      <c r="E894" s="70" t="s">
        <v>968</v>
      </c>
      <c r="F894" s="70" t="s">
        <v>953</v>
      </c>
      <c r="G894" s="72">
        <v>43155</v>
      </c>
      <c r="H894" s="72">
        <v>43155</v>
      </c>
      <c r="I894" s="70" t="s">
        <v>545</v>
      </c>
      <c r="J894" s="70"/>
      <c r="K894" s="73">
        <v>1</v>
      </c>
      <c r="L894" s="74">
        <v>194.94</v>
      </c>
      <c r="M894" s="96">
        <v>194.94</v>
      </c>
    </row>
    <row r="895" spans="1:13" x14ac:dyDescent="0.35">
      <c r="A895" s="94" t="str">
        <f t="shared" si="13"/>
        <v>5918094ZNGA561A</v>
      </c>
      <c r="B895" s="70" t="s">
        <v>986</v>
      </c>
      <c r="C895" s="71">
        <v>2250581</v>
      </c>
      <c r="D895" s="70">
        <v>5918094</v>
      </c>
      <c r="E895" s="70" t="s">
        <v>968</v>
      </c>
      <c r="F895" s="70" t="s">
        <v>956</v>
      </c>
      <c r="G895" s="72">
        <v>43155</v>
      </c>
      <c r="H895" s="72">
        <v>43155</v>
      </c>
      <c r="I895" s="70" t="s">
        <v>543</v>
      </c>
      <c r="J895" s="70"/>
      <c r="K895" s="73">
        <v>1</v>
      </c>
      <c r="L895" s="74">
        <v>0</v>
      </c>
      <c r="M895" s="96">
        <v>0</v>
      </c>
    </row>
    <row r="896" spans="1:13" x14ac:dyDescent="0.35">
      <c r="A896" s="94" t="str">
        <f t="shared" si="13"/>
        <v>5966916ZNGA561BC</v>
      </c>
      <c r="B896" s="70" t="s">
        <v>986</v>
      </c>
      <c r="C896" s="71">
        <v>2250699</v>
      </c>
      <c r="D896" s="70">
        <v>5966916</v>
      </c>
      <c r="E896" s="70" t="s">
        <v>968</v>
      </c>
      <c r="F896" s="70" t="s">
        <v>959</v>
      </c>
      <c r="G896" s="72">
        <v>43153</v>
      </c>
      <c r="H896" s="72">
        <v>43153</v>
      </c>
      <c r="I896" s="70" t="s">
        <v>549</v>
      </c>
      <c r="J896" s="70"/>
      <c r="K896" s="73">
        <v>1</v>
      </c>
      <c r="L896" s="74">
        <v>433.57</v>
      </c>
      <c r="M896" s="96">
        <v>433.57</v>
      </c>
    </row>
    <row r="897" spans="1:13" x14ac:dyDescent="0.35">
      <c r="A897" s="94" t="str">
        <f t="shared" si="13"/>
        <v>5966841ZNGA561A</v>
      </c>
      <c r="B897" s="70" t="s">
        <v>986</v>
      </c>
      <c r="C897" s="71">
        <v>2250700</v>
      </c>
      <c r="D897" s="70">
        <v>5966841</v>
      </c>
      <c r="E897" s="70" t="s">
        <v>968</v>
      </c>
      <c r="F897" s="70" t="s">
        <v>956</v>
      </c>
      <c r="G897" s="72">
        <v>43152</v>
      </c>
      <c r="H897" s="72">
        <v>43152</v>
      </c>
      <c r="I897" s="70" t="s">
        <v>543</v>
      </c>
      <c r="J897" s="70"/>
      <c r="K897" s="73">
        <v>1</v>
      </c>
      <c r="L897" s="74">
        <v>0</v>
      </c>
      <c r="M897" s="96">
        <v>0</v>
      </c>
    </row>
    <row r="898" spans="1:13" x14ac:dyDescent="0.35">
      <c r="A898" s="94" t="str">
        <f t="shared" si="13"/>
        <v>5925131ZNGA561A</v>
      </c>
      <c r="B898" s="70" t="s">
        <v>986</v>
      </c>
      <c r="C898" s="71">
        <v>2250750</v>
      </c>
      <c r="D898" s="70">
        <v>5925131</v>
      </c>
      <c r="E898" s="70" t="s">
        <v>955</v>
      </c>
      <c r="F898" s="70" t="s">
        <v>956</v>
      </c>
      <c r="G898" s="72">
        <v>43152</v>
      </c>
      <c r="H898" s="72">
        <v>43152</v>
      </c>
      <c r="I898" s="70" t="s">
        <v>543</v>
      </c>
      <c r="J898" s="70"/>
      <c r="K898" s="73">
        <v>1</v>
      </c>
      <c r="L898" s="74">
        <v>0</v>
      </c>
      <c r="M898" s="96">
        <v>0</v>
      </c>
    </row>
    <row r="899" spans="1:13" x14ac:dyDescent="0.35">
      <c r="A899" s="94" t="str">
        <f t="shared" ref="A899:A962" si="14">CONCATENATE(D899,I899)</f>
        <v>5925140ZNGA564B</v>
      </c>
      <c r="B899" s="70" t="s">
        <v>986</v>
      </c>
      <c r="C899" s="71">
        <v>2250751</v>
      </c>
      <c r="D899" s="70">
        <v>5925140</v>
      </c>
      <c r="E899" s="70" t="s">
        <v>955</v>
      </c>
      <c r="F899" s="70" t="s">
        <v>953</v>
      </c>
      <c r="G899" s="72">
        <v>43152</v>
      </c>
      <c r="H899" s="72">
        <v>43152</v>
      </c>
      <c r="I899" s="70" t="s">
        <v>569</v>
      </c>
      <c r="J899" s="70"/>
      <c r="K899" s="73">
        <v>1</v>
      </c>
      <c r="L899" s="74">
        <v>625.48</v>
      </c>
      <c r="M899" s="96">
        <v>625.48</v>
      </c>
    </row>
    <row r="900" spans="1:13" x14ac:dyDescent="0.35">
      <c r="A900" s="94" t="str">
        <f t="shared" si="14"/>
        <v>5765439NGA-711</v>
      </c>
      <c r="B900" s="70" t="s">
        <v>986</v>
      </c>
      <c r="C900" s="71">
        <v>2250870</v>
      </c>
      <c r="D900" s="70">
        <v>5765439</v>
      </c>
      <c r="E900" s="70" t="s">
        <v>967</v>
      </c>
      <c r="F900" s="70" t="s">
        <v>969</v>
      </c>
      <c r="G900" s="72">
        <v>43153</v>
      </c>
      <c r="H900" s="72">
        <v>43153</v>
      </c>
      <c r="I900" s="70" t="s">
        <v>177</v>
      </c>
      <c r="J900" s="70"/>
      <c r="K900" s="73">
        <v>1</v>
      </c>
      <c r="L900" s="74">
        <v>225.02</v>
      </c>
      <c r="M900" s="96">
        <v>225.02</v>
      </c>
    </row>
    <row r="901" spans="1:13" x14ac:dyDescent="0.35">
      <c r="A901" s="94" t="str">
        <f t="shared" si="14"/>
        <v>5968004ZNGA562BC</v>
      </c>
      <c r="B901" s="70" t="s">
        <v>986</v>
      </c>
      <c r="C901" s="71">
        <v>2251000</v>
      </c>
      <c r="D901" s="70">
        <v>5968004</v>
      </c>
      <c r="E901" s="70" t="s">
        <v>962</v>
      </c>
      <c r="F901" s="70" t="s">
        <v>959</v>
      </c>
      <c r="G901" s="72">
        <v>43153</v>
      </c>
      <c r="H901" s="72">
        <v>43153</v>
      </c>
      <c r="I901" s="70" t="s">
        <v>557</v>
      </c>
      <c r="J901" s="70"/>
      <c r="K901" s="73">
        <v>1</v>
      </c>
      <c r="L901" s="74">
        <v>498.69</v>
      </c>
      <c r="M901" s="96">
        <v>498.69</v>
      </c>
    </row>
    <row r="902" spans="1:13" x14ac:dyDescent="0.35">
      <c r="A902" s="94" t="str">
        <f t="shared" si="14"/>
        <v>5967917ZNGA561A</v>
      </c>
      <c r="B902" s="70" t="s">
        <v>986</v>
      </c>
      <c r="C902" s="71">
        <v>2251001</v>
      </c>
      <c r="D902" s="70">
        <v>5967917</v>
      </c>
      <c r="E902" s="70" t="s">
        <v>962</v>
      </c>
      <c r="F902" s="70" t="s">
        <v>956</v>
      </c>
      <c r="G902" s="72">
        <v>43151</v>
      </c>
      <c r="H902" s="72">
        <v>43151</v>
      </c>
      <c r="I902" s="70" t="s">
        <v>543</v>
      </c>
      <c r="J902" s="70"/>
      <c r="K902" s="73">
        <v>1</v>
      </c>
      <c r="L902" s="74">
        <v>0</v>
      </c>
      <c r="M902" s="96">
        <v>0</v>
      </c>
    </row>
    <row r="903" spans="1:13" x14ac:dyDescent="0.35">
      <c r="A903" s="94" t="str">
        <f t="shared" si="14"/>
        <v>5975987ZNGA561A</v>
      </c>
      <c r="B903" s="70" t="s">
        <v>986</v>
      </c>
      <c r="C903" s="71">
        <v>2251260</v>
      </c>
      <c r="D903" s="70">
        <v>5975987</v>
      </c>
      <c r="E903" s="70" t="s">
        <v>957</v>
      </c>
      <c r="F903" s="70" t="s">
        <v>956</v>
      </c>
      <c r="G903" s="72">
        <v>43154</v>
      </c>
      <c r="H903" s="72">
        <v>43154</v>
      </c>
      <c r="I903" s="70" t="s">
        <v>543</v>
      </c>
      <c r="J903" s="70"/>
      <c r="K903" s="73">
        <v>1</v>
      </c>
      <c r="L903" s="74">
        <v>0</v>
      </c>
      <c r="M903" s="96">
        <v>0</v>
      </c>
    </row>
    <row r="904" spans="1:13" x14ac:dyDescent="0.35">
      <c r="A904" s="94" t="str">
        <f t="shared" si="14"/>
        <v>5975992NGA-714</v>
      </c>
      <c r="B904" s="70" t="s">
        <v>986</v>
      </c>
      <c r="C904" s="71">
        <v>2251261</v>
      </c>
      <c r="D904" s="70">
        <v>5975992</v>
      </c>
      <c r="E904" s="70" t="s">
        <v>957</v>
      </c>
      <c r="F904" s="70" t="s">
        <v>953</v>
      </c>
      <c r="G904" s="72">
        <v>43154</v>
      </c>
      <c r="H904" s="72">
        <v>43154</v>
      </c>
      <c r="I904" s="70" t="s">
        <v>181</v>
      </c>
      <c r="J904" s="70"/>
      <c r="K904" s="73">
        <v>1</v>
      </c>
      <c r="L904" s="74">
        <v>41.38</v>
      </c>
      <c r="M904" s="96">
        <v>41.38</v>
      </c>
    </row>
    <row r="905" spans="1:13" x14ac:dyDescent="0.35">
      <c r="A905" s="94" t="str">
        <f t="shared" si="14"/>
        <v>5973899ZNGA562BC</v>
      </c>
      <c r="B905" s="70" t="s">
        <v>986</v>
      </c>
      <c r="C905" s="71">
        <v>2251262</v>
      </c>
      <c r="D905" s="70">
        <v>5973899</v>
      </c>
      <c r="E905" s="70" t="s">
        <v>957</v>
      </c>
      <c r="F905" s="70" t="s">
        <v>959</v>
      </c>
      <c r="G905" s="72">
        <v>43155</v>
      </c>
      <c r="H905" s="72">
        <v>43155</v>
      </c>
      <c r="I905" s="70" t="s">
        <v>557</v>
      </c>
      <c r="J905" s="70"/>
      <c r="K905" s="73">
        <v>1</v>
      </c>
      <c r="L905" s="74">
        <v>498.69</v>
      </c>
      <c r="M905" s="96">
        <v>498.69</v>
      </c>
    </row>
    <row r="906" spans="1:13" x14ac:dyDescent="0.35">
      <c r="A906" s="94" t="str">
        <f t="shared" si="14"/>
        <v>5973885ZNGA561A</v>
      </c>
      <c r="B906" s="70" t="s">
        <v>986</v>
      </c>
      <c r="C906" s="71">
        <v>2251263</v>
      </c>
      <c r="D906" s="70">
        <v>5973885</v>
      </c>
      <c r="E906" s="70" t="s">
        <v>957</v>
      </c>
      <c r="F906" s="70" t="s">
        <v>956</v>
      </c>
      <c r="G906" s="72">
        <v>43154</v>
      </c>
      <c r="H906" s="72">
        <v>43154</v>
      </c>
      <c r="I906" s="70" t="s">
        <v>543</v>
      </c>
      <c r="J906" s="70"/>
      <c r="K906" s="73">
        <v>1</v>
      </c>
      <c r="L906" s="74">
        <v>0</v>
      </c>
      <c r="M906" s="96">
        <v>0</v>
      </c>
    </row>
    <row r="907" spans="1:13" x14ac:dyDescent="0.35">
      <c r="A907" s="94" t="str">
        <f t="shared" si="14"/>
        <v>5945682ZNGA561A</v>
      </c>
      <c r="B907" s="70" t="s">
        <v>986</v>
      </c>
      <c r="C907" s="71">
        <v>2251848</v>
      </c>
      <c r="D907" s="70">
        <v>5945682</v>
      </c>
      <c r="E907" s="70" t="s">
        <v>967</v>
      </c>
      <c r="F907" s="70" t="s">
        <v>956</v>
      </c>
      <c r="G907" s="72">
        <v>43153</v>
      </c>
      <c r="H907" s="72">
        <v>43153</v>
      </c>
      <c r="I907" s="70" t="s">
        <v>543</v>
      </c>
      <c r="J907" s="70"/>
      <c r="K907" s="73">
        <v>1</v>
      </c>
      <c r="L907" s="74">
        <v>0</v>
      </c>
      <c r="M907" s="96">
        <v>0</v>
      </c>
    </row>
    <row r="908" spans="1:13" x14ac:dyDescent="0.35">
      <c r="A908" s="94" t="str">
        <f t="shared" si="14"/>
        <v>5963392ZNGA562B</v>
      </c>
      <c r="B908" s="70" t="s">
        <v>986</v>
      </c>
      <c r="C908" s="71">
        <v>2251851</v>
      </c>
      <c r="D908" s="70">
        <v>5963392</v>
      </c>
      <c r="E908" s="70" t="s">
        <v>962</v>
      </c>
      <c r="F908" s="70" t="s">
        <v>953</v>
      </c>
      <c r="G908" s="72">
        <v>43159</v>
      </c>
      <c r="H908" s="72">
        <v>43159</v>
      </c>
      <c r="I908" s="70" t="s">
        <v>553</v>
      </c>
      <c r="J908" s="70"/>
      <c r="K908" s="73">
        <v>1</v>
      </c>
      <c r="L908" s="74">
        <v>254.64</v>
      </c>
      <c r="M908" s="96">
        <v>254.64</v>
      </c>
    </row>
    <row r="909" spans="1:13" x14ac:dyDescent="0.35">
      <c r="A909" s="94" t="str">
        <f t="shared" si="14"/>
        <v>5963384ZNGA561A</v>
      </c>
      <c r="B909" s="70" t="s">
        <v>986</v>
      </c>
      <c r="C909" s="71">
        <v>2251852</v>
      </c>
      <c r="D909" s="70">
        <v>5963384</v>
      </c>
      <c r="E909" s="70" t="s">
        <v>962</v>
      </c>
      <c r="F909" s="70" t="s">
        <v>956</v>
      </c>
      <c r="G909" s="72">
        <v>43159</v>
      </c>
      <c r="H909" s="72">
        <v>43159</v>
      </c>
      <c r="I909" s="70" t="s">
        <v>543</v>
      </c>
      <c r="J909" s="70"/>
      <c r="K909" s="73">
        <v>1</v>
      </c>
      <c r="L909" s="74">
        <v>0</v>
      </c>
      <c r="M909" s="96">
        <v>0</v>
      </c>
    </row>
    <row r="910" spans="1:13" x14ac:dyDescent="0.35">
      <c r="A910" s="94" t="str">
        <f t="shared" si="14"/>
        <v>5972696ZNGA563B</v>
      </c>
      <c r="B910" s="70" t="s">
        <v>986</v>
      </c>
      <c r="C910" s="71">
        <v>2252056</v>
      </c>
      <c r="D910" s="70">
        <v>5972696</v>
      </c>
      <c r="E910" s="70" t="s">
        <v>967</v>
      </c>
      <c r="F910" s="70" t="s">
        <v>953</v>
      </c>
      <c r="G910" s="72">
        <v>43158</v>
      </c>
      <c r="H910" s="72">
        <v>43158</v>
      </c>
      <c r="I910" s="70" t="s">
        <v>561</v>
      </c>
      <c r="J910" s="70"/>
      <c r="K910" s="73">
        <v>1</v>
      </c>
      <c r="L910" s="74">
        <v>383.5</v>
      </c>
      <c r="M910" s="96">
        <v>383.5</v>
      </c>
    </row>
    <row r="911" spans="1:13" x14ac:dyDescent="0.35">
      <c r="A911" s="94" t="str">
        <f t="shared" si="14"/>
        <v>5944139ZNGA563B</v>
      </c>
      <c r="B911" s="70" t="s">
        <v>986</v>
      </c>
      <c r="C911" s="71">
        <v>2252246</v>
      </c>
      <c r="D911" s="70">
        <v>5944139</v>
      </c>
      <c r="E911" s="70" t="s">
        <v>955</v>
      </c>
      <c r="F911" s="70" t="s">
        <v>953</v>
      </c>
      <c r="G911" s="72">
        <v>43154</v>
      </c>
      <c r="H911" s="72">
        <v>43154</v>
      </c>
      <c r="I911" s="70" t="s">
        <v>561</v>
      </c>
      <c r="J911" s="70"/>
      <c r="K911" s="73">
        <v>1</v>
      </c>
      <c r="L911" s="74">
        <v>383.5</v>
      </c>
      <c r="M911" s="96">
        <v>383.5</v>
      </c>
    </row>
    <row r="912" spans="1:13" x14ac:dyDescent="0.35">
      <c r="A912" s="94" t="str">
        <f t="shared" si="14"/>
        <v>5944137ZNGA561A</v>
      </c>
      <c r="B912" s="70" t="s">
        <v>986</v>
      </c>
      <c r="C912" s="71">
        <v>2252247</v>
      </c>
      <c r="D912" s="70">
        <v>5944137</v>
      </c>
      <c r="E912" s="70" t="s">
        <v>955</v>
      </c>
      <c r="F912" s="70" t="s">
        <v>956</v>
      </c>
      <c r="G912" s="72">
        <v>43154</v>
      </c>
      <c r="H912" s="72">
        <v>43154</v>
      </c>
      <c r="I912" s="70" t="s">
        <v>543</v>
      </c>
      <c r="J912" s="70"/>
      <c r="K912" s="73">
        <v>1</v>
      </c>
      <c r="L912" s="74">
        <v>0</v>
      </c>
      <c r="M912" s="96">
        <v>0</v>
      </c>
    </row>
    <row r="913" spans="1:13" x14ac:dyDescent="0.35">
      <c r="A913" s="94" t="str">
        <f t="shared" si="14"/>
        <v>5945022ZNGA563BC</v>
      </c>
      <c r="B913" s="70" t="s">
        <v>986</v>
      </c>
      <c r="C913" s="71">
        <v>2252549</v>
      </c>
      <c r="D913" s="70">
        <v>5945022</v>
      </c>
      <c r="E913" s="70" t="s">
        <v>968</v>
      </c>
      <c r="F913" s="70" t="s">
        <v>959</v>
      </c>
      <c r="G913" s="72">
        <v>43155</v>
      </c>
      <c r="H913" s="72">
        <v>43155</v>
      </c>
      <c r="I913" s="70" t="s">
        <v>565</v>
      </c>
      <c r="J913" s="70"/>
      <c r="K913" s="73">
        <v>1</v>
      </c>
      <c r="L913" s="74">
        <v>626.70000000000005</v>
      </c>
      <c r="M913" s="96">
        <v>626.70000000000005</v>
      </c>
    </row>
    <row r="914" spans="1:13" x14ac:dyDescent="0.35">
      <c r="A914" s="94" t="str">
        <f t="shared" si="14"/>
        <v>5945019ZNGA561A</v>
      </c>
      <c r="B914" s="70" t="s">
        <v>986</v>
      </c>
      <c r="C914" s="71">
        <v>2252550</v>
      </c>
      <c r="D914" s="70">
        <v>5945019</v>
      </c>
      <c r="E914" s="70" t="s">
        <v>968</v>
      </c>
      <c r="F914" s="70" t="s">
        <v>956</v>
      </c>
      <c r="G914" s="72">
        <v>43154</v>
      </c>
      <c r="H914" s="72">
        <v>43154</v>
      </c>
      <c r="I914" s="70" t="s">
        <v>543</v>
      </c>
      <c r="J914" s="70"/>
      <c r="K914" s="73">
        <v>1</v>
      </c>
      <c r="L914" s="74">
        <v>0</v>
      </c>
      <c r="M914" s="96">
        <v>0</v>
      </c>
    </row>
    <row r="915" spans="1:13" x14ac:dyDescent="0.35">
      <c r="A915" s="94" t="str">
        <f t="shared" si="14"/>
        <v>5967958ZNGA563B</v>
      </c>
      <c r="B915" s="70" t="s">
        <v>986</v>
      </c>
      <c r="C915" s="71">
        <v>2252563</v>
      </c>
      <c r="D915" s="70">
        <v>5967958</v>
      </c>
      <c r="E915" s="70" t="s">
        <v>955</v>
      </c>
      <c r="F915" s="70" t="s">
        <v>953</v>
      </c>
      <c r="G915" s="72">
        <v>43158</v>
      </c>
      <c r="H915" s="72">
        <v>43158</v>
      </c>
      <c r="I915" s="70" t="s">
        <v>561</v>
      </c>
      <c r="J915" s="70"/>
      <c r="K915" s="73">
        <v>1</v>
      </c>
      <c r="L915" s="74">
        <v>383.5</v>
      </c>
      <c r="M915" s="96">
        <v>383.5</v>
      </c>
    </row>
    <row r="916" spans="1:13" x14ac:dyDescent="0.35">
      <c r="A916" s="94" t="str">
        <f t="shared" si="14"/>
        <v>5967941ZNGA561A</v>
      </c>
      <c r="B916" s="70" t="s">
        <v>986</v>
      </c>
      <c r="C916" s="71">
        <v>2252564</v>
      </c>
      <c r="D916" s="70">
        <v>5967941</v>
      </c>
      <c r="E916" s="70" t="s">
        <v>955</v>
      </c>
      <c r="F916" s="70" t="s">
        <v>956</v>
      </c>
      <c r="G916" s="72">
        <v>43158</v>
      </c>
      <c r="H916" s="72">
        <v>43158</v>
      </c>
      <c r="I916" s="70" t="s">
        <v>543</v>
      </c>
      <c r="J916" s="70"/>
      <c r="K916" s="73">
        <v>1</v>
      </c>
      <c r="L916" s="74">
        <v>0</v>
      </c>
      <c r="M916" s="96">
        <v>0</v>
      </c>
    </row>
    <row r="917" spans="1:13" x14ac:dyDescent="0.35">
      <c r="A917" s="94" t="str">
        <f t="shared" si="14"/>
        <v>5996458ZNGA561A</v>
      </c>
      <c r="B917" s="70" t="s">
        <v>986</v>
      </c>
      <c r="C917" s="71">
        <v>2252897</v>
      </c>
      <c r="D917" s="70">
        <v>5996458</v>
      </c>
      <c r="E917" s="70" t="s">
        <v>967</v>
      </c>
      <c r="F917" s="70" t="s">
        <v>956</v>
      </c>
      <c r="G917" s="72">
        <v>43154</v>
      </c>
      <c r="H917" s="72">
        <v>43154</v>
      </c>
      <c r="I917" s="70" t="s">
        <v>543</v>
      </c>
      <c r="J917" s="70"/>
      <c r="K917" s="73">
        <v>1</v>
      </c>
      <c r="L917" s="74">
        <v>0</v>
      </c>
      <c r="M917" s="96">
        <v>0</v>
      </c>
    </row>
    <row r="918" spans="1:13" x14ac:dyDescent="0.35">
      <c r="A918" s="94" t="str">
        <f t="shared" si="14"/>
        <v>5996478ZNGA564BC</v>
      </c>
      <c r="B918" s="70" t="s">
        <v>986</v>
      </c>
      <c r="C918" s="71">
        <v>2252898</v>
      </c>
      <c r="D918" s="70">
        <v>5996478</v>
      </c>
      <c r="E918" s="70" t="s">
        <v>967</v>
      </c>
      <c r="F918" s="70" t="s">
        <v>959</v>
      </c>
      <c r="G918" s="72">
        <v>43155</v>
      </c>
      <c r="H918" s="72">
        <v>43155</v>
      </c>
      <c r="I918" s="70" t="s">
        <v>573</v>
      </c>
      <c r="J918" s="70"/>
      <c r="K918" s="73">
        <v>1</v>
      </c>
      <c r="L918" s="74">
        <v>881.69</v>
      </c>
      <c r="M918" s="96">
        <v>881.69</v>
      </c>
    </row>
    <row r="919" spans="1:13" x14ac:dyDescent="0.35">
      <c r="A919" s="94" t="str">
        <f t="shared" si="14"/>
        <v>6000635ZNGA561BC</v>
      </c>
      <c r="B919" s="70" t="s">
        <v>986</v>
      </c>
      <c r="C919" s="71">
        <v>2253815</v>
      </c>
      <c r="D919" s="70">
        <v>6000635</v>
      </c>
      <c r="E919" s="70" t="s">
        <v>962</v>
      </c>
      <c r="F919" s="70" t="s">
        <v>959</v>
      </c>
      <c r="G919" s="72">
        <v>43153</v>
      </c>
      <c r="H919" s="72">
        <v>43153</v>
      </c>
      <c r="I919" s="70" t="s">
        <v>549</v>
      </c>
      <c r="J919" s="70"/>
      <c r="K919" s="73">
        <v>1</v>
      </c>
      <c r="L919" s="74">
        <v>433.57</v>
      </c>
      <c r="M919" s="96">
        <v>433.57</v>
      </c>
    </row>
    <row r="920" spans="1:13" x14ac:dyDescent="0.35">
      <c r="A920" s="94" t="str">
        <f t="shared" si="14"/>
        <v>6000633ZNGA561A</v>
      </c>
      <c r="B920" s="70" t="s">
        <v>986</v>
      </c>
      <c r="C920" s="71">
        <v>2253816</v>
      </c>
      <c r="D920" s="70">
        <v>6000633</v>
      </c>
      <c r="E920" s="70" t="s">
        <v>962</v>
      </c>
      <c r="F920" s="70" t="s">
        <v>956</v>
      </c>
      <c r="G920" s="72">
        <v>43153</v>
      </c>
      <c r="H920" s="72">
        <v>43153</v>
      </c>
      <c r="I920" s="70" t="s">
        <v>543</v>
      </c>
      <c r="J920" s="70"/>
      <c r="K920" s="73">
        <v>1</v>
      </c>
      <c r="L920" s="74">
        <v>0</v>
      </c>
      <c r="M920" s="96">
        <v>0</v>
      </c>
    </row>
    <row r="921" spans="1:13" x14ac:dyDescent="0.35">
      <c r="A921" s="94" t="str">
        <f t="shared" si="14"/>
        <v>6025442ZNGA561A</v>
      </c>
      <c r="B921" s="70" t="s">
        <v>986</v>
      </c>
      <c r="C921" s="71">
        <v>2254461</v>
      </c>
      <c r="D921" s="70">
        <v>6025442</v>
      </c>
      <c r="E921" s="70" t="s">
        <v>985</v>
      </c>
      <c r="F921" s="70" t="s">
        <v>956</v>
      </c>
      <c r="G921" s="72">
        <v>43153</v>
      </c>
      <c r="H921" s="72">
        <v>43153</v>
      </c>
      <c r="I921" s="70" t="s">
        <v>543</v>
      </c>
      <c r="J921" s="70"/>
      <c r="K921" s="73">
        <v>1</v>
      </c>
      <c r="L921" s="74">
        <v>0</v>
      </c>
      <c r="M921" s="96">
        <v>0</v>
      </c>
    </row>
    <row r="922" spans="1:13" x14ac:dyDescent="0.35">
      <c r="A922" s="94" t="str">
        <f t="shared" si="14"/>
        <v>6025493ZNGA563B</v>
      </c>
      <c r="B922" s="70" t="s">
        <v>986</v>
      </c>
      <c r="C922" s="71">
        <v>2254462</v>
      </c>
      <c r="D922" s="70">
        <v>6025493</v>
      </c>
      <c r="E922" s="70" t="s">
        <v>985</v>
      </c>
      <c r="F922" s="70" t="s">
        <v>953</v>
      </c>
      <c r="G922" s="72">
        <v>43153</v>
      </c>
      <c r="H922" s="72">
        <v>43153</v>
      </c>
      <c r="I922" s="70" t="s">
        <v>561</v>
      </c>
      <c r="J922" s="70"/>
      <c r="K922" s="73">
        <v>1</v>
      </c>
      <c r="L922" s="74">
        <v>383.5</v>
      </c>
      <c r="M922" s="96">
        <v>383.5</v>
      </c>
    </row>
    <row r="923" spans="1:13" x14ac:dyDescent="0.35">
      <c r="A923" s="94" t="str">
        <f t="shared" si="14"/>
        <v>6028404ZNGA561A</v>
      </c>
      <c r="B923" s="70" t="s">
        <v>986</v>
      </c>
      <c r="C923" s="71">
        <v>2254817</v>
      </c>
      <c r="D923" s="70">
        <v>6028404</v>
      </c>
      <c r="E923" s="70" t="s">
        <v>968</v>
      </c>
      <c r="F923" s="70" t="s">
        <v>956</v>
      </c>
      <c r="G923" s="72">
        <v>43158</v>
      </c>
      <c r="H923" s="72">
        <v>43158</v>
      </c>
      <c r="I923" s="70" t="s">
        <v>543</v>
      </c>
      <c r="J923" s="70"/>
      <c r="K923" s="73">
        <v>1</v>
      </c>
      <c r="L923" s="74">
        <v>0</v>
      </c>
      <c r="M923" s="96">
        <v>0</v>
      </c>
    </row>
    <row r="924" spans="1:13" x14ac:dyDescent="0.35">
      <c r="A924" s="94" t="str">
        <f t="shared" si="14"/>
        <v>6028532ZNGA563BC</v>
      </c>
      <c r="B924" s="70" t="s">
        <v>986</v>
      </c>
      <c r="C924" s="71">
        <v>2254818</v>
      </c>
      <c r="D924" s="70">
        <v>6028532</v>
      </c>
      <c r="E924" s="70" t="s">
        <v>968</v>
      </c>
      <c r="F924" s="70" t="s">
        <v>959</v>
      </c>
      <c r="G924" s="72">
        <v>43158</v>
      </c>
      <c r="H924" s="72">
        <v>43158</v>
      </c>
      <c r="I924" s="70" t="s">
        <v>565</v>
      </c>
      <c r="J924" s="70"/>
      <c r="K924" s="73">
        <v>1</v>
      </c>
      <c r="L924" s="74">
        <v>626.70000000000005</v>
      </c>
      <c r="M924" s="96">
        <v>626.70000000000005</v>
      </c>
    </row>
    <row r="925" spans="1:13" x14ac:dyDescent="0.35">
      <c r="A925" s="94" t="str">
        <f t="shared" si="14"/>
        <v>6026311ZNGA561BC</v>
      </c>
      <c r="B925" s="70" t="s">
        <v>986</v>
      </c>
      <c r="C925" s="71">
        <v>2254823</v>
      </c>
      <c r="D925" s="70">
        <v>6026311</v>
      </c>
      <c r="E925" s="70" t="s">
        <v>962</v>
      </c>
      <c r="F925" s="70" t="s">
        <v>959</v>
      </c>
      <c r="G925" s="72">
        <v>43157</v>
      </c>
      <c r="H925" s="72">
        <v>43157</v>
      </c>
      <c r="I925" s="70" t="s">
        <v>549</v>
      </c>
      <c r="J925" s="70"/>
      <c r="K925" s="73">
        <v>1</v>
      </c>
      <c r="L925" s="74">
        <v>433.57</v>
      </c>
      <c r="M925" s="96">
        <v>433.57</v>
      </c>
    </row>
    <row r="926" spans="1:13" x14ac:dyDescent="0.35">
      <c r="A926" s="94" t="str">
        <f t="shared" si="14"/>
        <v>6026296ZNGA561A</v>
      </c>
      <c r="B926" s="70" t="s">
        <v>986</v>
      </c>
      <c r="C926" s="71">
        <v>2254824</v>
      </c>
      <c r="D926" s="70">
        <v>6026296</v>
      </c>
      <c r="E926" s="70" t="s">
        <v>962</v>
      </c>
      <c r="F926" s="70" t="s">
        <v>956</v>
      </c>
      <c r="G926" s="72">
        <v>43157</v>
      </c>
      <c r="H926" s="72">
        <v>43157</v>
      </c>
      <c r="I926" s="70" t="s">
        <v>543</v>
      </c>
      <c r="J926" s="70"/>
      <c r="K926" s="73">
        <v>1</v>
      </c>
      <c r="L926" s="74">
        <v>0</v>
      </c>
      <c r="M926" s="96">
        <v>0</v>
      </c>
    </row>
    <row r="927" spans="1:13" x14ac:dyDescent="0.35">
      <c r="A927" s="94" t="str">
        <f t="shared" si="14"/>
        <v>6045865ZNGA561A</v>
      </c>
      <c r="B927" s="70" t="s">
        <v>986</v>
      </c>
      <c r="C927" s="71">
        <v>2255150</v>
      </c>
      <c r="D927" s="70">
        <v>6045865</v>
      </c>
      <c r="E927" s="70" t="s">
        <v>952</v>
      </c>
      <c r="F927" s="70" t="s">
        <v>956</v>
      </c>
      <c r="G927" s="72">
        <v>43157</v>
      </c>
      <c r="H927" s="72">
        <v>43157</v>
      </c>
      <c r="I927" s="70" t="s">
        <v>543</v>
      </c>
      <c r="J927" s="70"/>
      <c r="K927" s="73">
        <v>1</v>
      </c>
      <c r="L927" s="74">
        <v>0</v>
      </c>
      <c r="M927" s="96">
        <v>0</v>
      </c>
    </row>
    <row r="928" spans="1:13" x14ac:dyDescent="0.35">
      <c r="A928" s="94" t="str">
        <f t="shared" si="14"/>
        <v>6043868ZNGA561A</v>
      </c>
      <c r="B928" s="70" t="s">
        <v>986</v>
      </c>
      <c r="C928" s="71">
        <v>2255178</v>
      </c>
      <c r="D928" s="70">
        <v>6043868</v>
      </c>
      <c r="E928" s="70" t="s">
        <v>952</v>
      </c>
      <c r="F928" s="70" t="s">
        <v>956</v>
      </c>
      <c r="G928" s="72">
        <v>43157</v>
      </c>
      <c r="H928" s="72">
        <v>43157</v>
      </c>
      <c r="I928" s="70" t="s">
        <v>543</v>
      </c>
      <c r="J928" s="70"/>
      <c r="K928" s="73">
        <v>1</v>
      </c>
      <c r="L928" s="74">
        <v>0</v>
      </c>
      <c r="M928" s="96">
        <v>0</v>
      </c>
    </row>
    <row r="929" spans="1:13" x14ac:dyDescent="0.35">
      <c r="A929" s="94" t="str">
        <f t="shared" si="14"/>
        <v>5904915ZNGA561A</v>
      </c>
      <c r="B929" s="70" t="s">
        <v>986</v>
      </c>
      <c r="C929" s="71">
        <v>2255586</v>
      </c>
      <c r="D929" s="70">
        <v>5904915</v>
      </c>
      <c r="E929" s="70" t="s">
        <v>966</v>
      </c>
      <c r="F929" s="70" t="s">
        <v>956</v>
      </c>
      <c r="G929" s="72">
        <v>43158</v>
      </c>
      <c r="H929" s="72">
        <v>43158</v>
      </c>
      <c r="I929" s="70" t="s">
        <v>543</v>
      </c>
      <c r="J929" s="70"/>
      <c r="K929" s="73">
        <v>1</v>
      </c>
      <c r="L929" s="74">
        <v>0</v>
      </c>
      <c r="M929" s="96">
        <v>0</v>
      </c>
    </row>
    <row r="930" spans="1:13" x14ac:dyDescent="0.35">
      <c r="A930" s="94" t="str">
        <f t="shared" si="14"/>
        <v>6054771ZNGA561A</v>
      </c>
      <c r="B930" s="70" t="s">
        <v>986</v>
      </c>
      <c r="C930" s="71">
        <v>2256148</v>
      </c>
      <c r="D930" s="70">
        <v>6054771</v>
      </c>
      <c r="E930" s="70" t="s">
        <v>985</v>
      </c>
      <c r="F930" s="70" t="s">
        <v>956</v>
      </c>
      <c r="G930" s="72">
        <v>43154</v>
      </c>
      <c r="H930" s="72">
        <v>43154</v>
      </c>
      <c r="I930" s="70" t="s">
        <v>543</v>
      </c>
      <c r="J930" s="70"/>
      <c r="K930" s="73">
        <v>1</v>
      </c>
      <c r="L930" s="74">
        <v>0</v>
      </c>
      <c r="M930" s="96">
        <v>0</v>
      </c>
    </row>
    <row r="931" spans="1:13" x14ac:dyDescent="0.35">
      <c r="A931" s="94" t="str">
        <f t="shared" si="14"/>
        <v>6054831ZNGA563BC</v>
      </c>
      <c r="B931" s="70" t="s">
        <v>986</v>
      </c>
      <c r="C931" s="71">
        <v>2256149</v>
      </c>
      <c r="D931" s="70">
        <v>6054831</v>
      </c>
      <c r="E931" s="70" t="s">
        <v>985</v>
      </c>
      <c r="F931" s="70" t="s">
        <v>959</v>
      </c>
      <c r="G931" s="72">
        <v>43159</v>
      </c>
      <c r="H931" s="72">
        <v>43159</v>
      </c>
      <c r="I931" s="70" t="s">
        <v>565</v>
      </c>
      <c r="J931" s="70"/>
      <c r="K931" s="73">
        <v>1</v>
      </c>
      <c r="L931" s="74">
        <v>626.70000000000005</v>
      </c>
      <c r="M931" s="96">
        <v>626.70000000000005</v>
      </c>
    </row>
    <row r="932" spans="1:13" x14ac:dyDescent="0.35">
      <c r="A932" s="94" t="str">
        <f t="shared" si="14"/>
        <v>6076091ZNGA561A</v>
      </c>
      <c r="B932" s="70" t="s">
        <v>986</v>
      </c>
      <c r="C932" s="71">
        <v>2256825</v>
      </c>
      <c r="D932" s="70">
        <v>6076091</v>
      </c>
      <c r="E932" s="70" t="s">
        <v>967</v>
      </c>
      <c r="F932" s="70" t="s">
        <v>956</v>
      </c>
      <c r="G932" s="72">
        <v>43157</v>
      </c>
      <c r="H932" s="72">
        <v>43157</v>
      </c>
      <c r="I932" s="70" t="s">
        <v>543</v>
      </c>
      <c r="J932" s="70"/>
      <c r="K932" s="73">
        <v>1</v>
      </c>
      <c r="L932" s="74">
        <v>0</v>
      </c>
      <c r="M932" s="96">
        <v>0</v>
      </c>
    </row>
    <row r="933" spans="1:13" x14ac:dyDescent="0.35">
      <c r="A933" s="94" t="str">
        <f t="shared" si="14"/>
        <v>6076164ZNGA562BC</v>
      </c>
      <c r="B933" s="70" t="s">
        <v>986</v>
      </c>
      <c r="C933" s="71">
        <v>2256826</v>
      </c>
      <c r="D933" s="70">
        <v>6076164</v>
      </c>
      <c r="E933" s="70" t="s">
        <v>967</v>
      </c>
      <c r="F933" s="70" t="s">
        <v>959</v>
      </c>
      <c r="G933" s="72">
        <v>43157</v>
      </c>
      <c r="H933" s="72">
        <v>43157</v>
      </c>
      <c r="I933" s="70" t="s">
        <v>557</v>
      </c>
      <c r="J933" s="70"/>
      <c r="K933" s="73">
        <v>1</v>
      </c>
      <c r="L933" s="74">
        <v>498.69</v>
      </c>
      <c r="M933" s="96">
        <v>498.69</v>
      </c>
    </row>
    <row r="934" spans="1:13" x14ac:dyDescent="0.35">
      <c r="A934" s="94" t="str">
        <f t="shared" si="14"/>
        <v>5875204ZNGA561BC</v>
      </c>
      <c r="B934" s="70" t="s">
        <v>986</v>
      </c>
      <c r="C934" s="71">
        <v>2257606</v>
      </c>
      <c r="D934" s="70">
        <v>5875204</v>
      </c>
      <c r="E934" s="70" t="s">
        <v>966</v>
      </c>
      <c r="F934" s="70" t="s">
        <v>959</v>
      </c>
      <c r="G934" s="72">
        <v>43158</v>
      </c>
      <c r="H934" s="72">
        <v>43158</v>
      </c>
      <c r="I934" s="70" t="s">
        <v>549</v>
      </c>
      <c r="J934" s="70"/>
      <c r="K934" s="73">
        <v>1</v>
      </c>
      <c r="L934" s="74">
        <v>433.57</v>
      </c>
      <c r="M934" s="96">
        <v>433.57</v>
      </c>
    </row>
    <row r="935" spans="1:13" x14ac:dyDescent="0.35">
      <c r="A935" s="94" t="str">
        <f t="shared" si="14"/>
        <v>6083142ZNGA561A</v>
      </c>
      <c r="B935" s="70" t="s">
        <v>986</v>
      </c>
      <c r="C935" s="71">
        <v>2257636</v>
      </c>
      <c r="D935" s="70">
        <v>6083142</v>
      </c>
      <c r="E935" s="70" t="s">
        <v>955</v>
      </c>
      <c r="F935" s="70" t="s">
        <v>956</v>
      </c>
      <c r="G935" s="72">
        <v>43157</v>
      </c>
      <c r="H935" s="72">
        <v>43157</v>
      </c>
      <c r="I935" s="70" t="s">
        <v>543</v>
      </c>
      <c r="J935" s="70"/>
      <c r="K935" s="73">
        <v>1</v>
      </c>
      <c r="L935" s="74">
        <v>0</v>
      </c>
      <c r="M935" s="96">
        <v>0</v>
      </c>
    </row>
    <row r="936" spans="1:13" x14ac:dyDescent="0.35">
      <c r="A936" s="94" t="str">
        <f t="shared" si="14"/>
        <v>6083235ZNGA562BC</v>
      </c>
      <c r="B936" s="70" t="s">
        <v>986</v>
      </c>
      <c r="C936" s="71">
        <v>2257637</v>
      </c>
      <c r="D936" s="70">
        <v>6083235</v>
      </c>
      <c r="E936" s="70" t="s">
        <v>955</v>
      </c>
      <c r="F936" s="70" t="s">
        <v>959</v>
      </c>
      <c r="G936" s="72">
        <v>43157</v>
      </c>
      <c r="H936" s="72">
        <v>43157</v>
      </c>
      <c r="I936" s="70" t="s">
        <v>557</v>
      </c>
      <c r="J936" s="70"/>
      <c r="K936" s="73">
        <v>1</v>
      </c>
      <c r="L936" s="74">
        <v>498.69</v>
      </c>
      <c r="M936" s="96">
        <v>498.69</v>
      </c>
    </row>
    <row r="937" spans="1:13" x14ac:dyDescent="0.35">
      <c r="A937" s="94" t="str">
        <f t="shared" si="14"/>
        <v>6088120ZNGA563B</v>
      </c>
      <c r="B937" s="70" t="s">
        <v>986</v>
      </c>
      <c r="C937" s="71">
        <v>2257671</v>
      </c>
      <c r="D937" s="70">
        <v>6088120</v>
      </c>
      <c r="E937" s="70" t="s">
        <v>957</v>
      </c>
      <c r="F937" s="70" t="s">
        <v>953</v>
      </c>
      <c r="G937" s="72">
        <v>43157</v>
      </c>
      <c r="H937" s="72">
        <v>43157</v>
      </c>
      <c r="I937" s="70" t="s">
        <v>561</v>
      </c>
      <c r="J937" s="70"/>
      <c r="K937" s="73">
        <v>1</v>
      </c>
      <c r="L937" s="74">
        <v>383.5</v>
      </c>
      <c r="M937" s="96">
        <v>383.5</v>
      </c>
    </row>
    <row r="938" spans="1:13" x14ac:dyDescent="0.35">
      <c r="A938" s="94" t="str">
        <f t="shared" si="14"/>
        <v>6087910ZNGA561A</v>
      </c>
      <c r="B938" s="70" t="s">
        <v>986</v>
      </c>
      <c r="C938" s="71">
        <v>2257672</v>
      </c>
      <c r="D938" s="70">
        <v>6087910</v>
      </c>
      <c r="E938" s="70" t="s">
        <v>957</v>
      </c>
      <c r="F938" s="70" t="s">
        <v>956</v>
      </c>
      <c r="G938" s="72">
        <v>43157</v>
      </c>
      <c r="H938" s="72">
        <v>43157</v>
      </c>
      <c r="I938" s="70" t="s">
        <v>543</v>
      </c>
      <c r="J938" s="70"/>
      <c r="K938" s="73">
        <v>1</v>
      </c>
      <c r="L938" s="74">
        <v>0</v>
      </c>
      <c r="M938" s="96">
        <v>0</v>
      </c>
    </row>
    <row r="939" spans="1:13" x14ac:dyDescent="0.35">
      <c r="A939" s="94" t="str">
        <f t="shared" si="14"/>
        <v>6106408ZNGA561A</v>
      </c>
      <c r="B939" s="70" t="s">
        <v>986</v>
      </c>
      <c r="C939" s="71">
        <v>2258352</v>
      </c>
      <c r="D939" s="70">
        <v>6106408</v>
      </c>
      <c r="E939" s="70" t="s">
        <v>957</v>
      </c>
      <c r="F939" s="70" t="s">
        <v>956</v>
      </c>
      <c r="G939" s="72">
        <v>43159</v>
      </c>
      <c r="H939" s="72">
        <v>43159</v>
      </c>
      <c r="I939" s="70" t="s">
        <v>543</v>
      </c>
      <c r="J939" s="70"/>
      <c r="K939" s="73">
        <v>1</v>
      </c>
      <c r="L939" s="74">
        <v>0</v>
      </c>
      <c r="M939" s="96">
        <v>0</v>
      </c>
    </row>
    <row r="940" spans="1:13" x14ac:dyDescent="0.35">
      <c r="A940" s="94" t="str">
        <f t="shared" si="14"/>
        <v>6106413ZNGA561B</v>
      </c>
      <c r="B940" s="70" t="s">
        <v>986</v>
      </c>
      <c r="C940" s="71">
        <v>2258353</v>
      </c>
      <c r="D940" s="70">
        <v>6106413</v>
      </c>
      <c r="E940" s="70" t="s">
        <v>957</v>
      </c>
      <c r="F940" s="70" t="s">
        <v>953</v>
      </c>
      <c r="G940" s="72">
        <v>43159</v>
      </c>
      <c r="H940" s="72">
        <v>43159</v>
      </c>
      <c r="I940" s="70" t="s">
        <v>545</v>
      </c>
      <c r="J940" s="70"/>
      <c r="K940" s="73">
        <v>1</v>
      </c>
      <c r="L940" s="74">
        <v>194.94</v>
      </c>
      <c r="M940" s="96">
        <v>194.94</v>
      </c>
    </row>
    <row r="941" spans="1:13" x14ac:dyDescent="0.35">
      <c r="A941" s="94" t="str">
        <f t="shared" si="14"/>
        <v>6130777ZNGA562B</v>
      </c>
      <c r="B941" s="70" t="s">
        <v>986</v>
      </c>
      <c r="C941" s="71">
        <v>2258883</v>
      </c>
      <c r="D941" s="70">
        <v>6130777</v>
      </c>
      <c r="E941" s="70" t="s">
        <v>957</v>
      </c>
      <c r="F941" s="70" t="s">
        <v>953</v>
      </c>
      <c r="G941" s="72">
        <v>43159</v>
      </c>
      <c r="H941" s="72">
        <v>43159</v>
      </c>
      <c r="I941" s="70" t="s">
        <v>553</v>
      </c>
      <c r="J941" s="70"/>
      <c r="K941" s="73">
        <v>1</v>
      </c>
      <c r="L941" s="74">
        <v>254.64</v>
      </c>
      <c r="M941" s="96">
        <v>254.64</v>
      </c>
    </row>
    <row r="942" spans="1:13" x14ac:dyDescent="0.35">
      <c r="A942" s="94" t="str">
        <f t="shared" si="14"/>
        <v>6130703ZNGA561A</v>
      </c>
      <c r="B942" s="70" t="s">
        <v>986</v>
      </c>
      <c r="C942" s="71">
        <v>2258884</v>
      </c>
      <c r="D942" s="70">
        <v>6130703</v>
      </c>
      <c r="E942" s="70" t="s">
        <v>957</v>
      </c>
      <c r="F942" s="70" t="s">
        <v>956</v>
      </c>
      <c r="G942" s="72">
        <v>43159</v>
      </c>
      <c r="H942" s="72">
        <v>43159</v>
      </c>
      <c r="I942" s="70" t="s">
        <v>543</v>
      </c>
      <c r="J942" s="70"/>
      <c r="K942" s="73">
        <v>1</v>
      </c>
      <c r="L942" s="74">
        <v>0</v>
      </c>
      <c r="M942" s="96">
        <v>0</v>
      </c>
    </row>
    <row r="943" spans="1:13" x14ac:dyDescent="0.35">
      <c r="A943" s="94" t="str">
        <f t="shared" si="14"/>
        <v>6149683ZNGA561A</v>
      </c>
      <c r="B943" s="70" t="s">
        <v>986</v>
      </c>
      <c r="C943" s="71">
        <v>2260082</v>
      </c>
      <c r="D943" s="70">
        <v>6149683</v>
      </c>
      <c r="E943" s="70" t="s">
        <v>962</v>
      </c>
      <c r="F943" s="70" t="s">
        <v>956</v>
      </c>
      <c r="G943" s="72">
        <v>43159</v>
      </c>
      <c r="H943" s="72">
        <v>43159</v>
      </c>
      <c r="I943" s="70" t="s">
        <v>543</v>
      </c>
      <c r="J943" s="70"/>
      <c r="K943" s="73">
        <v>1</v>
      </c>
      <c r="L943" s="74">
        <v>0</v>
      </c>
      <c r="M943" s="96">
        <v>0</v>
      </c>
    </row>
    <row r="944" spans="1:13" x14ac:dyDescent="0.35">
      <c r="A944" s="94" t="str">
        <f t="shared" si="14"/>
        <v>6149731ZNGA561B</v>
      </c>
      <c r="B944" s="70" t="s">
        <v>986</v>
      </c>
      <c r="C944" s="71">
        <v>2260083</v>
      </c>
      <c r="D944" s="70">
        <v>6149731</v>
      </c>
      <c r="E944" s="70" t="s">
        <v>962</v>
      </c>
      <c r="F944" s="70" t="s">
        <v>953</v>
      </c>
      <c r="G944" s="72">
        <v>43159</v>
      </c>
      <c r="H944" s="72">
        <v>43159</v>
      </c>
      <c r="I944" s="70" t="s">
        <v>545</v>
      </c>
      <c r="J944" s="70"/>
      <c r="K944" s="73">
        <v>1</v>
      </c>
      <c r="L944" s="74">
        <v>194.94</v>
      </c>
      <c r="M944" s="96">
        <v>194.94</v>
      </c>
    </row>
    <row r="945" spans="1:13" x14ac:dyDescent="0.35">
      <c r="A945" s="94" t="str">
        <f t="shared" si="14"/>
        <v>6164137ZNGA561A</v>
      </c>
      <c r="B945" s="70" t="s">
        <v>986</v>
      </c>
      <c r="C945" s="71">
        <v>2261307</v>
      </c>
      <c r="D945" s="70">
        <v>6164137</v>
      </c>
      <c r="E945" s="70" t="s">
        <v>955</v>
      </c>
      <c r="F945" s="70" t="s">
        <v>956</v>
      </c>
      <c r="G945" s="72">
        <v>43159</v>
      </c>
      <c r="H945" s="72">
        <v>43159</v>
      </c>
      <c r="I945" s="70" t="s">
        <v>543</v>
      </c>
      <c r="J945" s="70"/>
      <c r="K945" s="73">
        <v>1</v>
      </c>
      <c r="L945" s="74">
        <v>0</v>
      </c>
      <c r="M945" s="96">
        <v>0</v>
      </c>
    </row>
    <row r="946" spans="1:13" x14ac:dyDescent="0.35">
      <c r="A946" s="94" t="str">
        <f t="shared" si="14"/>
        <v/>
      </c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5" t="s">
        <v>970</v>
      </c>
      <c r="M946" s="96">
        <v>38721.99</v>
      </c>
    </row>
    <row r="947" spans="1:13" x14ac:dyDescent="0.35">
      <c r="A947" s="94" t="str">
        <f t="shared" si="14"/>
        <v>Req IDPayment Code</v>
      </c>
      <c r="B947" s="69" t="s">
        <v>939</v>
      </c>
      <c r="C947" s="69" t="s">
        <v>940</v>
      </c>
      <c r="D947" s="69" t="s">
        <v>941</v>
      </c>
      <c r="E947" s="69" t="s">
        <v>942</v>
      </c>
      <c r="F947" s="69" t="s">
        <v>943</v>
      </c>
      <c r="G947" s="69" t="s">
        <v>944</v>
      </c>
      <c r="H947" s="69" t="s">
        <v>945</v>
      </c>
      <c r="I947" s="69" t="s">
        <v>946</v>
      </c>
      <c r="J947" s="69" t="s">
        <v>947</v>
      </c>
      <c r="K947" s="69" t="s">
        <v>948</v>
      </c>
      <c r="L947" s="69" t="s">
        <v>949</v>
      </c>
      <c r="M947" s="95" t="s">
        <v>950</v>
      </c>
    </row>
    <row r="948" spans="1:13" x14ac:dyDescent="0.35">
      <c r="A948" s="94" t="str">
        <f t="shared" si="14"/>
        <v>919816N-F03MAT</v>
      </c>
      <c r="B948" s="70" t="s">
        <v>987</v>
      </c>
      <c r="C948" s="71">
        <v>2035276</v>
      </c>
      <c r="D948" s="78">
        <v>919816</v>
      </c>
      <c r="E948" s="70" t="s">
        <v>955</v>
      </c>
      <c r="F948" s="70" t="s">
        <v>953</v>
      </c>
      <c r="G948" s="72">
        <v>43161</v>
      </c>
      <c r="H948" s="72">
        <v>43161</v>
      </c>
      <c r="I948" s="70" t="s">
        <v>981</v>
      </c>
      <c r="J948" s="70"/>
      <c r="K948" s="73">
        <v>-280</v>
      </c>
      <c r="L948" s="74">
        <v>1</v>
      </c>
      <c r="M948" s="96">
        <v>-280</v>
      </c>
    </row>
    <row r="949" spans="1:13" x14ac:dyDescent="0.35">
      <c r="A949" s="94" t="str">
        <f t="shared" si="14"/>
        <v>919816NGA-F03577</v>
      </c>
      <c r="B949" s="70" t="s">
        <v>987</v>
      </c>
      <c r="C949" s="71">
        <v>2035276</v>
      </c>
      <c r="D949" s="70">
        <v>919816</v>
      </c>
      <c r="E949" s="70" t="s">
        <v>955</v>
      </c>
      <c r="F949" s="70" t="s">
        <v>953</v>
      </c>
      <c r="G949" s="72">
        <v>43161</v>
      </c>
      <c r="H949" s="72">
        <v>43161</v>
      </c>
      <c r="I949" s="70" t="s">
        <v>982</v>
      </c>
      <c r="J949" s="70"/>
      <c r="K949" s="73">
        <v>-56</v>
      </c>
      <c r="L949" s="74">
        <v>11.93</v>
      </c>
      <c r="M949" s="96">
        <v>-668.08</v>
      </c>
    </row>
    <row r="950" spans="1:13" x14ac:dyDescent="0.35">
      <c r="A950" s="94" t="str">
        <f t="shared" si="14"/>
        <v>1671883X392N</v>
      </c>
      <c r="B950" s="70" t="s">
        <v>987</v>
      </c>
      <c r="C950" s="71">
        <v>2051729</v>
      </c>
      <c r="D950" s="70">
        <v>1671883</v>
      </c>
      <c r="E950" s="70" t="s">
        <v>960</v>
      </c>
      <c r="F950" s="70" t="s">
        <v>963</v>
      </c>
      <c r="G950" s="72">
        <v>43161</v>
      </c>
      <c r="H950" s="72">
        <v>43161</v>
      </c>
      <c r="I950" s="70" t="s">
        <v>975</v>
      </c>
      <c r="J950" s="70"/>
      <c r="K950" s="73">
        <v>203.56</v>
      </c>
      <c r="L950" s="74">
        <v>11.79</v>
      </c>
      <c r="M950" s="96">
        <v>2399.9699999999998</v>
      </c>
    </row>
    <row r="951" spans="1:13" x14ac:dyDescent="0.35">
      <c r="A951" s="94" t="str">
        <f t="shared" si="14"/>
        <v>1671883Z999</v>
      </c>
      <c r="B951" s="70" t="s">
        <v>987</v>
      </c>
      <c r="C951" s="71">
        <v>2051729</v>
      </c>
      <c r="D951" s="70">
        <v>1671883</v>
      </c>
      <c r="E951" s="70" t="s">
        <v>960</v>
      </c>
      <c r="F951" s="70" t="s">
        <v>963</v>
      </c>
      <c r="G951" s="72">
        <v>43161</v>
      </c>
      <c r="H951" s="72">
        <v>43161</v>
      </c>
      <c r="I951" s="70" t="s">
        <v>610</v>
      </c>
      <c r="J951" s="70"/>
      <c r="K951" s="73">
        <v>1</v>
      </c>
      <c r="L951" s="74">
        <v>0</v>
      </c>
      <c r="M951" s="96">
        <v>0</v>
      </c>
    </row>
    <row r="952" spans="1:13" x14ac:dyDescent="0.35">
      <c r="A952" s="94" t="str">
        <f t="shared" si="14"/>
        <v>4514741X392N</v>
      </c>
      <c r="B952" s="70" t="s">
        <v>987</v>
      </c>
      <c r="C952" s="71">
        <v>2183388</v>
      </c>
      <c r="D952" s="70">
        <v>4514741</v>
      </c>
      <c r="E952" s="70" t="s">
        <v>966</v>
      </c>
      <c r="F952" s="70" t="s">
        <v>976</v>
      </c>
      <c r="G952" s="72">
        <v>43160</v>
      </c>
      <c r="H952" s="72">
        <v>43157</v>
      </c>
      <c r="I952" s="70" t="s">
        <v>975</v>
      </c>
      <c r="J952" s="70"/>
      <c r="K952" s="73">
        <v>4.1500000000000004</v>
      </c>
      <c r="L952" s="74">
        <v>11.79</v>
      </c>
      <c r="M952" s="96">
        <v>48.93</v>
      </c>
    </row>
    <row r="953" spans="1:13" x14ac:dyDescent="0.35">
      <c r="A953" s="94" t="str">
        <f t="shared" si="14"/>
        <v>4672079Z999</v>
      </c>
      <c r="B953" s="70" t="s">
        <v>987</v>
      </c>
      <c r="C953" s="71">
        <v>2191414</v>
      </c>
      <c r="D953" s="70">
        <v>4672079</v>
      </c>
      <c r="E953" s="70" t="s">
        <v>962</v>
      </c>
      <c r="F953" s="70" t="s">
        <v>953</v>
      </c>
      <c r="G953" s="72">
        <v>43160</v>
      </c>
      <c r="H953" s="72">
        <v>43160</v>
      </c>
      <c r="I953" s="70" t="s">
        <v>610</v>
      </c>
      <c r="J953" s="70"/>
      <c r="K953" s="73">
        <v>1</v>
      </c>
      <c r="L953" s="74">
        <v>0</v>
      </c>
      <c r="M953" s="96">
        <v>0</v>
      </c>
    </row>
    <row r="954" spans="1:13" x14ac:dyDescent="0.35">
      <c r="A954" s="94" t="str">
        <f t="shared" si="14"/>
        <v>4672079ZNGA564B</v>
      </c>
      <c r="B954" s="70" t="s">
        <v>987</v>
      </c>
      <c r="C954" s="71">
        <v>2191414</v>
      </c>
      <c r="D954" s="78">
        <v>4672079</v>
      </c>
      <c r="E954" s="70" t="s">
        <v>962</v>
      </c>
      <c r="F954" s="70" t="s">
        <v>953</v>
      </c>
      <c r="G954" s="72">
        <v>43160</v>
      </c>
      <c r="H954" s="72">
        <v>43160</v>
      </c>
      <c r="I954" s="70" t="s">
        <v>569</v>
      </c>
      <c r="J954" s="70"/>
      <c r="K954" s="73">
        <v>-1</v>
      </c>
      <c r="L954" s="74">
        <v>625.48</v>
      </c>
      <c r="M954" s="96">
        <v>-625.48</v>
      </c>
    </row>
    <row r="955" spans="1:13" x14ac:dyDescent="0.35">
      <c r="A955" s="94" t="str">
        <f t="shared" si="14"/>
        <v>5170502X392N</v>
      </c>
      <c r="B955" s="70" t="s">
        <v>987</v>
      </c>
      <c r="C955" s="71">
        <v>2212147</v>
      </c>
      <c r="D955" s="70">
        <v>5170502</v>
      </c>
      <c r="E955" s="70" t="s">
        <v>961</v>
      </c>
      <c r="F955" s="70" t="s">
        <v>976</v>
      </c>
      <c r="G955" s="72">
        <v>43160</v>
      </c>
      <c r="H955" s="72">
        <v>43157</v>
      </c>
      <c r="I955" s="70" t="s">
        <v>975</v>
      </c>
      <c r="J955" s="70"/>
      <c r="K955" s="73">
        <v>4.1500000000000004</v>
      </c>
      <c r="L955" s="74">
        <v>11.79</v>
      </c>
      <c r="M955" s="96">
        <v>48.93</v>
      </c>
    </row>
    <row r="956" spans="1:13" x14ac:dyDescent="0.35">
      <c r="A956" s="94" t="str">
        <f t="shared" si="14"/>
        <v>5276388ZNGA561C</v>
      </c>
      <c r="B956" s="70" t="s">
        <v>987</v>
      </c>
      <c r="C956" s="71">
        <v>2218260</v>
      </c>
      <c r="D956" s="70">
        <v>5276388</v>
      </c>
      <c r="E956" s="70" t="s">
        <v>985</v>
      </c>
      <c r="F956" s="70" t="s">
        <v>959</v>
      </c>
      <c r="G956" s="72">
        <v>43160</v>
      </c>
      <c r="H956" s="72">
        <v>43160</v>
      </c>
      <c r="I956" s="70" t="s">
        <v>547</v>
      </c>
      <c r="J956" s="70"/>
      <c r="K956" s="73">
        <v>1</v>
      </c>
      <c r="L956" s="74">
        <v>205.64</v>
      </c>
      <c r="M956" s="96">
        <v>205.64</v>
      </c>
    </row>
    <row r="957" spans="1:13" x14ac:dyDescent="0.35">
      <c r="A957" s="94" t="str">
        <f t="shared" si="14"/>
        <v>4955775Z999</v>
      </c>
      <c r="B957" s="70" t="s">
        <v>987</v>
      </c>
      <c r="C957" s="71">
        <v>2222963</v>
      </c>
      <c r="D957" s="70">
        <v>4955775</v>
      </c>
      <c r="E957" s="70" t="s">
        <v>961</v>
      </c>
      <c r="F957" s="70" t="s">
        <v>953</v>
      </c>
      <c r="G957" s="72">
        <v>43161</v>
      </c>
      <c r="H957" s="72">
        <v>43161</v>
      </c>
      <c r="I957" s="70" t="s">
        <v>610</v>
      </c>
      <c r="J957" s="70"/>
      <c r="K957" s="73">
        <v>1</v>
      </c>
      <c r="L957" s="74">
        <v>0</v>
      </c>
      <c r="M957" s="96">
        <v>0</v>
      </c>
    </row>
    <row r="958" spans="1:13" x14ac:dyDescent="0.35">
      <c r="A958" s="94" t="str">
        <f t="shared" si="14"/>
        <v>4955775ZNGA561B</v>
      </c>
      <c r="B958" s="70" t="s">
        <v>987</v>
      </c>
      <c r="C958" s="71">
        <v>2222963</v>
      </c>
      <c r="D958" s="70">
        <v>4955775</v>
      </c>
      <c r="E958" s="70" t="s">
        <v>961</v>
      </c>
      <c r="F958" s="70" t="s">
        <v>953</v>
      </c>
      <c r="G958" s="72">
        <v>43161</v>
      </c>
      <c r="H958" s="72">
        <v>43161</v>
      </c>
      <c r="I958" s="70" t="s">
        <v>545</v>
      </c>
      <c r="J958" s="70"/>
      <c r="K958" s="73">
        <v>-1</v>
      </c>
      <c r="L958" s="74">
        <v>194.94</v>
      </c>
      <c r="M958" s="96">
        <v>-194.94</v>
      </c>
    </row>
    <row r="959" spans="1:13" x14ac:dyDescent="0.35">
      <c r="A959" s="94" t="str">
        <f t="shared" si="14"/>
        <v>4955775ZNGA561BC</v>
      </c>
      <c r="B959" s="70" t="s">
        <v>987</v>
      </c>
      <c r="C959" s="71">
        <v>2222963</v>
      </c>
      <c r="D959" s="70">
        <v>4955775</v>
      </c>
      <c r="E959" s="70" t="s">
        <v>961</v>
      </c>
      <c r="F959" s="70" t="s">
        <v>959</v>
      </c>
      <c r="G959" s="72">
        <v>43160</v>
      </c>
      <c r="H959" s="72">
        <v>43160</v>
      </c>
      <c r="I959" s="70" t="s">
        <v>549</v>
      </c>
      <c r="J959" s="70"/>
      <c r="K959" s="73">
        <v>1</v>
      </c>
      <c r="L959" s="74">
        <v>433.57</v>
      </c>
      <c r="M959" s="96">
        <v>433.57</v>
      </c>
    </row>
    <row r="960" spans="1:13" x14ac:dyDescent="0.35">
      <c r="A960" s="94" t="str">
        <f t="shared" si="14"/>
        <v>5417462Z999</v>
      </c>
      <c r="B960" s="70" t="s">
        <v>987</v>
      </c>
      <c r="C960" s="71">
        <v>2223444</v>
      </c>
      <c r="D960" s="70">
        <v>5417462</v>
      </c>
      <c r="E960" s="70" t="s">
        <v>968</v>
      </c>
      <c r="F960" s="70" t="s">
        <v>953</v>
      </c>
      <c r="G960" s="72">
        <v>43160</v>
      </c>
      <c r="H960" s="72">
        <v>43160</v>
      </c>
      <c r="I960" s="70" t="s">
        <v>610</v>
      </c>
      <c r="J960" s="70"/>
      <c r="K960" s="73">
        <v>1</v>
      </c>
      <c r="L960" s="74">
        <v>0</v>
      </c>
      <c r="M960" s="96">
        <v>0</v>
      </c>
    </row>
    <row r="961" spans="1:13" x14ac:dyDescent="0.35">
      <c r="A961" s="94" t="str">
        <f t="shared" si="14"/>
        <v>5417462ZNGA561B</v>
      </c>
      <c r="B961" s="70" t="s">
        <v>987</v>
      </c>
      <c r="C961" s="71">
        <v>2223444</v>
      </c>
      <c r="D961" s="78">
        <v>5417462</v>
      </c>
      <c r="E961" s="70" t="s">
        <v>968</v>
      </c>
      <c r="F961" s="70" t="s">
        <v>953</v>
      </c>
      <c r="G961" s="72">
        <v>43160</v>
      </c>
      <c r="H961" s="72">
        <v>43160</v>
      </c>
      <c r="I961" s="70" t="s">
        <v>545</v>
      </c>
      <c r="J961" s="70"/>
      <c r="K961" s="73">
        <v>-1</v>
      </c>
      <c r="L961" s="74">
        <v>194.94</v>
      </c>
      <c r="M961" s="96">
        <v>-194.94</v>
      </c>
    </row>
    <row r="962" spans="1:13" x14ac:dyDescent="0.35">
      <c r="A962" s="94" t="str">
        <f t="shared" si="14"/>
        <v>5498153Z999</v>
      </c>
      <c r="B962" s="70" t="s">
        <v>987</v>
      </c>
      <c r="C962" s="71">
        <v>2228838</v>
      </c>
      <c r="D962" s="70">
        <v>5498153</v>
      </c>
      <c r="E962" s="70" t="s">
        <v>961</v>
      </c>
      <c r="F962" s="70" t="s">
        <v>953</v>
      </c>
      <c r="G962" s="72">
        <v>43160</v>
      </c>
      <c r="H962" s="72">
        <v>43160</v>
      </c>
      <c r="I962" s="70" t="s">
        <v>610</v>
      </c>
      <c r="J962" s="70"/>
      <c r="K962" s="73">
        <v>1</v>
      </c>
      <c r="L962" s="74">
        <v>0</v>
      </c>
      <c r="M962" s="96">
        <v>0</v>
      </c>
    </row>
    <row r="963" spans="1:13" x14ac:dyDescent="0.35">
      <c r="A963" s="94" t="str">
        <f t="shared" ref="A963:A1026" si="15">CONCATENATE(D963,I963)</f>
        <v>5498153ZNGA564B</v>
      </c>
      <c r="B963" s="70" t="s">
        <v>987</v>
      </c>
      <c r="C963" s="71">
        <v>2228838</v>
      </c>
      <c r="D963" s="70">
        <v>5498153</v>
      </c>
      <c r="E963" s="70" t="s">
        <v>961</v>
      </c>
      <c r="F963" s="70" t="s">
        <v>953</v>
      </c>
      <c r="G963" s="72">
        <v>43160</v>
      </c>
      <c r="H963" s="72">
        <v>43160</v>
      </c>
      <c r="I963" s="70" t="s">
        <v>569</v>
      </c>
      <c r="J963" s="70"/>
      <c r="K963" s="73">
        <v>-1</v>
      </c>
      <c r="L963" s="74">
        <v>625.48</v>
      </c>
      <c r="M963" s="96">
        <v>-625.48</v>
      </c>
    </row>
    <row r="964" spans="1:13" x14ac:dyDescent="0.35">
      <c r="A964" s="94" t="str">
        <f t="shared" si="15"/>
        <v>5599092Z999</v>
      </c>
      <c r="B964" s="70" t="s">
        <v>987</v>
      </c>
      <c r="C964" s="71">
        <v>2233646</v>
      </c>
      <c r="D964" s="70">
        <v>5599092</v>
      </c>
      <c r="E964" s="70" t="s">
        <v>957</v>
      </c>
      <c r="F964" s="70" t="s">
        <v>953</v>
      </c>
      <c r="G964" s="72">
        <v>43160</v>
      </c>
      <c r="H964" s="72">
        <v>43160</v>
      </c>
      <c r="I964" s="70" t="s">
        <v>610</v>
      </c>
      <c r="J964" s="70"/>
      <c r="K964" s="73">
        <v>1</v>
      </c>
      <c r="L964" s="74">
        <v>0</v>
      </c>
      <c r="M964" s="96">
        <v>0</v>
      </c>
    </row>
    <row r="965" spans="1:13" x14ac:dyDescent="0.35">
      <c r="A965" s="94" t="str">
        <f t="shared" si="15"/>
        <v>5599092ZNGA562B</v>
      </c>
      <c r="B965" s="70" t="s">
        <v>987</v>
      </c>
      <c r="C965" s="71">
        <v>2233646</v>
      </c>
      <c r="D965" s="70">
        <v>5599092</v>
      </c>
      <c r="E965" s="70" t="s">
        <v>957</v>
      </c>
      <c r="F965" s="70" t="s">
        <v>953</v>
      </c>
      <c r="G965" s="72">
        <v>43160</v>
      </c>
      <c r="H965" s="72">
        <v>43160</v>
      </c>
      <c r="I965" s="70" t="s">
        <v>553</v>
      </c>
      <c r="J965" s="70"/>
      <c r="K965" s="73">
        <v>-1</v>
      </c>
      <c r="L965" s="74">
        <v>254.64</v>
      </c>
      <c r="M965" s="96">
        <v>-254.64</v>
      </c>
    </row>
    <row r="966" spans="1:13" x14ac:dyDescent="0.35">
      <c r="A966" s="94" t="str">
        <f t="shared" si="15"/>
        <v>5523952ZNGA563BC</v>
      </c>
      <c r="B966" s="70" t="s">
        <v>987</v>
      </c>
      <c r="C966" s="71">
        <v>2235764</v>
      </c>
      <c r="D966" s="70">
        <v>5523952</v>
      </c>
      <c r="E966" s="70" t="s">
        <v>966</v>
      </c>
      <c r="F966" s="70"/>
      <c r="G966" s="72">
        <v>43161</v>
      </c>
      <c r="H966" s="72">
        <v>43161</v>
      </c>
      <c r="I966" s="70" t="s">
        <v>565</v>
      </c>
      <c r="J966" s="70"/>
      <c r="K966" s="73">
        <v>1</v>
      </c>
      <c r="L966" s="74">
        <v>626.70000000000005</v>
      </c>
      <c r="M966" s="96">
        <v>626.70000000000005</v>
      </c>
    </row>
    <row r="967" spans="1:13" x14ac:dyDescent="0.35">
      <c r="A967" s="94" t="str">
        <f t="shared" si="15"/>
        <v>5527719NGA-714</v>
      </c>
      <c r="B967" s="70" t="s">
        <v>987</v>
      </c>
      <c r="C967" s="71">
        <v>2236999</v>
      </c>
      <c r="D967" s="70">
        <v>5527719</v>
      </c>
      <c r="E967" s="70" t="s">
        <v>966</v>
      </c>
      <c r="F967" s="70" t="s">
        <v>959</v>
      </c>
      <c r="G967" s="72">
        <v>43161</v>
      </c>
      <c r="H967" s="72">
        <v>43161</v>
      </c>
      <c r="I967" s="70" t="s">
        <v>181</v>
      </c>
      <c r="J967" s="70"/>
      <c r="K967" s="73">
        <v>1</v>
      </c>
      <c r="L967" s="74">
        <v>41.38</v>
      </c>
      <c r="M967" s="96">
        <v>41.38</v>
      </c>
    </row>
    <row r="968" spans="1:13" x14ac:dyDescent="0.35">
      <c r="A968" s="94" t="str">
        <f t="shared" si="15"/>
        <v>5735825Z999</v>
      </c>
      <c r="B968" s="70" t="s">
        <v>987</v>
      </c>
      <c r="C968" s="71">
        <v>2239769</v>
      </c>
      <c r="D968" s="70">
        <v>5735825</v>
      </c>
      <c r="E968" s="70" t="s">
        <v>957</v>
      </c>
      <c r="F968" s="70" t="s">
        <v>953</v>
      </c>
      <c r="G968" s="72">
        <v>43161</v>
      </c>
      <c r="H968" s="72">
        <v>43161</v>
      </c>
      <c r="I968" s="70" t="s">
        <v>610</v>
      </c>
      <c r="J968" s="70"/>
      <c r="K968" s="73">
        <v>1</v>
      </c>
      <c r="L968" s="74">
        <v>0</v>
      </c>
      <c r="M968" s="96">
        <v>0</v>
      </c>
    </row>
    <row r="969" spans="1:13" x14ac:dyDescent="0.35">
      <c r="A969" s="94" t="str">
        <f t="shared" si="15"/>
        <v>5735825ZNGA560B</v>
      </c>
      <c r="B969" s="70" t="s">
        <v>987</v>
      </c>
      <c r="C969" s="71">
        <v>2239769</v>
      </c>
      <c r="D969" s="70">
        <v>5735825</v>
      </c>
      <c r="E969" s="70" t="s">
        <v>957</v>
      </c>
      <c r="F969" s="70" t="s">
        <v>953</v>
      </c>
      <c r="G969" s="72">
        <v>43161</v>
      </c>
      <c r="H969" s="72">
        <v>43161</v>
      </c>
      <c r="I969" s="70" t="s">
        <v>537</v>
      </c>
      <c r="J969" s="70"/>
      <c r="K969" s="73">
        <v>-1</v>
      </c>
      <c r="L969" s="74">
        <v>187.32</v>
      </c>
      <c r="M969" s="96">
        <v>-187.32</v>
      </c>
    </row>
    <row r="970" spans="1:13" x14ac:dyDescent="0.35">
      <c r="A970" s="94" t="str">
        <f t="shared" si="15"/>
        <v>5735825ZNGA560BC</v>
      </c>
      <c r="B970" s="70" t="s">
        <v>987</v>
      </c>
      <c r="C970" s="71">
        <v>2239769</v>
      </c>
      <c r="D970" s="70">
        <v>5735825</v>
      </c>
      <c r="E970" s="70" t="s">
        <v>957</v>
      </c>
      <c r="F970" s="70" t="s">
        <v>959</v>
      </c>
      <c r="G970" s="72">
        <v>43160</v>
      </c>
      <c r="H970" s="72">
        <v>43160</v>
      </c>
      <c r="I970" s="70" t="s">
        <v>541</v>
      </c>
      <c r="J970" s="70"/>
      <c r="K970" s="73">
        <v>1</v>
      </c>
      <c r="L970" s="74">
        <v>414.92</v>
      </c>
      <c r="M970" s="96">
        <v>414.92</v>
      </c>
    </row>
    <row r="971" spans="1:13" x14ac:dyDescent="0.35">
      <c r="A971" s="94" t="str">
        <f t="shared" si="15"/>
        <v>5773915X392N</v>
      </c>
      <c r="B971" s="70" t="s">
        <v>987</v>
      </c>
      <c r="C971" s="71">
        <v>2241402</v>
      </c>
      <c r="D971" s="70">
        <v>5773915</v>
      </c>
      <c r="E971" s="70" t="s">
        <v>955</v>
      </c>
      <c r="F971" s="70" t="s">
        <v>976</v>
      </c>
      <c r="G971" s="72">
        <v>43160</v>
      </c>
      <c r="H971" s="72">
        <v>43157</v>
      </c>
      <c r="I971" s="70" t="s">
        <v>975</v>
      </c>
      <c r="J971" s="70"/>
      <c r="K971" s="73">
        <v>4.1500000000000004</v>
      </c>
      <c r="L971" s="74">
        <v>11.79</v>
      </c>
      <c r="M971" s="96">
        <v>48.93</v>
      </c>
    </row>
    <row r="972" spans="1:13" x14ac:dyDescent="0.35">
      <c r="A972" s="94" t="str">
        <f t="shared" si="15"/>
        <v>5777125ZNGA564BC</v>
      </c>
      <c r="B972" s="70" t="s">
        <v>987</v>
      </c>
      <c r="C972" s="71">
        <v>2241487</v>
      </c>
      <c r="D972" s="70">
        <v>5777125</v>
      </c>
      <c r="E972" s="70" t="s">
        <v>967</v>
      </c>
      <c r="F972" s="70" t="s">
        <v>959</v>
      </c>
      <c r="G972" s="72">
        <v>43162</v>
      </c>
      <c r="H972" s="72">
        <v>43162</v>
      </c>
      <c r="I972" s="70" t="s">
        <v>573</v>
      </c>
      <c r="J972" s="70"/>
      <c r="K972" s="73">
        <v>1</v>
      </c>
      <c r="L972" s="74">
        <v>881.69</v>
      </c>
      <c r="M972" s="96">
        <v>881.69</v>
      </c>
    </row>
    <row r="973" spans="1:13" x14ac:dyDescent="0.35">
      <c r="A973" s="94" t="str">
        <f t="shared" si="15"/>
        <v>5792669N-F02MAT</v>
      </c>
      <c r="B973" s="70" t="s">
        <v>987</v>
      </c>
      <c r="C973" s="71">
        <v>2241679</v>
      </c>
      <c r="D973" s="70">
        <v>5792669</v>
      </c>
      <c r="E973" s="70" t="s">
        <v>955</v>
      </c>
      <c r="F973" s="70" t="s">
        <v>963</v>
      </c>
      <c r="G973" s="72">
        <v>43161</v>
      </c>
      <c r="H973" s="72">
        <v>43161</v>
      </c>
      <c r="I973" s="70" t="s">
        <v>964</v>
      </c>
      <c r="J973" s="70"/>
      <c r="K973" s="73">
        <v>13</v>
      </c>
      <c r="L973" s="74">
        <v>1</v>
      </c>
      <c r="M973" s="96">
        <v>13</v>
      </c>
    </row>
    <row r="974" spans="1:13" x14ac:dyDescent="0.35">
      <c r="A974" s="94" t="str">
        <f t="shared" si="15"/>
        <v>5792669NGA-F02577</v>
      </c>
      <c r="B974" s="70" t="s">
        <v>987</v>
      </c>
      <c r="C974" s="71">
        <v>2241679</v>
      </c>
      <c r="D974" s="70">
        <v>5792669</v>
      </c>
      <c r="E974" s="70" t="s">
        <v>955</v>
      </c>
      <c r="F974" s="70" t="s">
        <v>963</v>
      </c>
      <c r="G974" s="72">
        <v>43161</v>
      </c>
      <c r="H974" s="72">
        <v>43161</v>
      </c>
      <c r="I974" s="70" t="s">
        <v>965</v>
      </c>
      <c r="J974" s="70"/>
      <c r="K974" s="73">
        <v>32</v>
      </c>
      <c r="L974" s="74">
        <v>11.93</v>
      </c>
      <c r="M974" s="96">
        <v>381.76</v>
      </c>
    </row>
    <row r="975" spans="1:13" x14ac:dyDescent="0.35">
      <c r="A975" s="94" t="str">
        <f t="shared" si="15"/>
        <v>5792669Z999</v>
      </c>
      <c r="B975" s="70" t="s">
        <v>987</v>
      </c>
      <c r="C975" s="71">
        <v>2241679</v>
      </c>
      <c r="D975" s="70">
        <v>5792669</v>
      </c>
      <c r="E975" s="70" t="s">
        <v>955</v>
      </c>
      <c r="F975" s="70" t="s">
        <v>963</v>
      </c>
      <c r="G975" s="72">
        <v>43161</v>
      </c>
      <c r="H975" s="72">
        <v>43161</v>
      </c>
      <c r="I975" s="70" t="s">
        <v>610</v>
      </c>
      <c r="J975" s="70"/>
      <c r="K975" s="73">
        <v>1</v>
      </c>
      <c r="L975" s="74">
        <v>0</v>
      </c>
      <c r="M975" s="96">
        <v>0</v>
      </c>
    </row>
    <row r="976" spans="1:13" x14ac:dyDescent="0.35">
      <c r="A976" s="94" t="str">
        <f t="shared" si="15"/>
        <v>5792669ZNGA561B</v>
      </c>
      <c r="B976" s="70" t="s">
        <v>987</v>
      </c>
      <c r="C976" s="71">
        <v>2241679</v>
      </c>
      <c r="D976" s="70">
        <v>5792669</v>
      </c>
      <c r="E976" s="70" t="s">
        <v>955</v>
      </c>
      <c r="F976" s="70" t="s">
        <v>963</v>
      </c>
      <c r="G976" s="72">
        <v>43161</v>
      </c>
      <c r="H976" s="72">
        <v>43161</v>
      </c>
      <c r="I976" s="70" t="s">
        <v>545</v>
      </c>
      <c r="J976" s="70"/>
      <c r="K976" s="73">
        <v>-1</v>
      </c>
      <c r="L976" s="74">
        <v>194.94</v>
      </c>
      <c r="M976" s="96">
        <v>-194.94</v>
      </c>
    </row>
    <row r="977" spans="1:13" x14ac:dyDescent="0.35">
      <c r="A977" s="94" t="str">
        <f t="shared" si="15"/>
        <v>5774998ZNGA563BC</v>
      </c>
      <c r="B977" s="70" t="s">
        <v>987</v>
      </c>
      <c r="C977" s="71">
        <v>2242131</v>
      </c>
      <c r="D977" s="70">
        <v>5774998</v>
      </c>
      <c r="E977" s="70" t="s">
        <v>957</v>
      </c>
      <c r="F977" s="70" t="s">
        <v>959</v>
      </c>
      <c r="G977" s="72">
        <v>43161</v>
      </c>
      <c r="H977" s="72">
        <v>43161</v>
      </c>
      <c r="I977" s="70" t="s">
        <v>565</v>
      </c>
      <c r="J977" s="70"/>
      <c r="K977" s="73">
        <v>1</v>
      </c>
      <c r="L977" s="74">
        <v>626.70000000000005</v>
      </c>
      <c r="M977" s="96">
        <v>626.70000000000005</v>
      </c>
    </row>
    <row r="978" spans="1:13" x14ac:dyDescent="0.35">
      <c r="A978" s="94" t="str">
        <f t="shared" si="15"/>
        <v>5828925ZNGA561C</v>
      </c>
      <c r="B978" s="70" t="s">
        <v>987</v>
      </c>
      <c r="C978" s="71">
        <v>2243189</v>
      </c>
      <c r="D978" s="70">
        <v>5828925</v>
      </c>
      <c r="E978" s="70" t="s">
        <v>961</v>
      </c>
      <c r="F978" s="70" t="s">
        <v>959</v>
      </c>
      <c r="G978" s="72">
        <v>43162</v>
      </c>
      <c r="H978" s="72">
        <v>43162</v>
      </c>
      <c r="I978" s="70" t="s">
        <v>547</v>
      </c>
      <c r="J978" s="70"/>
      <c r="K978" s="73">
        <v>1</v>
      </c>
      <c r="L978" s="74">
        <v>205.64</v>
      </c>
      <c r="M978" s="96">
        <v>205.64</v>
      </c>
    </row>
    <row r="979" spans="1:13" x14ac:dyDescent="0.35">
      <c r="A979" s="94" t="str">
        <f t="shared" si="15"/>
        <v>5792784ZNGA563BC</v>
      </c>
      <c r="B979" s="70" t="s">
        <v>987</v>
      </c>
      <c r="C979" s="71">
        <v>2243266</v>
      </c>
      <c r="D979" s="70">
        <v>5792784</v>
      </c>
      <c r="E979" s="70" t="s">
        <v>962</v>
      </c>
      <c r="F979" s="70" t="s">
        <v>959</v>
      </c>
      <c r="G979" s="72">
        <v>43161</v>
      </c>
      <c r="H979" s="72">
        <v>43161</v>
      </c>
      <c r="I979" s="70" t="s">
        <v>565</v>
      </c>
      <c r="J979" s="70"/>
      <c r="K979" s="73">
        <v>1</v>
      </c>
      <c r="L979" s="74">
        <v>626.70000000000005</v>
      </c>
      <c r="M979" s="96">
        <v>626.70000000000005</v>
      </c>
    </row>
    <row r="980" spans="1:13" x14ac:dyDescent="0.35">
      <c r="A980" s="94" t="str">
        <f t="shared" si="15"/>
        <v>5858943ZNGA561BC</v>
      </c>
      <c r="B980" s="70" t="s">
        <v>987</v>
      </c>
      <c r="C980" s="71">
        <v>2245392</v>
      </c>
      <c r="D980" s="70">
        <v>5858943</v>
      </c>
      <c r="E980" s="70" t="s">
        <v>961</v>
      </c>
      <c r="F980" s="70" t="s">
        <v>959</v>
      </c>
      <c r="G980" s="72">
        <v>43161</v>
      </c>
      <c r="H980" s="72">
        <v>43161</v>
      </c>
      <c r="I980" s="70" t="s">
        <v>549</v>
      </c>
      <c r="J980" s="70"/>
      <c r="K980" s="73">
        <v>1</v>
      </c>
      <c r="L980" s="74">
        <v>433.57</v>
      </c>
      <c r="M980" s="96">
        <v>433.57</v>
      </c>
    </row>
    <row r="981" spans="1:13" x14ac:dyDescent="0.35">
      <c r="A981" s="94" t="str">
        <f t="shared" si="15"/>
        <v>5936683ZNGA560B</v>
      </c>
      <c r="B981" s="70" t="s">
        <v>987</v>
      </c>
      <c r="C981" s="71">
        <v>2249908</v>
      </c>
      <c r="D981" s="70">
        <v>5936683</v>
      </c>
      <c r="E981" s="70" t="s">
        <v>985</v>
      </c>
      <c r="F981" s="70" t="s">
        <v>953</v>
      </c>
      <c r="G981" s="72">
        <v>43162</v>
      </c>
      <c r="H981" s="72">
        <v>43162</v>
      </c>
      <c r="I981" s="70" t="s">
        <v>537</v>
      </c>
      <c r="J981" s="70"/>
      <c r="K981" s="73">
        <v>1</v>
      </c>
      <c r="L981" s="74">
        <v>187.32</v>
      </c>
      <c r="M981" s="96">
        <v>187.32</v>
      </c>
    </row>
    <row r="982" spans="1:13" x14ac:dyDescent="0.35">
      <c r="A982" s="94" t="str">
        <f t="shared" si="15"/>
        <v>5918104ZNGA561BC</v>
      </c>
      <c r="B982" s="70" t="s">
        <v>987</v>
      </c>
      <c r="C982" s="71">
        <v>2250580</v>
      </c>
      <c r="D982" s="70">
        <v>5918104</v>
      </c>
      <c r="E982" s="70" t="s">
        <v>968</v>
      </c>
      <c r="F982" s="70" t="s">
        <v>959</v>
      </c>
      <c r="G982" s="72">
        <v>43161</v>
      </c>
      <c r="H982" s="72">
        <v>43161</v>
      </c>
      <c r="I982" s="70" t="s">
        <v>549</v>
      </c>
      <c r="J982" s="70"/>
      <c r="K982" s="73">
        <v>1</v>
      </c>
      <c r="L982" s="74">
        <v>433.57</v>
      </c>
      <c r="M982" s="96">
        <v>433.57</v>
      </c>
    </row>
    <row r="983" spans="1:13" x14ac:dyDescent="0.35">
      <c r="A983" s="94" t="str">
        <f t="shared" si="15"/>
        <v>5934679NGA Outside Boundary Remediation/Build</v>
      </c>
      <c r="B983" s="70" t="s">
        <v>987</v>
      </c>
      <c r="C983" s="71">
        <v>2251073</v>
      </c>
      <c r="D983" s="70">
        <v>5934679</v>
      </c>
      <c r="E983" s="70" t="s">
        <v>961</v>
      </c>
      <c r="F983" s="70" t="s">
        <v>963</v>
      </c>
      <c r="G983" s="72">
        <v>43160</v>
      </c>
      <c r="H983" s="72">
        <v>43160</v>
      </c>
      <c r="I983" s="70" t="s">
        <v>972</v>
      </c>
      <c r="J983" s="70"/>
      <c r="K983" s="73">
        <v>1</v>
      </c>
      <c r="L983" s="74">
        <v>0</v>
      </c>
      <c r="M983" s="96">
        <v>0</v>
      </c>
    </row>
    <row r="984" spans="1:13" x14ac:dyDescent="0.35">
      <c r="A984" s="94" t="str">
        <f t="shared" si="15"/>
        <v>5934679ZNGA561BC</v>
      </c>
      <c r="B984" s="70" t="s">
        <v>987</v>
      </c>
      <c r="C984" s="71">
        <v>2251073</v>
      </c>
      <c r="D984" s="70">
        <v>5934679</v>
      </c>
      <c r="E984" s="70" t="s">
        <v>961</v>
      </c>
      <c r="F984" s="70" t="s">
        <v>959</v>
      </c>
      <c r="G984" s="72">
        <v>43161</v>
      </c>
      <c r="H984" s="72">
        <v>43161</v>
      </c>
      <c r="I984" s="70" t="s">
        <v>549</v>
      </c>
      <c r="J984" s="70"/>
      <c r="K984" s="73">
        <v>1</v>
      </c>
      <c r="L984" s="74">
        <v>433.57</v>
      </c>
      <c r="M984" s="96">
        <v>433.57</v>
      </c>
    </row>
    <row r="985" spans="1:13" x14ac:dyDescent="0.35">
      <c r="A985" s="94" t="str">
        <f t="shared" si="15"/>
        <v>5972675ZNGA561A</v>
      </c>
      <c r="B985" s="70" t="s">
        <v>987</v>
      </c>
      <c r="C985" s="71">
        <v>2252057</v>
      </c>
      <c r="D985" s="70">
        <v>5972675</v>
      </c>
      <c r="E985" s="70" t="s">
        <v>967</v>
      </c>
      <c r="F985" s="70" t="s">
        <v>956</v>
      </c>
      <c r="G985" s="72">
        <v>43161</v>
      </c>
      <c r="H985" s="72">
        <v>43161</v>
      </c>
      <c r="I985" s="70" t="s">
        <v>543</v>
      </c>
      <c r="J985" s="70"/>
      <c r="K985" s="73">
        <v>1</v>
      </c>
      <c r="L985" s="74">
        <v>0</v>
      </c>
      <c r="M985" s="96">
        <v>0</v>
      </c>
    </row>
    <row r="986" spans="1:13" x14ac:dyDescent="0.35">
      <c r="A986" s="94" t="str">
        <f t="shared" si="15"/>
        <v>5984331ZNGA561A</v>
      </c>
      <c r="B986" s="70" t="s">
        <v>987</v>
      </c>
      <c r="C986" s="71">
        <v>2253008</v>
      </c>
      <c r="D986" s="70">
        <v>5984331</v>
      </c>
      <c r="E986" s="70" t="s">
        <v>968</v>
      </c>
      <c r="F986" s="70" t="s">
        <v>956</v>
      </c>
      <c r="G986" s="72">
        <v>43161</v>
      </c>
      <c r="H986" s="72">
        <v>43161</v>
      </c>
      <c r="I986" s="70" t="s">
        <v>543</v>
      </c>
      <c r="J986" s="70"/>
      <c r="K986" s="73">
        <v>1</v>
      </c>
      <c r="L986" s="74">
        <v>0</v>
      </c>
      <c r="M986" s="96">
        <v>0</v>
      </c>
    </row>
    <row r="987" spans="1:13" x14ac:dyDescent="0.35">
      <c r="A987" s="94" t="str">
        <f t="shared" si="15"/>
        <v>6019652ZNGA561A</v>
      </c>
      <c r="B987" s="70" t="s">
        <v>987</v>
      </c>
      <c r="C987" s="71">
        <v>2253968</v>
      </c>
      <c r="D987" s="70">
        <v>6019652</v>
      </c>
      <c r="E987" s="70" t="s">
        <v>957</v>
      </c>
      <c r="F987" s="70" t="s">
        <v>956</v>
      </c>
      <c r="G987" s="72">
        <v>43161</v>
      </c>
      <c r="H987" s="72">
        <v>43161</v>
      </c>
      <c r="I987" s="70" t="s">
        <v>543</v>
      </c>
      <c r="J987" s="70"/>
      <c r="K987" s="73">
        <v>1</v>
      </c>
      <c r="L987" s="74">
        <v>0</v>
      </c>
      <c r="M987" s="96">
        <v>0</v>
      </c>
    </row>
    <row r="988" spans="1:13" x14ac:dyDescent="0.35">
      <c r="A988" s="94" t="str">
        <f t="shared" si="15"/>
        <v>6026327ZNGA561A</v>
      </c>
      <c r="B988" s="70" t="s">
        <v>987</v>
      </c>
      <c r="C988" s="71">
        <v>2255387</v>
      </c>
      <c r="D988" s="70">
        <v>6026327</v>
      </c>
      <c r="E988" s="70" t="s">
        <v>955</v>
      </c>
      <c r="F988" s="70" t="s">
        <v>956</v>
      </c>
      <c r="G988" s="72">
        <v>43161</v>
      </c>
      <c r="H988" s="72">
        <v>43161</v>
      </c>
      <c r="I988" s="70" t="s">
        <v>543</v>
      </c>
      <c r="J988" s="70"/>
      <c r="K988" s="73">
        <v>1</v>
      </c>
      <c r="L988" s="74">
        <v>0</v>
      </c>
      <c r="M988" s="96">
        <v>0</v>
      </c>
    </row>
    <row r="989" spans="1:13" x14ac:dyDescent="0.35">
      <c r="A989" s="94" t="str">
        <f t="shared" si="15"/>
        <v>6074575ZNGA561A</v>
      </c>
      <c r="B989" s="70" t="s">
        <v>987</v>
      </c>
      <c r="C989" s="71">
        <v>2257219</v>
      </c>
      <c r="D989" s="70">
        <v>6074575</v>
      </c>
      <c r="E989" s="70" t="s">
        <v>955</v>
      </c>
      <c r="F989" s="70" t="s">
        <v>956</v>
      </c>
      <c r="G989" s="72">
        <v>43162</v>
      </c>
      <c r="H989" s="72">
        <v>43162</v>
      </c>
      <c r="I989" s="70" t="s">
        <v>543</v>
      </c>
      <c r="J989" s="70"/>
      <c r="K989" s="73">
        <v>1</v>
      </c>
      <c r="L989" s="74">
        <v>0</v>
      </c>
      <c r="M989" s="96">
        <v>0</v>
      </c>
    </row>
    <row r="990" spans="1:13" x14ac:dyDescent="0.35">
      <c r="A990" s="94" t="str">
        <f t="shared" si="15"/>
        <v>6088120Z999</v>
      </c>
      <c r="B990" s="70" t="s">
        <v>987</v>
      </c>
      <c r="C990" s="71">
        <v>2257671</v>
      </c>
      <c r="D990" s="70">
        <v>6088120</v>
      </c>
      <c r="E990" s="70" t="s">
        <v>957</v>
      </c>
      <c r="F990" s="70" t="s">
        <v>953</v>
      </c>
      <c r="G990" s="72">
        <v>43161</v>
      </c>
      <c r="H990" s="72">
        <v>43161</v>
      </c>
      <c r="I990" s="70" t="s">
        <v>610</v>
      </c>
      <c r="J990" s="70"/>
      <c r="K990" s="73">
        <v>1</v>
      </c>
      <c r="L990" s="74">
        <v>0</v>
      </c>
      <c r="M990" s="96">
        <v>0</v>
      </c>
    </row>
    <row r="991" spans="1:13" x14ac:dyDescent="0.35">
      <c r="A991" s="94" t="str">
        <f t="shared" si="15"/>
        <v>6088120ZNGA563B</v>
      </c>
      <c r="B991" s="70" t="s">
        <v>987</v>
      </c>
      <c r="C991" s="71">
        <v>2257671</v>
      </c>
      <c r="D991" s="70">
        <v>6088120</v>
      </c>
      <c r="E991" s="70" t="s">
        <v>957</v>
      </c>
      <c r="F991" s="70" t="s">
        <v>953</v>
      </c>
      <c r="G991" s="72">
        <v>43161</v>
      </c>
      <c r="H991" s="72">
        <v>43161</v>
      </c>
      <c r="I991" s="70" t="s">
        <v>561</v>
      </c>
      <c r="J991" s="70"/>
      <c r="K991" s="73">
        <v>-1</v>
      </c>
      <c r="L991" s="74">
        <v>383.5</v>
      </c>
      <c r="M991" s="96">
        <v>-383.5</v>
      </c>
    </row>
    <row r="992" spans="1:13" x14ac:dyDescent="0.35">
      <c r="A992" s="94" t="str">
        <f t="shared" si="15"/>
        <v>6088120ZNGA563BC</v>
      </c>
      <c r="B992" s="70" t="s">
        <v>987</v>
      </c>
      <c r="C992" s="71">
        <v>2257671</v>
      </c>
      <c r="D992" s="70">
        <v>6088120</v>
      </c>
      <c r="E992" s="70" t="s">
        <v>957</v>
      </c>
      <c r="F992" s="70" t="s">
        <v>959</v>
      </c>
      <c r="G992" s="72">
        <v>43160</v>
      </c>
      <c r="H992" s="72">
        <v>43160</v>
      </c>
      <c r="I992" s="70" t="s">
        <v>565</v>
      </c>
      <c r="J992" s="70"/>
      <c r="K992" s="73">
        <v>1</v>
      </c>
      <c r="L992" s="74">
        <v>626.70000000000005</v>
      </c>
      <c r="M992" s="96">
        <v>626.70000000000005</v>
      </c>
    </row>
    <row r="993" spans="1:13" x14ac:dyDescent="0.35">
      <c r="A993" s="94" t="str">
        <f t="shared" si="15"/>
        <v>6094041ZNGA563B</v>
      </c>
      <c r="B993" s="70" t="s">
        <v>987</v>
      </c>
      <c r="C993" s="71">
        <v>2257728</v>
      </c>
      <c r="D993" s="70">
        <v>6094041</v>
      </c>
      <c r="E993" s="70" t="s">
        <v>955</v>
      </c>
      <c r="F993" s="70" t="s">
        <v>953</v>
      </c>
      <c r="G993" s="72">
        <v>43161</v>
      </c>
      <c r="H993" s="72">
        <v>43161</v>
      </c>
      <c r="I993" s="70" t="s">
        <v>561</v>
      </c>
      <c r="J993" s="70"/>
      <c r="K993" s="73">
        <v>1</v>
      </c>
      <c r="L993" s="74">
        <v>383.5</v>
      </c>
      <c r="M993" s="96">
        <v>383.5</v>
      </c>
    </row>
    <row r="994" spans="1:13" x14ac:dyDescent="0.35">
      <c r="A994" s="94" t="str">
        <f t="shared" si="15"/>
        <v>6094036ZNGA561A</v>
      </c>
      <c r="B994" s="70" t="s">
        <v>987</v>
      </c>
      <c r="C994" s="71">
        <v>2257729</v>
      </c>
      <c r="D994" s="70">
        <v>6094036</v>
      </c>
      <c r="E994" s="70" t="s">
        <v>955</v>
      </c>
      <c r="F994" s="70" t="s">
        <v>956</v>
      </c>
      <c r="G994" s="72">
        <v>43161</v>
      </c>
      <c r="H994" s="72">
        <v>43161</v>
      </c>
      <c r="I994" s="70" t="s">
        <v>543</v>
      </c>
      <c r="J994" s="70"/>
      <c r="K994" s="73">
        <v>1</v>
      </c>
      <c r="L994" s="74">
        <v>0</v>
      </c>
      <c r="M994" s="96">
        <v>0</v>
      </c>
    </row>
    <row r="995" spans="1:13" x14ac:dyDescent="0.35">
      <c r="A995" s="94" t="str">
        <f t="shared" si="15"/>
        <v>6031259NGA-714</v>
      </c>
      <c r="B995" s="70" t="s">
        <v>987</v>
      </c>
      <c r="C995" s="71">
        <v>2258736</v>
      </c>
      <c r="D995" s="70">
        <v>6031259</v>
      </c>
      <c r="E995" s="70" t="s">
        <v>985</v>
      </c>
      <c r="F995" s="70" t="s">
        <v>953</v>
      </c>
      <c r="G995" s="72">
        <v>43161</v>
      </c>
      <c r="H995" s="72">
        <v>43161</v>
      </c>
      <c r="I995" s="70" t="s">
        <v>181</v>
      </c>
      <c r="J995" s="70"/>
      <c r="K995" s="73">
        <v>1</v>
      </c>
      <c r="L995" s="74">
        <v>41.38</v>
      </c>
      <c r="M995" s="96">
        <v>41.38</v>
      </c>
    </row>
    <row r="996" spans="1:13" x14ac:dyDescent="0.35">
      <c r="A996" s="94" t="str">
        <f t="shared" si="15"/>
        <v>6104427ZNGA561A</v>
      </c>
      <c r="B996" s="70" t="s">
        <v>987</v>
      </c>
      <c r="C996" s="71">
        <v>2258945</v>
      </c>
      <c r="D996" s="70">
        <v>6104427</v>
      </c>
      <c r="E996" s="70" t="s">
        <v>952</v>
      </c>
      <c r="F996" s="70" t="s">
        <v>956</v>
      </c>
      <c r="G996" s="72">
        <v>43161</v>
      </c>
      <c r="H996" s="72">
        <v>43161</v>
      </c>
      <c r="I996" s="70" t="s">
        <v>543</v>
      </c>
      <c r="J996" s="70"/>
      <c r="K996" s="73">
        <v>1</v>
      </c>
      <c r="L996" s="74">
        <v>0</v>
      </c>
      <c r="M996" s="96">
        <v>0</v>
      </c>
    </row>
    <row r="997" spans="1:13" x14ac:dyDescent="0.35">
      <c r="A997" s="94" t="str">
        <f t="shared" si="15"/>
        <v>6149731ZNGA561BC</v>
      </c>
      <c r="B997" s="70" t="s">
        <v>987</v>
      </c>
      <c r="C997" s="71">
        <v>2260083</v>
      </c>
      <c r="D997" s="70">
        <v>6149731</v>
      </c>
      <c r="E997" s="70" t="s">
        <v>962</v>
      </c>
      <c r="F997" s="70" t="s">
        <v>959</v>
      </c>
      <c r="G997" s="72">
        <v>43161</v>
      </c>
      <c r="H997" s="72">
        <v>43161</v>
      </c>
      <c r="I997" s="70" t="s">
        <v>549</v>
      </c>
      <c r="J997" s="70"/>
      <c r="K997" s="73">
        <v>1</v>
      </c>
      <c r="L997" s="74">
        <v>433.57</v>
      </c>
      <c r="M997" s="96">
        <v>433.57</v>
      </c>
    </row>
    <row r="998" spans="1:13" x14ac:dyDescent="0.35">
      <c r="A998" s="94" t="str">
        <f t="shared" si="15"/>
        <v>6143641ZNGA561A</v>
      </c>
      <c r="B998" s="70" t="s">
        <v>987</v>
      </c>
      <c r="C998" s="71">
        <v>2260176</v>
      </c>
      <c r="D998" s="70">
        <v>6143641</v>
      </c>
      <c r="E998" s="70" t="s">
        <v>968</v>
      </c>
      <c r="F998" s="70" t="s">
        <v>956</v>
      </c>
      <c r="G998" s="72">
        <v>43160</v>
      </c>
      <c r="H998" s="72">
        <v>43160</v>
      </c>
      <c r="I998" s="70" t="s">
        <v>543</v>
      </c>
      <c r="J998" s="70"/>
      <c r="K998" s="73">
        <v>1</v>
      </c>
      <c r="L998" s="74">
        <v>0</v>
      </c>
      <c r="M998" s="96">
        <v>0</v>
      </c>
    </row>
    <row r="999" spans="1:13" x14ac:dyDescent="0.35">
      <c r="A999" s="94" t="str">
        <f t="shared" si="15"/>
        <v>6138657ZNGA561A</v>
      </c>
      <c r="B999" s="70" t="s">
        <v>987</v>
      </c>
      <c r="C999" s="71">
        <v>2260214</v>
      </c>
      <c r="D999" s="70">
        <v>6138657</v>
      </c>
      <c r="E999" s="70" t="s">
        <v>967</v>
      </c>
      <c r="F999" s="70" t="s">
        <v>956</v>
      </c>
      <c r="G999" s="72">
        <v>43162</v>
      </c>
      <c r="H999" s="72">
        <v>43162</v>
      </c>
      <c r="I999" s="70" t="s">
        <v>543</v>
      </c>
      <c r="J999" s="70"/>
      <c r="K999" s="73">
        <v>1</v>
      </c>
      <c r="L999" s="74">
        <v>0</v>
      </c>
      <c r="M999" s="96">
        <v>0</v>
      </c>
    </row>
    <row r="1000" spans="1:13" x14ac:dyDescent="0.35">
      <c r="A1000" s="94" t="str">
        <f t="shared" si="15"/>
        <v>6160606NGA-750</v>
      </c>
      <c r="B1000" s="70" t="s">
        <v>987</v>
      </c>
      <c r="C1000" s="71">
        <v>2261040</v>
      </c>
      <c r="D1000" s="70">
        <v>6160606</v>
      </c>
      <c r="E1000" s="70" t="s">
        <v>966</v>
      </c>
      <c r="F1000" s="70" t="s">
        <v>959</v>
      </c>
      <c r="G1000" s="72">
        <v>43162</v>
      </c>
      <c r="H1000" s="72">
        <v>43162</v>
      </c>
      <c r="I1000" s="70" t="s">
        <v>187</v>
      </c>
      <c r="J1000" s="70"/>
      <c r="K1000" s="73">
        <v>1</v>
      </c>
      <c r="L1000" s="74">
        <v>22.61</v>
      </c>
      <c r="M1000" s="96">
        <v>22.61</v>
      </c>
    </row>
    <row r="1001" spans="1:13" x14ac:dyDescent="0.35">
      <c r="A1001" s="94" t="str">
        <f t="shared" si="15"/>
        <v>6160606NGA-751</v>
      </c>
      <c r="B1001" s="70" t="s">
        <v>987</v>
      </c>
      <c r="C1001" s="71">
        <v>2261040</v>
      </c>
      <c r="D1001" s="70">
        <v>6160606</v>
      </c>
      <c r="E1001" s="70" t="s">
        <v>966</v>
      </c>
      <c r="F1001" s="70" t="s">
        <v>959</v>
      </c>
      <c r="G1001" s="72">
        <v>43162</v>
      </c>
      <c r="H1001" s="72">
        <v>43162</v>
      </c>
      <c r="I1001" s="70" t="s">
        <v>189</v>
      </c>
      <c r="J1001" s="70"/>
      <c r="K1001" s="73">
        <v>1</v>
      </c>
      <c r="L1001" s="74">
        <v>146.76</v>
      </c>
      <c r="M1001" s="96">
        <v>146.76</v>
      </c>
    </row>
    <row r="1002" spans="1:13" x14ac:dyDescent="0.35">
      <c r="A1002" s="94" t="str">
        <f t="shared" si="15"/>
        <v>6165943ZNGA561BC</v>
      </c>
      <c r="B1002" s="70" t="s">
        <v>987</v>
      </c>
      <c r="C1002" s="71">
        <v>2261368</v>
      </c>
      <c r="D1002" s="70">
        <v>6165943</v>
      </c>
      <c r="E1002" s="70" t="s">
        <v>962</v>
      </c>
      <c r="F1002" s="70" t="s">
        <v>959</v>
      </c>
      <c r="G1002" s="72">
        <v>43161</v>
      </c>
      <c r="H1002" s="72">
        <v>43161</v>
      </c>
      <c r="I1002" s="70" t="s">
        <v>549</v>
      </c>
      <c r="J1002" s="70"/>
      <c r="K1002" s="73">
        <v>1</v>
      </c>
      <c r="L1002" s="74">
        <v>433.57</v>
      </c>
      <c r="M1002" s="96">
        <v>433.57</v>
      </c>
    </row>
    <row r="1003" spans="1:13" x14ac:dyDescent="0.35">
      <c r="A1003" s="94" t="str">
        <f t="shared" si="15"/>
        <v>6165852ZNGA561A</v>
      </c>
      <c r="B1003" s="70" t="s">
        <v>987</v>
      </c>
      <c r="C1003" s="71">
        <v>2261369</v>
      </c>
      <c r="D1003" s="70">
        <v>6165852</v>
      </c>
      <c r="E1003" s="70" t="s">
        <v>962</v>
      </c>
      <c r="F1003" s="70" t="s">
        <v>956</v>
      </c>
      <c r="G1003" s="72">
        <v>43160</v>
      </c>
      <c r="H1003" s="72">
        <v>43160</v>
      </c>
      <c r="I1003" s="70" t="s">
        <v>543</v>
      </c>
      <c r="J1003" s="70"/>
      <c r="K1003" s="73">
        <v>1</v>
      </c>
      <c r="L1003" s="74">
        <v>0</v>
      </c>
      <c r="M1003" s="96">
        <v>0</v>
      </c>
    </row>
    <row r="1004" spans="1:13" x14ac:dyDescent="0.35">
      <c r="A1004" s="94" t="str">
        <f t="shared" si="15"/>
        <v>6025593ZNGA561C</v>
      </c>
      <c r="B1004" s="70" t="s">
        <v>987</v>
      </c>
      <c r="C1004" s="71">
        <v>2261532</v>
      </c>
      <c r="D1004" s="70">
        <v>6025593</v>
      </c>
      <c r="E1004" s="70" t="s">
        <v>962</v>
      </c>
      <c r="F1004" s="70" t="s">
        <v>959</v>
      </c>
      <c r="G1004" s="72">
        <v>43161</v>
      </c>
      <c r="H1004" s="72">
        <v>43161</v>
      </c>
      <c r="I1004" s="70" t="s">
        <v>547</v>
      </c>
      <c r="J1004" s="70"/>
      <c r="K1004" s="73">
        <v>1</v>
      </c>
      <c r="L1004" s="74">
        <v>205.64</v>
      </c>
      <c r="M1004" s="96">
        <v>205.64</v>
      </c>
    </row>
    <row r="1005" spans="1:13" x14ac:dyDescent="0.35">
      <c r="A1005" s="94" t="str">
        <f t="shared" si="15"/>
        <v>6169734ZNGA561A</v>
      </c>
      <c r="B1005" s="70" t="s">
        <v>987</v>
      </c>
      <c r="C1005" s="71">
        <v>2261736</v>
      </c>
      <c r="D1005" s="70">
        <v>6169734</v>
      </c>
      <c r="E1005" s="70" t="s">
        <v>955</v>
      </c>
      <c r="F1005" s="70" t="s">
        <v>956</v>
      </c>
      <c r="G1005" s="72">
        <v>43160</v>
      </c>
      <c r="H1005" s="72">
        <v>43160</v>
      </c>
      <c r="I1005" s="70" t="s">
        <v>543</v>
      </c>
      <c r="J1005" s="70"/>
      <c r="K1005" s="73">
        <v>1</v>
      </c>
      <c r="L1005" s="74">
        <v>0</v>
      </c>
      <c r="M1005" s="96">
        <v>0</v>
      </c>
    </row>
    <row r="1006" spans="1:13" x14ac:dyDescent="0.35">
      <c r="A1006" s="94" t="str">
        <f t="shared" si="15"/>
        <v>6170884ZNGA563BC</v>
      </c>
      <c r="B1006" s="70" t="s">
        <v>987</v>
      </c>
      <c r="C1006" s="71">
        <v>2261740</v>
      </c>
      <c r="D1006" s="70">
        <v>6170884</v>
      </c>
      <c r="E1006" s="70" t="s">
        <v>967</v>
      </c>
      <c r="F1006" s="70" t="s">
        <v>959</v>
      </c>
      <c r="G1006" s="72">
        <v>43160</v>
      </c>
      <c r="H1006" s="72">
        <v>43160</v>
      </c>
      <c r="I1006" s="70" t="s">
        <v>565</v>
      </c>
      <c r="J1006" s="70"/>
      <c r="K1006" s="73">
        <v>1</v>
      </c>
      <c r="L1006" s="74">
        <v>626.70000000000005</v>
      </c>
      <c r="M1006" s="96">
        <v>626.70000000000005</v>
      </c>
    </row>
    <row r="1007" spans="1:13" x14ac:dyDescent="0.35">
      <c r="A1007" s="94" t="str">
        <f t="shared" si="15"/>
        <v>6170861ZNGA561A</v>
      </c>
      <c r="B1007" s="70" t="s">
        <v>987</v>
      </c>
      <c r="C1007" s="71">
        <v>2261741</v>
      </c>
      <c r="D1007" s="70">
        <v>6170861</v>
      </c>
      <c r="E1007" s="70" t="s">
        <v>967</v>
      </c>
      <c r="F1007" s="70"/>
      <c r="G1007" s="72">
        <v>43160</v>
      </c>
      <c r="H1007" s="72">
        <v>43160</v>
      </c>
      <c r="I1007" s="70" t="s">
        <v>543</v>
      </c>
      <c r="J1007" s="70"/>
      <c r="K1007" s="73">
        <v>1</v>
      </c>
      <c r="L1007" s="74">
        <v>0</v>
      </c>
      <c r="M1007" s="96">
        <v>0</v>
      </c>
    </row>
    <row r="1008" spans="1:13" x14ac:dyDescent="0.35">
      <c r="A1008" s="94" t="str">
        <f t="shared" si="15"/>
        <v>6187066ZNGA561A</v>
      </c>
      <c r="B1008" s="70" t="s">
        <v>987</v>
      </c>
      <c r="C1008" s="71">
        <v>2262820</v>
      </c>
      <c r="D1008" s="70">
        <v>6187066</v>
      </c>
      <c r="E1008" s="70" t="s">
        <v>967</v>
      </c>
      <c r="F1008" s="70" t="s">
        <v>956</v>
      </c>
      <c r="G1008" s="72">
        <v>43161</v>
      </c>
      <c r="H1008" s="72">
        <v>43161</v>
      </c>
      <c r="I1008" s="70" t="s">
        <v>543</v>
      </c>
      <c r="J1008" s="70"/>
      <c r="K1008" s="73">
        <v>1</v>
      </c>
      <c r="L1008" s="74">
        <v>0</v>
      </c>
      <c r="M1008" s="96">
        <v>0</v>
      </c>
    </row>
    <row r="1009" spans="1:13" x14ac:dyDescent="0.35">
      <c r="A1009" s="94" t="str">
        <f t="shared" si="15"/>
        <v>6171577ZNGA561A</v>
      </c>
      <c r="B1009" s="70" t="s">
        <v>987</v>
      </c>
      <c r="C1009" s="71">
        <v>2262847</v>
      </c>
      <c r="D1009" s="70">
        <v>6171577</v>
      </c>
      <c r="E1009" s="70" t="s">
        <v>968</v>
      </c>
      <c r="F1009" s="70" t="s">
        <v>956</v>
      </c>
      <c r="G1009" s="72">
        <v>43161</v>
      </c>
      <c r="H1009" s="72">
        <v>43161</v>
      </c>
      <c r="I1009" s="70" t="s">
        <v>543</v>
      </c>
      <c r="J1009" s="70"/>
      <c r="K1009" s="73">
        <v>1</v>
      </c>
      <c r="L1009" s="74">
        <v>0</v>
      </c>
      <c r="M1009" s="96">
        <v>0</v>
      </c>
    </row>
    <row r="1010" spans="1:13" x14ac:dyDescent="0.35">
      <c r="A1010" s="94" t="str">
        <f t="shared" si="15"/>
        <v>6195704ZNGA561A</v>
      </c>
      <c r="B1010" s="70" t="s">
        <v>987</v>
      </c>
      <c r="C1010" s="71">
        <v>2263185</v>
      </c>
      <c r="D1010" s="70">
        <v>6195704</v>
      </c>
      <c r="E1010" s="70" t="s">
        <v>952</v>
      </c>
      <c r="F1010" s="70" t="s">
        <v>956</v>
      </c>
      <c r="G1010" s="72">
        <v>43162</v>
      </c>
      <c r="H1010" s="72">
        <v>43162</v>
      </c>
      <c r="I1010" s="70" t="s">
        <v>543</v>
      </c>
      <c r="J1010" s="70"/>
      <c r="K1010" s="73">
        <v>1</v>
      </c>
      <c r="L1010" s="74">
        <v>0</v>
      </c>
      <c r="M1010" s="96">
        <v>0</v>
      </c>
    </row>
    <row r="1011" spans="1:13" x14ac:dyDescent="0.35">
      <c r="A1011" s="94" t="str">
        <f t="shared" si="15"/>
        <v>6193104ZNGA561A</v>
      </c>
      <c r="B1011" s="70" t="s">
        <v>987</v>
      </c>
      <c r="C1011" s="71">
        <v>2263208</v>
      </c>
      <c r="D1011" s="70">
        <v>6193104</v>
      </c>
      <c r="E1011" s="70" t="s">
        <v>966</v>
      </c>
      <c r="F1011" s="70" t="s">
        <v>956</v>
      </c>
      <c r="G1011" s="72">
        <v>43162</v>
      </c>
      <c r="H1011" s="72">
        <v>43162</v>
      </c>
      <c r="I1011" s="70" t="s">
        <v>543</v>
      </c>
      <c r="J1011" s="70"/>
      <c r="K1011" s="73">
        <v>1</v>
      </c>
      <c r="L1011" s="74">
        <v>0</v>
      </c>
      <c r="M1011" s="96">
        <v>0</v>
      </c>
    </row>
    <row r="1012" spans="1:13" x14ac:dyDescent="0.35">
      <c r="A1012" s="94" t="str">
        <f t="shared" si="15"/>
        <v>6222506ZNGA561A</v>
      </c>
      <c r="B1012" s="70" t="s">
        <v>987</v>
      </c>
      <c r="C1012" s="71">
        <v>2265033</v>
      </c>
      <c r="D1012" s="70">
        <v>6222506</v>
      </c>
      <c r="E1012" s="70" t="s">
        <v>961</v>
      </c>
      <c r="F1012" s="70" t="s">
        <v>956</v>
      </c>
      <c r="G1012" s="72">
        <v>43162</v>
      </c>
      <c r="H1012" s="72">
        <v>43162</v>
      </c>
      <c r="I1012" s="70" t="s">
        <v>543</v>
      </c>
      <c r="J1012" s="70"/>
      <c r="K1012" s="73">
        <v>1</v>
      </c>
      <c r="L1012" s="74">
        <v>0</v>
      </c>
      <c r="M1012" s="96">
        <v>0</v>
      </c>
    </row>
    <row r="1013" spans="1:13" x14ac:dyDescent="0.35">
      <c r="A1013" s="94" t="str">
        <f t="shared" si="15"/>
        <v>6222603ZNGA564BC</v>
      </c>
      <c r="B1013" s="70" t="s">
        <v>987</v>
      </c>
      <c r="C1013" s="71">
        <v>2265034</v>
      </c>
      <c r="D1013" s="70">
        <v>6222603</v>
      </c>
      <c r="E1013" s="70" t="s">
        <v>961</v>
      </c>
      <c r="F1013" s="70" t="s">
        <v>959</v>
      </c>
      <c r="G1013" s="72">
        <v>43162</v>
      </c>
      <c r="H1013" s="72">
        <v>43162</v>
      </c>
      <c r="I1013" s="70" t="s">
        <v>573</v>
      </c>
      <c r="J1013" s="70"/>
      <c r="K1013" s="73">
        <v>1</v>
      </c>
      <c r="L1013" s="74">
        <v>881.69</v>
      </c>
      <c r="M1013" s="96">
        <v>881.69</v>
      </c>
    </row>
    <row r="1014" spans="1:13" x14ac:dyDescent="0.35">
      <c r="A1014" s="94" t="str">
        <f t="shared" si="15"/>
        <v/>
      </c>
      <c r="B1014" s="74"/>
      <c r="C1014" s="74"/>
      <c r="D1014" s="74"/>
      <c r="E1014" s="74"/>
      <c r="F1014" s="74"/>
      <c r="G1014" s="74"/>
      <c r="H1014" s="74"/>
      <c r="I1014" s="74"/>
      <c r="J1014" s="74"/>
      <c r="K1014" s="74"/>
      <c r="L1014" s="75" t="s">
        <v>970</v>
      </c>
      <c r="M1014" s="96">
        <v>8685.2900000000009</v>
      </c>
    </row>
    <row r="1015" spans="1:13" x14ac:dyDescent="0.35">
      <c r="A1015" s="94" t="str">
        <f t="shared" si="15"/>
        <v>8876418NGA Complex Internal Wiring</v>
      </c>
      <c r="B1015" s="70" t="s">
        <v>988</v>
      </c>
      <c r="C1015" s="71">
        <v>1872496</v>
      </c>
      <c r="D1015" s="70">
        <v>8876418</v>
      </c>
      <c r="E1015" s="70" t="s">
        <v>966</v>
      </c>
      <c r="F1015" s="70" t="s">
        <v>953</v>
      </c>
      <c r="G1015" s="72">
        <v>43165</v>
      </c>
      <c r="H1015" s="72">
        <v>43165</v>
      </c>
      <c r="I1015" s="70" t="s">
        <v>973</v>
      </c>
      <c r="J1015" s="70"/>
      <c r="K1015" s="73">
        <v>1</v>
      </c>
      <c r="L1015" s="74">
        <v>0</v>
      </c>
      <c r="M1015" s="96">
        <v>0</v>
      </c>
    </row>
    <row r="1016" spans="1:13" x14ac:dyDescent="0.35">
      <c r="A1016" s="94" t="str">
        <f t="shared" si="15"/>
        <v>8876418NGA-701</v>
      </c>
      <c r="B1016" s="70" t="s">
        <v>988</v>
      </c>
      <c r="C1016" s="71">
        <v>1872496</v>
      </c>
      <c r="D1016" s="70">
        <v>8876418</v>
      </c>
      <c r="E1016" s="70" t="s">
        <v>966</v>
      </c>
      <c r="F1016" s="70" t="s">
        <v>953</v>
      </c>
      <c r="G1016" s="72">
        <v>43165</v>
      </c>
      <c r="H1016" s="72">
        <v>43165</v>
      </c>
      <c r="I1016" s="70" t="s">
        <v>172</v>
      </c>
      <c r="J1016" s="70"/>
      <c r="K1016" s="73">
        <v>1</v>
      </c>
      <c r="L1016" s="74">
        <v>48.39</v>
      </c>
      <c r="M1016" s="96">
        <v>48.39</v>
      </c>
    </row>
    <row r="1017" spans="1:13" x14ac:dyDescent="0.35">
      <c r="A1017" s="94" t="str">
        <f t="shared" si="15"/>
        <v>8876418Z999</v>
      </c>
      <c r="B1017" s="70" t="s">
        <v>988</v>
      </c>
      <c r="C1017" s="71">
        <v>1872496</v>
      </c>
      <c r="D1017" s="70">
        <v>8876418</v>
      </c>
      <c r="E1017" s="70" t="s">
        <v>966</v>
      </c>
      <c r="F1017" s="70" t="s">
        <v>953</v>
      </c>
      <c r="G1017" s="72">
        <v>43165</v>
      </c>
      <c r="H1017" s="72">
        <v>43165</v>
      </c>
      <c r="I1017" s="70" t="s">
        <v>610</v>
      </c>
      <c r="J1017" s="70" t="s">
        <v>989</v>
      </c>
      <c r="K1017" s="73">
        <v>1</v>
      </c>
      <c r="L1017" s="74">
        <v>0</v>
      </c>
      <c r="M1017" s="96">
        <v>0</v>
      </c>
    </row>
    <row r="1018" spans="1:13" x14ac:dyDescent="0.35">
      <c r="A1018" s="94" t="str">
        <f t="shared" si="15"/>
        <v>8876418ZNGA564B</v>
      </c>
      <c r="B1018" s="70" t="s">
        <v>988</v>
      </c>
      <c r="C1018" s="71">
        <v>1872496</v>
      </c>
      <c r="D1018" s="78">
        <v>8876418</v>
      </c>
      <c r="E1018" s="70" t="s">
        <v>966</v>
      </c>
      <c r="F1018" s="70" t="s">
        <v>953</v>
      </c>
      <c r="G1018" s="72">
        <v>43165</v>
      </c>
      <c r="H1018" s="72">
        <v>43165</v>
      </c>
      <c r="I1018" s="70" t="s">
        <v>569</v>
      </c>
      <c r="J1018" s="70"/>
      <c r="K1018" s="73">
        <v>-1</v>
      </c>
      <c r="L1018" s="74">
        <v>625.48</v>
      </c>
      <c r="M1018" s="96">
        <v>-625.48</v>
      </c>
    </row>
    <row r="1019" spans="1:13" x14ac:dyDescent="0.35">
      <c r="A1019" s="94" t="str">
        <f t="shared" si="15"/>
        <v>1316188NGA Complex Internal Wiring</v>
      </c>
      <c r="B1019" s="70" t="s">
        <v>988</v>
      </c>
      <c r="C1019" s="71">
        <v>2029716</v>
      </c>
      <c r="D1019" s="70">
        <v>1316188</v>
      </c>
      <c r="E1019" s="70" t="s">
        <v>960</v>
      </c>
      <c r="F1019" s="70" t="s">
        <v>953</v>
      </c>
      <c r="G1019" s="72">
        <v>43164</v>
      </c>
      <c r="H1019" s="72">
        <v>43164</v>
      </c>
      <c r="I1019" s="70" t="s">
        <v>973</v>
      </c>
      <c r="J1019" s="70"/>
      <c r="K1019" s="73">
        <v>1</v>
      </c>
      <c r="L1019" s="74">
        <v>0</v>
      </c>
      <c r="M1019" s="96">
        <v>0</v>
      </c>
    </row>
    <row r="1020" spans="1:13" x14ac:dyDescent="0.35">
      <c r="A1020" s="94" t="str">
        <f t="shared" si="15"/>
        <v>1316188NGA-701</v>
      </c>
      <c r="B1020" s="70" t="s">
        <v>988</v>
      </c>
      <c r="C1020" s="71">
        <v>2029716</v>
      </c>
      <c r="D1020" s="70">
        <v>1316188</v>
      </c>
      <c r="E1020" s="70" t="s">
        <v>960</v>
      </c>
      <c r="F1020" s="70" t="s">
        <v>953</v>
      </c>
      <c r="G1020" s="72">
        <v>43164</v>
      </c>
      <c r="H1020" s="72">
        <v>43164</v>
      </c>
      <c r="I1020" s="70" t="s">
        <v>172</v>
      </c>
      <c r="J1020" s="70"/>
      <c r="K1020" s="73">
        <v>1</v>
      </c>
      <c r="L1020" s="74">
        <v>48.39</v>
      </c>
      <c r="M1020" s="96">
        <v>48.39</v>
      </c>
    </row>
    <row r="1021" spans="1:13" x14ac:dyDescent="0.35">
      <c r="A1021" s="94" t="str">
        <f t="shared" si="15"/>
        <v>1316188NGA-714</v>
      </c>
      <c r="B1021" s="70" t="s">
        <v>988</v>
      </c>
      <c r="C1021" s="71">
        <v>2029716</v>
      </c>
      <c r="D1021" s="70">
        <v>1316188</v>
      </c>
      <c r="E1021" s="70" t="s">
        <v>960</v>
      </c>
      <c r="F1021" s="70" t="s">
        <v>953</v>
      </c>
      <c r="G1021" s="72">
        <v>43164</v>
      </c>
      <c r="H1021" s="72">
        <v>43164</v>
      </c>
      <c r="I1021" s="70" t="s">
        <v>181</v>
      </c>
      <c r="J1021" s="70"/>
      <c r="K1021" s="73">
        <v>-1</v>
      </c>
      <c r="L1021" s="74">
        <v>41.38</v>
      </c>
      <c r="M1021" s="96">
        <v>-41.38</v>
      </c>
    </row>
    <row r="1022" spans="1:13" x14ac:dyDescent="0.35">
      <c r="A1022" s="94" t="str">
        <f t="shared" si="15"/>
        <v>1316188NGA-714</v>
      </c>
      <c r="B1022" s="70" t="s">
        <v>988</v>
      </c>
      <c r="C1022" s="71">
        <v>2029716</v>
      </c>
      <c r="D1022" s="70">
        <v>1316188</v>
      </c>
      <c r="E1022" s="70" t="s">
        <v>960</v>
      </c>
      <c r="F1022" s="70" t="s">
        <v>953</v>
      </c>
      <c r="G1022" s="72">
        <v>43164</v>
      </c>
      <c r="H1022" s="72">
        <v>43164</v>
      </c>
      <c r="I1022" s="70" t="s">
        <v>181</v>
      </c>
      <c r="J1022" s="70"/>
      <c r="K1022" s="73">
        <v>-1</v>
      </c>
      <c r="L1022" s="74">
        <v>41.38</v>
      </c>
      <c r="M1022" s="96">
        <v>-41.38</v>
      </c>
    </row>
    <row r="1023" spans="1:13" x14ac:dyDescent="0.35">
      <c r="A1023" s="94" t="str">
        <f t="shared" si="15"/>
        <v>1316188Z999</v>
      </c>
      <c r="B1023" s="70" t="s">
        <v>988</v>
      </c>
      <c r="C1023" s="71">
        <v>2029716</v>
      </c>
      <c r="D1023" s="70">
        <v>1316188</v>
      </c>
      <c r="E1023" s="70" t="s">
        <v>960</v>
      </c>
      <c r="F1023" s="70" t="s">
        <v>953</v>
      </c>
      <c r="G1023" s="72">
        <v>43164</v>
      </c>
      <c r="H1023" s="72">
        <v>43164</v>
      </c>
      <c r="I1023" s="70" t="s">
        <v>610</v>
      </c>
      <c r="J1023" s="70"/>
      <c r="K1023" s="73">
        <v>1</v>
      </c>
      <c r="L1023" s="74">
        <v>0</v>
      </c>
      <c r="M1023" s="96">
        <v>0</v>
      </c>
    </row>
    <row r="1024" spans="1:13" x14ac:dyDescent="0.35">
      <c r="A1024" s="94" t="str">
        <f t="shared" si="15"/>
        <v>1601822NGA Complex Internal Wiring</v>
      </c>
      <c r="B1024" s="70" t="s">
        <v>988</v>
      </c>
      <c r="C1024" s="71">
        <v>2038491</v>
      </c>
      <c r="D1024" s="70">
        <v>1601822</v>
      </c>
      <c r="E1024" s="70" t="s">
        <v>960</v>
      </c>
      <c r="F1024" s="70" t="s">
        <v>953</v>
      </c>
      <c r="G1024" s="72">
        <v>43166</v>
      </c>
      <c r="H1024" s="72">
        <v>43166</v>
      </c>
      <c r="I1024" s="70" t="s">
        <v>973</v>
      </c>
      <c r="J1024" s="70"/>
      <c r="K1024" s="73">
        <v>1</v>
      </c>
      <c r="L1024" s="74">
        <v>0</v>
      </c>
      <c r="M1024" s="96">
        <v>0</v>
      </c>
    </row>
    <row r="1025" spans="1:13" x14ac:dyDescent="0.35">
      <c r="A1025" s="94" t="str">
        <f t="shared" si="15"/>
        <v>1601822NGA-701</v>
      </c>
      <c r="B1025" s="70" t="s">
        <v>988</v>
      </c>
      <c r="C1025" s="71">
        <v>2038491</v>
      </c>
      <c r="D1025" s="70">
        <v>1601822</v>
      </c>
      <c r="E1025" s="70" t="s">
        <v>960</v>
      </c>
      <c r="F1025" s="70" t="s">
        <v>953</v>
      </c>
      <c r="G1025" s="72">
        <v>43166</v>
      </c>
      <c r="H1025" s="72">
        <v>43166</v>
      </c>
      <c r="I1025" s="70" t="s">
        <v>172</v>
      </c>
      <c r="J1025" s="70"/>
      <c r="K1025" s="73">
        <v>1</v>
      </c>
      <c r="L1025" s="74">
        <v>48.39</v>
      </c>
      <c r="M1025" s="96">
        <v>48.39</v>
      </c>
    </row>
    <row r="1026" spans="1:13" x14ac:dyDescent="0.35">
      <c r="A1026" s="94" t="str">
        <f t="shared" si="15"/>
        <v>1601822NGA-714</v>
      </c>
      <c r="B1026" s="70" t="s">
        <v>988</v>
      </c>
      <c r="C1026" s="71">
        <v>2038491</v>
      </c>
      <c r="D1026" s="70">
        <v>1601822</v>
      </c>
      <c r="E1026" s="70" t="s">
        <v>960</v>
      </c>
      <c r="F1026" s="70" t="s">
        <v>953</v>
      </c>
      <c r="G1026" s="72">
        <v>43166</v>
      </c>
      <c r="H1026" s="72">
        <v>43166</v>
      </c>
      <c r="I1026" s="70" t="s">
        <v>181</v>
      </c>
      <c r="J1026" s="70"/>
      <c r="K1026" s="73">
        <v>-1</v>
      </c>
      <c r="L1026" s="74">
        <v>41.38</v>
      </c>
      <c r="M1026" s="96">
        <v>-41.38</v>
      </c>
    </row>
    <row r="1027" spans="1:13" x14ac:dyDescent="0.35">
      <c r="A1027" s="94" t="str">
        <f t="shared" ref="A1027:A1090" si="16">CONCATENATE(D1027,I1027)</f>
        <v>1601822NGA-714</v>
      </c>
      <c r="B1027" s="70" t="s">
        <v>988</v>
      </c>
      <c r="C1027" s="71">
        <v>2038491</v>
      </c>
      <c r="D1027" s="70">
        <v>1601822</v>
      </c>
      <c r="E1027" s="70" t="s">
        <v>960</v>
      </c>
      <c r="F1027" s="70" t="s">
        <v>953</v>
      </c>
      <c r="G1027" s="72">
        <v>43166</v>
      </c>
      <c r="H1027" s="72">
        <v>43166</v>
      </c>
      <c r="I1027" s="70" t="s">
        <v>181</v>
      </c>
      <c r="J1027" s="70"/>
      <c r="K1027" s="73">
        <v>-1</v>
      </c>
      <c r="L1027" s="74">
        <v>41.38</v>
      </c>
      <c r="M1027" s="96">
        <v>-41.38</v>
      </c>
    </row>
    <row r="1028" spans="1:13" x14ac:dyDescent="0.35">
      <c r="A1028" s="94" t="str">
        <f t="shared" si="16"/>
        <v>1601822Z999</v>
      </c>
      <c r="B1028" s="70" t="s">
        <v>988</v>
      </c>
      <c r="C1028" s="71">
        <v>2038491</v>
      </c>
      <c r="D1028" s="70">
        <v>1601822</v>
      </c>
      <c r="E1028" s="70" t="s">
        <v>960</v>
      </c>
      <c r="F1028" s="70" t="s">
        <v>953</v>
      </c>
      <c r="G1028" s="72">
        <v>43166</v>
      </c>
      <c r="H1028" s="72">
        <v>43166</v>
      </c>
      <c r="I1028" s="70" t="s">
        <v>610</v>
      </c>
      <c r="J1028" s="70"/>
      <c r="K1028" s="73">
        <v>1</v>
      </c>
      <c r="L1028" s="74">
        <v>0</v>
      </c>
      <c r="M1028" s="96">
        <v>0</v>
      </c>
    </row>
    <row r="1029" spans="1:13" x14ac:dyDescent="0.35">
      <c r="A1029" s="94" t="str">
        <f t="shared" si="16"/>
        <v>4672079NGA-D02</v>
      </c>
      <c r="B1029" s="70" t="s">
        <v>988</v>
      </c>
      <c r="C1029" s="71">
        <v>2191414</v>
      </c>
      <c r="D1029" s="70">
        <v>4672079</v>
      </c>
      <c r="E1029" s="70" t="s">
        <v>962</v>
      </c>
      <c r="F1029" s="70" t="s">
        <v>959</v>
      </c>
      <c r="G1029" s="72">
        <v>43164</v>
      </c>
      <c r="H1029" s="72">
        <v>43164</v>
      </c>
      <c r="I1029" s="70" t="s">
        <v>337</v>
      </c>
      <c r="J1029" s="70"/>
      <c r="K1029" s="73">
        <v>4</v>
      </c>
      <c r="L1029" s="74">
        <v>21.97</v>
      </c>
      <c r="M1029" s="96">
        <v>87.88</v>
      </c>
    </row>
    <row r="1030" spans="1:13" x14ac:dyDescent="0.35">
      <c r="A1030" s="94" t="str">
        <f t="shared" si="16"/>
        <v>4672079NGA-D03</v>
      </c>
      <c r="B1030" s="70" t="s">
        <v>988</v>
      </c>
      <c r="C1030" s="71">
        <v>2191414</v>
      </c>
      <c r="D1030" s="70">
        <v>4672079</v>
      </c>
      <c r="E1030" s="70" t="s">
        <v>962</v>
      </c>
      <c r="F1030" s="70" t="s">
        <v>959</v>
      </c>
      <c r="G1030" s="72">
        <v>43164</v>
      </c>
      <c r="H1030" s="72">
        <v>43164</v>
      </c>
      <c r="I1030" s="70" t="s">
        <v>339</v>
      </c>
      <c r="J1030" s="70"/>
      <c r="K1030" s="73">
        <v>5</v>
      </c>
      <c r="L1030" s="74">
        <v>42.59</v>
      </c>
      <c r="M1030" s="96">
        <v>212.95</v>
      </c>
    </row>
    <row r="1031" spans="1:13" x14ac:dyDescent="0.35">
      <c r="A1031" s="94" t="str">
        <f t="shared" si="16"/>
        <v>5081330NGA-MB19.1</v>
      </c>
      <c r="B1031" s="70" t="s">
        <v>988</v>
      </c>
      <c r="C1031" s="71">
        <v>2207446</v>
      </c>
      <c r="D1031" s="70">
        <v>5081330</v>
      </c>
      <c r="E1031" s="70" t="s">
        <v>954</v>
      </c>
      <c r="F1031" s="70" t="s">
        <v>959</v>
      </c>
      <c r="G1031" s="72">
        <v>43164</v>
      </c>
      <c r="H1031" s="72">
        <v>43164</v>
      </c>
      <c r="I1031" s="70" t="s">
        <v>466</v>
      </c>
      <c r="J1031" s="70"/>
      <c r="K1031" s="73">
        <v>1</v>
      </c>
      <c r="L1031" s="74">
        <v>43.78</v>
      </c>
      <c r="M1031" s="96">
        <v>43.78</v>
      </c>
    </row>
    <row r="1032" spans="1:13" x14ac:dyDescent="0.35">
      <c r="A1032" s="94" t="str">
        <f t="shared" si="16"/>
        <v>5276388NGA-F02577</v>
      </c>
      <c r="B1032" s="70" t="s">
        <v>988</v>
      </c>
      <c r="C1032" s="71">
        <v>2218260</v>
      </c>
      <c r="D1032" s="70">
        <v>5276388</v>
      </c>
      <c r="E1032" s="70" t="s">
        <v>958</v>
      </c>
      <c r="F1032" s="70" t="s">
        <v>963</v>
      </c>
      <c r="G1032" s="72">
        <v>43166</v>
      </c>
      <c r="H1032" s="72">
        <v>43166</v>
      </c>
      <c r="I1032" s="70" t="s">
        <v>965</v>
      </c>
      <c r="J1032" s="70"/>
      <c r="K1032" s="73">
        <v>56</v>
      </c>
      <c r="L1032" s="74">
        <v>11.93</v>
      </c>
      <c r="M1032" s="96">
        <v>668.08</v>
      </c>
    </row>
    <row r="1033" spans="1:13" x14ac:dyDescent="0.35">
      <c r="A1033" s="94" t="str">
        <f t="shared" si="16"/>
        <v>5471322ZNGA561C</v>
      </c>
      <c r="B1033" s="70" t="s">
        <v>988</v>
      </c>
      <c r="C1033" s="71">
        <v>2226543</v>
      </c>
      <c r="D1033" s="70">
        <v>5471322</v>
      </c>
      <c r="E1033" s="70" t="s">
        <v>985</v>
      </c>
      <c r="F1033" s="70" t="s">
        <v>959</v>
      </c>
      <c r="G1033" s="72">
        <v>43169</v>
      </c>
      <c r="H1033" s="72">
        <v>43169</v>
      </c>
      <c r="I1033" s="70" t="s">
        <v>547</v>
      </c>
      <c r="J1033" s="70"/>
      <c r="K1033" s="73">
        <v>1</v>
      </c>
      <c r="L1033" s="74">
        <v>205.64</v>
      </c>
      <c r="M1033" s="96">
        <v>205.64</v>
      </c>
    </row>
    <row r="1034" spans="1:13" x14ac:dyDescent="0.35">
      <c r="A1034" s="94" t="str">
        <f t="shared" si="16"/>
        <v>5314716NGA-714</v>
      </c>
      <c r="B1034" s="70" t="s">
        <v>988</v>
      </c>
      <c r="C1034" s="71">
        <v>2231567</v>
      </c>
      <c r="D1034" s="70">
        <v>5314716</v>
      </c>
      <c r="E1034" s="70" t="s">
        <v>985</v>
      </c>
      <c r="F1034" s="70" t="s">
        <v>953</v>
      </c>
      <c r="G1034" s="72">
        <v>43168</v>
      </c>
      <c r="H1034" s="72">
        <v>43168</v>
      </c>
      <c r="I1034" s="70" t="s">
        <v>181</v>
      </c>
      <c r="J1034" s="70"/>
      <c r="K1034" s="73">
        <v>1</v>
      </c>
      <c r="L1034" s="74">
        <v>41.38</v>
      </c>
      <c r="M1034" s="96">
        <v>41.38</v>
      </c>
    </row>
    <row r="1035" spans="1:13" x14ac:dyDescent="0.35">
      <c r="A1035" s="94" t="str">
        <f t="shared" si="16"/>
        <v>5702621ZNGA560B</v>
      </c>
      <c r="B1035" s="70" t="s">
        <v>988</v>
      </c>
      <c r="C1035" s="71">
        <v>2238647</v>
      </c>
      <c r="D1035" s="70">
        <v>5702621</v>
      </c>
      <c r="E1035" s="70" t="s">
        <v>952</v>
      </c>
      <c r="F1035" s="70" t="s">
        <v>953</v>
      </c>
      <c r="G1035" s="72">
        <v>43166</v>
      </c>
      <c r="H1035" s="72">
        <v>43166</v>
      </c>
      <c r="I1035" s="70" t="s">
        <v>537</v>
      </c>
      <c r="J1035" s="70"/>
      <c r="K1035" s="73">
        <v>1</v>
      </c>
      <c r="L1035" s="74">
        <v>187.32</v>
      </c>
      <c r="M1035" s="96">
        <v>187.32</v>
      </c>
    </row>
    <row r="1036" spans="1:13" x14ac:dyDescent="0.35">
      <c r="A1036" s="94" t="str">
        <f t="shared" si="16"/>
        <v>5722167ZNGA561C</v>
      </c>
      <c r="B1036" s="70" t="s">
        <v>988</v>
      </c>
      <c r="C1036" s="71">
        <v>2238938</v>
      </c>
      <c r="D1036" s="70">
        <v>5722167</v>
      </c>
      <c r="E1036" s="70" t="s">
        <v>968</v>
      </c>
      <c r="F1036" s="70" t="s">
        <v>959</v>
      </c>
      <c r="G1036" s="72">
        <v>43164</v>
      </c>
      <c r="H1036" s="72">
        <v>43164</v>
      </c>
      <c r="I1036" s="70" t="s">
        <v>547</v>
      </c>
      <c r="J1036" s="70"/>
      <c r="K1036" s="73">
        <v>1</v>
      </c>
      <c r="L1036" s="74">
        <v>205.64</v>
      </c>
      <c r="M1036" s="96">
        <v>205.64</v>
      </c>
    </row>
    <row r="1037" spans="1:13" x14ac:dyDescent="0.35">
      <c r="A1037" s="94" t="str">
        <f t="shared" si="16"/>
        <v>5579713Z999</v>
      </c>
      <c r="B1037" s="70" t="s">
        <v>988</v>
      </c>
      <c r="C1037" s="71">
        <v>2239054</v>
      </c>
      <c r="D1037" s="70">
        <v>5579713</v>
      </c>
      <c r="E1037" s="70" t="s">
        <v>968</v>
      </c>
      <c r="F1037" s="70" t="s">
        <v>953</v>
      </c>
      <c r="G1037" s="72">
        <v>43168</v>
      </c>
      <c r="H1037" s="72">
        <v>43168</v>
      </c>
      <c r="I1037" s="70" t="s">
        <v>610</v>
      </c>
      <c r="J1037" s="70"/>
      <c r="K1037" s="73">
        <v>1</v>
      </c>
      <c r="L1037" s="74">
        <v>0</v>
      </c>
      <c r="M1037" s="96">
        <v>0</v>
      </c>
    </row>
    <row r="1038" spans="1:13" x14ac:dyDescent="0.35">
      <c r="A1038" s="94" t="str">
        <f t="shared" si="16"/>
        <v>5579713ZNGA561B</v>
      </c>
      <c r="B1038" s="70" t="s">
        <v>988</v>
      </c>
      <c r="C1038" s="71">
        <v>2239054</v>
      </c>
      <c r="D1038" s="70">
        <v>5579713</v>
      </c>
      <c r="E1038" s="70" t="s">
        <v>968</v>
      </c>
      <c r="F1038" s="70" t="s">
        <v>953</v>
      </c>
      <c r="G1038" s="72">
        <v>43168</v>
      </c>
      <c r="H1038" s="72">
        <v>43168</v>
      </c>
      <c r="I1038" s="70" t="s">
        <v>545</v>
      </c>
      <c r="J1038" s="70"/>
      <c r="K1038" s="73">
        <v>-1</v>
      </c>
      <c r="L1038" s="74">
        <v>194.94</v>
      </c>
      <c r="M1038" s="96">
        <v>-194.94</v>
      </c>
    </row>
    <row r="1039" spans="1:13" x14ac:dyDescent="0.35">
      <c r="A1039" s="94" t="str">
        <f t="shared" si="16"/>
        <v>5579713ZNGA561BC</v>
      </c>
      <c r="B1039" s="70" t="s">
        <v>988</v>
      </c>
      <c r="C1039" s="71">
        <v>2239054</v>
      </c>
      <c r="D1039" s="70">
        <v>5579713</v>
      </c>
      <c r="E1039" s="70" t="s">
        <v>968</v>
      </c>
      <c r="F1039" s="70" t="s">
        <v>959</v>
      </c>
      <c r="G1039" s="72">
        <v>43167</v>
      </c>
      <c r="H1039" s="72">
        <v>43167</v>
      </c>
      <c r="I1039" s="70" t="s">
        <v>549</v>
      </c>
      <c r="J1039" s="70"/>
      <c r="K1039" s="73">
        <v>1</v>
      </c>
      <c r="L1039" s="74">
        <v>433.57</v>
      </c>
      <c r="M1039" s="96">
        <v>433.57</v>
      </c>
    </row>
    <row r="1040" spans="1:13" x14ac:dyDescent="0.35">
      <c r="A1040" s="94" t="str">
        <f t="shared" si="16"/>
        <v>5737996ZNGA561C</v>
      </c>
      <c r="B1040" s="70" t="s">
        <v>988</v>
      </c>
      <c r="C1040" s="71">
        <v>2239937</v>
      </c>
      <c r="D1040" s="70">
        <v>5737996</v>
      </c>
      <c r="E1040" s="70" t="s">
        <v>985</v>
      </c>
      <c r="F1040" s="70"/>
      <c r="G1040" s="72">
        <v>43165</v>
      </c>
      <c r="H1040" s="72">
        <v>43165</v>
      </c>
      <c r="I1040" s="70" t="s">
        <v>547</v>
      </c>
      <c r="J1040" s="70"/>
      <c r="K1040" s="73">
        <v>1</v>
      </c>
      <c r="L1040" s="74">
        <v>205.64</v>
      </c>
      <c r="M1040" s="96">
        <v>205.64</v>
      </c>
    </row>
    <row r="1041" spans="1:13" x14ac:dyDescent="0.35">
      <c r="A1041" s="94" t="str">
        <f t="shared" si="16"/>
        <v>5774998Z999</v>
      </c>
      <c r="B1041" s="70" t="s">
        <v>988</v>
      </c>
      <c r="C1041" s="71">
        <v>2242131</v>
      </c>
      <c r="D1041" s="70">
        <v>5774998</v>
      </c>
      <c r="E1041" s="70" t="s">
        <v>957</v>
      </c>
      <c r="F1041" s="70" t="s">
        <v>953</v>
      </c>
      <c r="G1041" s="72">
        <v>43164</v>
      </c>
      <c r="H1041" s="72">
        <v>43164</v>
      </c>
      <c r="I1041" s="70" t="s">
        <v>610</v>
      </c>
      <c r="J1041" s="70"/>
      <c r="K1041" s="73">
        <v>1</v>
      </c>
      <c r="L1041" s="74">
        <v>0</v>
      </c>
      <c r="M1041" s="96">
        <v>0</v>
      </c>
    </row>
    <row r="1042" spans="1:13" x14ac:dyDescent="0.35">
      <c r="A1042" s="94" t="str">
        <f t="shared" si="16"/>
        <v>5774998ZNGA563B</v>
      </c>
      <c r="B1042" s="70" t="s">
        <v>988</v>
      </c>
      <c r="C1042" s="71">
        <v>2242131</v>
      </c>
      <c r="D1042" s="70">
        <v>5774998</v>
      </c>
      <c r="E1042" s="70" t="s">
        <v>957</v>
      </c>
      <c r="F1042" s="70" t="s">
        <v>953</v>
      </c>
      <c r="G1042" s="72">
        <v>43164</v>
      </c>
      <c r="H1042" s="72">
        <v>43164</v>
      </c>
      <c r="I1042" s="70" t="s">
        <v>561</v>
      </c>
      <c r="J1042" s="70"/>
      <c r="K1042" s="73">
        <v>-1</v>
      </c>
      <c r="L1042" s="74">
        <v>383.5</v>
      </c>
      <c r="M1042" s="96">
        <v>-383.5</v>
      </c>
    </row>
    <row r="1043" spans="1:13" x14ac:dyDescent="0.35">
      <c r="A1043" s="94" t="str">
        <f t="shared" si="16"/>
        <v>5775406ZNGA561A</v>
      </c>
      <c r="B1043" s="70" t="s">
        <v>988</v>
      </c>
      <c r="C1043" s="71">
        <v>2242142</v>
      </c>
      <c r="D1043" s="70">
        <v>5775406</v>
      </c>
      <c r="E1043" s="70" t="s">
        <v>985</v>
      </c>
      <c r="F1043" s="70"/>
      <c r="G1043" s="72">
        <v>43167</v>
      </c>
      <c r="H1043" s="72">
        <v>43167</v>
      </c>
      <c r="I1043" s="70" t="s">
        <v>543</v>
      </c>
      <c r="J1043" s="70"/>
      <c r="K1043" s="73">
        <v>1</v>
      </c>
      <c r="L1043" s="74">
        <v>0</v>
      </c>
      <c r="M1043" s="96">
        <v>0</v>
      </c>
    </row>
    <row r="1044" spans="1:13" x14ac:dyDescent="0.35">
      <c r="A1044" s="94" t="str">
        <f t="shared" si="16"/>
        <v>5775426ZNGA563BC</v>
      </c>
      <c r="B1044" s="70" t="s">
        <v>988</v>
      </c>
      <c r="C1044" s="71">
        <v>2242143</v>
      </c>
      <c r="D1044" s="70">
        <v>5775426</v>
      </c>
      <c r="E1044" s="70" t="s">
        <v>985</v>
      </c>
      <c r="F1044" s="70" t="s">
        <v>959</v>
      </c>
      <c r="G1044" s="72">
        <v>43168</v>
      </c>
      <c r="H1044" s="72">
        <v>43168</v>
      </c>
      <c r="I1044" s="70" t="s">
        <v>565</v>
      </c>
      <c r="J1044" s="70"/>
      <c r="K1044" s="73">
        <v>1</v>
      </c>
      <c r="L1044" s="74">
        <v>626.70000000000005</v>
      </c>
      <c r="M1044" s="96">
        <v>626.70000000000005</v>
      </c>
    </row>
    <row r="1045" spans="1:13" x14ac:dyDescent="0.35">
      <c r="A1045" s="94" t="str">
        <f t="shared" si="16"/>
        <v>5792784Z999</v>
      </c>
      <c r="B1045" s="70" t="s">
        <v>988</v>
      </c>
      <c r="C1045" s="71">
        <v>2243266</v>
      </c>
      <c r="D1045" s="70">
        <v>5792784</v>
      </c>
      <c r="E1045" s="70" t="s">
        <v>962</v>
      </c>
      <c r="F1045" s="70" t="s">
        <v>953</v>
      </c>
      <c r="G1045" s="72">
        <v>43164</v>
      </c>
      <c r="H1045" s="72">
        <v>43164</v>
      </c>
      <c r="I1045" s="70" t="s">
        <v>610</v>
      </c>
      <c r="J1045" s="70"/>
      <c r="K1045" s="73">
        <v>1</v>
      </c>
      <c r="L1045" s="74">
        <v>0</v>
      </c>
      <c r="M1045" s="96">
        <v>0</v>
      </c>
    </row>
    <row r="1046" spans="1:13" x14ac:dyDescent="0.35">
      <c r="A1046" s="94" t="str">
        <f t="shared" si="16"/>
        <v>5792784ZNGA563B</v>
      </c>
      <c r="B1046" s="70" t="s">
        <v>988</v>
      </c>
      <c r="C1046" s="71">
        <v>2243266</v>
      </c>
      <c r="D1046" s="70">
        <v>5792784</v>
      </c>
      <c r="E1046" s="70" t="s">
        <v>962</v>
      </c>
      <c r="F1046" s="70" t="s">
        <v>953</v>
      </c>
      <c r="G1046" s="72">
        <v>43164</v>
      </c>
      <c r="H1046" s="72">
        <v>43164</v>
      </c>
      <c r="I1046" s="70" t="s">
        <v>561</v>
      </c>
      <c r="J1046" s="70"/>
      <c r="K1046" s="73">
        <v>-1</v>
      </c>
      <c r="L1046" s="74">
        <v>383.5</v>
      </c>
      <c r="M1046" s="96">
        <v>-383.5</v>
      </c>
    </row>
    <row r="1047" spans="1:13" x14ac:dyDescent="0.35">
      <c r="A1047" s="94" t="str">
        <f t="shared" si="16"/>
        <v>5859496ZNGA561BC</v>
      </c>
      <c r="B1047" s="70" t="s">
        <v>988</v>
      </c>
      <c r="C1047" s="71">
        <v>2245120</v>
      </c>
      <c r="D1047" s="70">
        <v>5859496</v>
      </c>
      <c r="E1047" s="70" t="s">
        <v>985</v>
      </c>
      <c r="F1047" s="70" t="s">
        <v>959</v>
      </c>
      <c r="G1047" s="72">
        <v>43165</v>
      </c>
      <c r="H1047" s="72">
        <v>43165</v>
      </c>
      <c r="I1047" s="70" t="s">
        <v>549</v>
      </c>
      <c r="J1047" s="70"/>
      <c r="K1047" s="73">
        <v>1</v>
      </c>
      <c r="L1047" s="74">
        <v>433.57</v>
      </c>
      <c r="M1047" s="96">
        <v>433.57</v>
      </c>
    </row>
    <row r="1048" spans="1:13" x14ac:dyDescent="0.35">
      <c r="A1048" s="94" t="str">
        <f t="shared" si="16"/>
        <v>5859544ZNGA564BC</v>
      </c>
      <c r="B1048" s="70" t="s">
        <v>988</v>
      </c>
      <c r="C1048" s="71">
        <v>2245129</v>
      </c>
      <c r="D1048" s="70">
        <v>5859544</v>
      </c>
      <c r="E1048" s="70" t="s">
        <v>985</v>
      </c>
      <c r="F1048" s="70" t="s">
        <v>959</v>
      </c>
      <c r="G1048" s="72">
        <v>43165</v>
      </c>
      <c r="H1048" s="72">
        <v>43165</v>
      </c>
      <c r="I1048" s="70" t="s">
        <v>573</v>
      </c>
      <c r="J1048" s="70"/>
      <c r="K1048" s="73">
        <v>1</v>
      </c>
      <c r="L1048" s="74">
        <v>881.69</v>
      </c>
      <c r="M1048" s="96">
        <v>881.69</v>
      </c>
    </row>
    <row r="1049" spans="1:13" x14ac:dyDescent="0.35">
      <c r="A1049" s="94" t="str">
        <f t="shared" si="16"/>
        <v>5858943NGA-753</v>
      </c>
      <c r="B1049" s="70" t="s">
        <v>988</v>
      </c>
      <c r="C1049" s="71">
        <v>2245392</v>
      </c>
      <c r="D1049" s="70">
        <v>5858943</v>
      </c>
      <c r="E1049" s="70" t="s">
        <v>961</v>
      </c>
      <c r="F1049" s="70" t="s">
        <v>959</v>
      </c>
      <c r="G1049" s="72">
        <v>43164</v>
      </c>
      <c r="H1049" s="72">
        <v>43164</v>
      </c>
      <c r="I1049" s="70" t="s">
        <v>193</v>
      </c>
      <c r="J1049" s="70"/>
      <c r="K1049" s="73">
        <v>1</v>
      </c>
      <c r="L1049" s="74">
        <v>68.2</v>
      </c>
      <c r="M1049" s="96">
        <v>68.2</v>
      </c>
    </row>
    <row r="1050" spans="1:13" x14ac:dyDescent="0.35">
      <c r="A1050" s="94" t="str">
        <f t="shared" si="16"/>
        <v>5858943Z999</v>
      </c>
      <c r="B1050" s="70" t="s">
        <v>988</v>
      </c>
      <c r="C1050" s="71">
        <v>2245392</v>
      </c>
      <c r="D1050" s="70">
        <v>5858943</v>
      </c>
      <c r="E1050" s="70" t="s">
        <v>961</v>
      </c>
      <c r="F1050" s="70" t="s">
        <v>953</v>
      </c>
      <c r="G1050" s="72">
        <v>43164</v>
      </c>
      <c r="H1050" s="72">
        <v>43164</v>
      </c>
      <c r="I1050" s="70" t="s">
        <v>610</v>
      </c>
      <c r="J1050" s="70"/>
      <c r="K1050" s="73">
        <v>1</v>
      </c>
      <c r="L1050" s="74">
        <v>0</v>
      </c>
      <c r="M1050" s="96">
        <v>0</v>
      </c>
    </row>
    <row r="1051" spans="1:13" x14ac:dyDescent="0.35">
      <c r="A1051" s="94" t="str">
        <f t="shared" si="16"/>
        <v>5858943ZNGA561B</v>
      </c>
      <c r="B1051" s="70" t="s">
        <v>988</v>
      </c>
      <c r="C1051" s="71">
        <v>2245392</v>
      </c>
      <c r="D1051" s="70">
        <v>5858943</v>
      </c>
      <c r="E1051" s="70" t="s">
        <v>961</v>
      </c>
      <c r="F1051" s="70" t="s">
        <v>953</v>
      </c>
      <c r="G1051" s="72">
        <v>43164</v>
      </c>
      <c r="H1051" s="72">
        <v>43164</v>
      </c>
      <c r="I1051" s="70" t="s">
        <v>545</v>
      </c>
      <c r="J1051" s="70"/>
      <c r="K1051" s="73">
        <v>-1</v>
      </c>
      <c r="L1051" s="74">
        <v>194.94</v>
      </c>
      <c r="M1051" s="96">
        <v>-194.94</v>
      </c>
    </row>
    <row r="1052" spans="1:13" x14ac:dyDescent="0.35">
      <c r="A1052" s="94" t="str">
        <f t="shared" si="16"/>
        <v>5874469ZNGA561BC</v>
      </c>
      <c r="B1052" s="70" t="s">
        <v>988</v>
      </c>
      <c r="C1052" s="71">
        <v>2245394</v>
      </c>
      <c r="D1052" s="70">
        <v>5874469</v>
      </c>
      <c r="E1052" s="70" t="s">
        <v>962</v>
      </c>
      <c r="F1052" s="70" t="s">
        <v>959</v>
      </c>
      <c r="G1052" s="72">
        <v>43168</v>
      </c>
      <c r="H1052" s="72">
        <v>43168</v>
      </c>
      <c r="I1052" s="70" t="s">
        <v>549</v>
      </c>
      <c r="J1052" s="70"/>
      <c r="K1052" s="73">
        <v>1</v>
      </c>
      <c r="L1052" s="74">
        <v>433.57</v>
      </c>
      <c r="M1052" s="96">
        <v>433.57</v>
      </c>
    </row>
    <row r="1053" spans="1:13" x14ac:dyDescent="0.35">
      <c r="A1053" s="94" t="str">
        <f t="shared" si="16"/>
        <v>5267220ZNGA561C</v>
      </c>
      <c r="B1053" s="70" t="s">
        <v>988</v>
      </c>
      <c r="C1053" s="71">
        <v>2246508</v>
      </c>
      <c r="D1053" s="70">
        <v>5267220</v>
      </c>
      <c r="E1053" s="70" t="s">
        <v>957</v>
      </c>
      <c r="F1053" s="70" t="s">
        <v>959</v>
      </c>
      <c r="G1053" s="72">
        <v>43164</v>
      </c>
      <c r="H1053" s="72">
        <v>43164</v>
      </c>
      <c r="I1053" s="70" t="s">
        <v>547</v>
      </c>
      <c r="J1053" s="70"/>
      <c r="K1053" s="73">
        <v>1</v>
      </c>
      <c r="L1053" s="74">
        <v>205.64</v>
      </c>
      <c r="M1053" s="96">
        <v>205.64</v>
      </c>
    </row>
    <row r="1054" spans="1:13" x14ac:dyDescent="0.35">
      <c r="A1054" s="94" t="str">
        <f t="shared" si="16"/>
        <v>5267200ZNGA561A</v>
      </c>
      <c r="B1054" s="70" t="s">
        <v>988</v>
      </c>
      <c r="C1054" s="71">
        <v>2246509</v>
      </c>
      <c r="D1054" s="70">
        <v>5267200</v>
      </c>
      <c r="E1054" s="70" t="s">
        <v>957</v>
      </c>
      <c r="F1054" s="70" t="s">
        <v>956</v>
      </c>
      <c r="G1054" s="72">
        <v>43164</v>
      </c>
      <c r="H1054" s="72">
        <v>43164</v>
      </c>
      <c r="I1054" s="70" t="s">
        <v>543</v>
      </c>
      <c r="J1054" s="70"/>
      <c r="K1054" s="73">
        <v>1</v>
      </c>
      <c r="L1054" s="74">
        <v>0</v>
      </c>
      <c r="M1054" s="96">
        <v>0</v>
      </c>
    </row>
    <row r="1055" spans="1:13" x14ac:dyDescent="0.35">
      <c r="A1055" s="94" t="str">
        <f t="shared" si="16"/>
        <v>5919351ZNGA561BC</v>
      </c>
      <c r="B1055" s="70" t="s">
        <v>988</v>
      </c>
      <c r="C1055" s="71">
        <v>2248260</v>
      </c>
      <c r="D1055" s="70">
        <v>5919351</v>
      </c>
      <c r="E1055" s="70" t="s">
        <v>985</v>
      </c>
      <c r="F1055" s="70" t="s">
        <v>959</v>
      </c>
      <c r="G1055" s="72">
        <v>43168</v>
      </c>
      <c r="H1055" s="72">
        <v>43168</v>
      </c>
      <c r="I1055" s="70" t="s">
        <v>549</v>
      </c>
      <c r="J1055" s="70"/>
      <c r="K1055" s="73">
        <v>1</v>
      </c>
      <c r="L1055" s="74">
        <v>433.57</v>
      </c>
      <c r="M1055" s="96">
        <v>433.57</v>
      </c>
    </row>
    <row r="1056" spans="1:13" x14ac:dyDescent="0.35">
      <c r="A1056" s="94" t="str">
        <f t="shared" si="16"/>
        <v>5874825ZNGA563BC</v>
      </c>
      <c r="B1056" s="70" t="s">
        <v>988</v>
      </c>
      <c r="C1056" s="71">
        <v>2249539</v>
      </c>
      <c r="D1056" s="70">
        <v>5874825</v>
      </c>
      <c r="E1056" s="70" t="s">
        <v>968</v>
      </c>
      <c r="F1056" s="70" t="s">
        <v>953</v>
      </c>
      <c r="G1056" s="72">
        <v>43165</v>
      </c>
      <c r="H1056" s="72">
        <v>43165</v>
      </c>
      <c r="I1056" s="70" t="s">
        <v>565</v>
      </c>
      <c r="J1056" s="70"/>
      <c r="K1056" s="73">
        <v>1</v>
      </c>
      <c r="L1056" s="74">
        <v>626.70000000000005</v>
      </c>
      <c r="M1056" s="96">
        <v>626.70000000000005</v>
      </c>
    </row>
    <row r="1057" spans="1:13" x14ac:dyDescent="0.35">
      <c r="A1057" s="94" t="str">
        <f t="shared" si="16"/>
        <v>5874810ZNGA561A</v>
      </c>
      <c r="B1057" s="70" t="s">
        <v>988</v>
      </c>
      <c r="C1057" s="71">
        <v>2249540</v>
      </c>
      <c r="D1057" s="70">
        <v>5874810</v>
      </c>
      <c r="E1057" s="70" t="s">
        <v>968</v>
      </c>
      <c r="F1057" s="70" t="s">
        <v>956</v>
      </c>
      <c r="G1057" s="72">
        <v>43164</v>
      </c>
      <c r="H1057" s="72">
        <v>43164</v>
      </c>
      <c r="I1057" s="70" t="s">
        <v>543</v>
      </c>
      <c r="J1057" s="70"/>
      <c r="K1057" s="73">
        <v>1</v>
      </c>
      <c r="L1057" s="74">
        <v>0</v>
      </c>
      <c r="M1057" s="96">
        <v>0</v>
      </c>
    </row>
    <row r="1058" spans="1:13" x14ac:dyDescent="0.35">
      <c r="A1058" s="94" t="str">
        <f t="shared" si="16"/>
        <v>5936683ZNGA561C</v>
      </c>
      <c r="B1058" s="70" t="s">
        <v>988</v>
      </c>
      <c r="C1058" s="71">
        <v>2249908</v>
      </c>
      <c r="D1058" s="70">
        <v>5936683</v>
      </c>
      <c r="E1058" s="70" t="s">
        <v>985</v>
      </c>
      <c r="F1058" s="70" t="s">
        <v>959</v>
      </c>
      <c r="G1058" s="72">
        <v>43164</v>
      </c>
      <c r="H1058" s="72">
        <v>43164</v>
      </c>
      <c r="I1058" s="70" t="s">
        <v>547</v>
      </c>
      <c r="J1058" s="70"/>
      <c r="K1058" s="73">
        <v>1</v>
      </c>
      <c r="L1058" s="74">
        <v>205.64</v>
      </c>
      <c r="M1058" s="96">
        <v>205.64</v>
      </c>
    </row>
    <row r="1059" spans="1:13" x14ac:dyDescent="0.35">
      <c r="A1059" s="94" t="str">
        <f t="shared" si="16"/>
        <v>5962461ZNGA560BC</v>
      </c>
      <c r="B1059" s="70" t="s">
        <v>988</v>
      </c>
      <c r="C1059" s="71">
        <v>2250236</v>
      </c>
      <c r="D1059" s="70">
        <v>5962461</v>
      </c>
      <c r="E1059" s="70" t="s">
        <v>985</v>
      </c>
      <c r="F1059" s="70"/>
      <c r="G1059" s="72">
        <v>43169</v>
      </c>
      <c r="H1059" s="72">
        <v>43169</v>
      </c>
      <c r="I1059" s="70" t="s">
        <v>541</v>
      </c>
      <c r="J1059" s="70"/>
      <c r="K1059" s="73">
        <v>1</v>
      </c>
      <c r="L1059" s="74">
        <v>414.92</v>
      </c>
      <c r="M1059" s="96">
        <v>414.92</v>
      </c>
    </row>
    <row r="1060" spans="1:13" x14ac:dyDescent="0.35">
      <c r="A1060" s="94" t="str">
        <f t="shared" si="16"/>
        <v>5918104Z999</v>
      </c>
      <c r="B1060" s="70" t="s">
        <v>988</v>
      </c>
      <c r="C1060" s="71">
        <v>2250580</v>
      </c>
      <c r="D1060" s="70">
        <v>5918104</v>
      </c>
      <c r="E1060" s="70" t="s">
        <v>968</v>
      </c>
      <c r="F1060" s="70" t="s">
        <v>953</v>
      </c>
      <c r="G1060" s="72">
        <v>43164</v>
      </c>
      <c r="H1060" s="72">
        <v>43164</v>
      </c>
      <c r="I1060" s="70" t="s">
        <v>610</v>
      </c>
      <c r="J1060" s="70"/>
      <c r="K1060" s="73">
        <v>1</v>
      </c>
      <c r="L1060" s="74">
        <v>0</v>
      </c>
      <c r="M1060" s="96">
        <v>0</v>
      </c>
    </row>
    <row r="1061" spans="1:13" x14ac:dyDescent="0.35">
      <c r="A1061" s="94" t="str">
        <f t="shared" si="16"/>
        <v>5918104ZNGA561B</v>
      </c>
      <c r="B1061" s="70" t="s">
        <v>988</v>
      </c>
      <c r="C1061" s="71">
        <v>2250580</v>
      </c>
      <c r="D1061" s="70">
        <v>5918104</v>
      </c>
      <c r="E1061" s="70" t="s">
        <v>968</v>
      </c>
      <c r="F1061" s="70" t="s">
        <v>953</v>
      </c>
      <c r="G1061" s="72">
        <v>43164</v>
      </c>
      <c r="H1061" s="72">
        <v>43164</v>
      </c>
      <c r="I1061" s="70" t="s">
        <v>545</v>
      </c>
      <c r="J1061" s="70"/>
      <c r="K1061" s="73">
        <v>-1</v>
      </c>
      <c r="L1061" s="74">
        <v>194.94</v>
      </c>
      <c r="M1061" s="96">
        <v>-194.94</v>
      </c>
    </row>
    <row r="1062" spans="1:13" x14ac:dyDescent="0.35">
      <c r="A1062" s="94" t="str">
        <f t="shared" si="16"/>
        <v>5934679N-F03MAT</v>
      </c>
      <c r="B1062" s="70" t="s">
        <v>988</v>
      </c>
      <c r="C1062" s="71">
        <v>2251073</v>
      </c>
      <c r="D1062" s="70">
        <v>5934679</v>
      </c>
      <c r="E1062" s="70" t="s">
        <v>961</v>
      </c>
      <c r="F1062" s="70" t="s">
        <v>963</v>
      </c>
      <c r="G1062" s="72">
        <v>43168</v>
      </c>
      <c r="H1062" s="72">
        <v>43168</v>
      </c>
      <c r="I1062" s="70" t="s">
        <v>981</v>
      </c>
      <c r="J1062" s="70"/>
      <c r="K1062" s="73">
        <v>80</v>
      </c>
      <c r="L1062" s="74">
        <v>1</v>
      </c>
      <c r="M1062" s="96">
        <v>80</v>
      </c>
    </row>
    <row r="1063" spans="1:13" x14ac:dyDescent="0.35">
      <c r="A1063" s="94" t="str">
        <f t="shared" si="16"/>
        <v>5934679NGA-B19</v>
      </c>
      <c r="B1063" s="70" t="s">
        <v>988</v>
      </c>
      <c r="C1063" s="71">
        <v>2251073</v>
      </c>
      <c r="D1063" s="70">
        <v>5934679</v>
      </c>
      <c r="E1063" s="70" t="s">
        <v>961</v>
      </c>
      <c r="F1063" s="70" t="s">
        <v>959</v>
      </c>
      <c r="G1063" s="72">
        <v>43168</v>
      </c>
      <c r="H1063" s="72">
        <v>43168</v>
      </c>
      <c r="I1063" s="70" t="s">
        <v>250</v>
      </c>
      <c r="J1063" s="70"/>
      <c r="K1063" s="73">
        <v>1</v>
      </c>
      <c r="L1063" s="74">
        <v>88.18</v>
      </c>
      <c r="M1063" s="96">
        <v>88.18</v>
      </c>
    </row>
    <row r="1064" spans="1:13" x14ac:dyDescent="0.35">
      <c r="A1064" s="94" t="str">
        <f t="shared" si="16"/>
        <v>5934679NGA-F03577</v>
      </c>
      <c r="B1064" s="70" t="s">
        <v>988</v>
      </c>
      <c r="C1064" s="71">
        <v>2251073</v>
      </c>
      <c r="D1064" s="70">
        <v>5934679</v>
      </c>
      <c r="E1064" s="70" t="s">
        <v>961</v>
      </c>
      <c r="F1064" s="70" t="s">
        <v>963</v>
      </c>
      <c r="G1064" s="72">
        <v>43168</v>
      </c>
      <c r="H1064" s="72">
        <v>43168</v>
      </c>
      <c r="I1064" s="70" t="s">
        <v>982</v>
      </c>
      <c r="J1064" s="70"/>
      <c r="K1064" s="73">
        <v>36</v>
      </c>
      <c r="L1064" s="74">
        <v>11.93</v>
      </c>
      <c r="M1064" s="96">
        <v>429.48</v>
      </c>
    </row>
    <row r="1065" spans="1:13" x14ac:dyDescent="0.35">
      <c r="A1065" s="94" t="str">
        <f t="shared" si="16"/>
        <v>5934679NGA-MB19.1</v>
      </c>
      <c r="B1065" s="70" t="s">
        <v>988</v>
      </c>
      <c r="C1065" s="71">
        <v>2251073</v>
      </c>
      <c r="D1065" s="70">
        <v>5934679</v>
      </c>
      <c r="E1065" s="70" t="s">
        <v>961</v>
      </c>
      <c r="F1065" s="70" t="s">
        <v>959</v>
      </c>
      <c r="G1065" s="72">
        <v>43168</v>
      </c>
      <c r="H1065" s="72">
        <v>43168</v>
      </c>
      <c r="I1065" s="70" t="s">
        <v>466</v>
      </c>
      <c r="J1065" s="70"/>
      <c r="K1065" s="73">
        <v>1</v>
      </c>
      <c r="L1065" s="74">
        <v>43.78</v>
      </c>
      <c r="M1065" s="96">
        <v>43.78</v>
      </c>
    </row>
    <row r="1066" spans="1:13" x14ac:dyDescent="0.35">
      <c r="A1066" s="94" t="str">
        <f t="shared" si="16"/>
        <v>5963392Z999</v>
      </c>
      <c r="B1066" s="70" t="s">
        <v>988</v>
      </c>
      <c r="C1066" s="71">
        <v>2251851</v>
      </c>
      <c r="D1066" s="70">
        <v>5963392</v>
      </c>
      <c r="E1066" s="70" t="s">
        <v>962</v>
      </c>
      <c r="F1066" s="70" t="s">
        <v>953</v>
      </c>
      <c r="G1066" s="72">
        <v>43165</v>
      </c>
      <c r="H1066" s="72">
        <v>43165</v>
      </c>
      <c r="I1066" s="70" t="s">
        <v>610</v>
      </c>
      <c r="J1066" s="70"/>
      <c r="K1066" s="73">
        <v>1</v>
      </c>
      <c r="L1066" s="74">
        <v>0</v>
      </c>
      <c r="M1066" s="96">
        <v>0</v>
      </c>
    </row>
    <row r="1067" spans="1:13" x14ac:dyDescent="0.35">
      <c r="A1067" s="94" t="str">
        <f t="shared" si="16"/>
        <v>5963392ZNGA562B</v>
      </c>
      <c r="B1067" s="70" t="s">
        <v>988</v>
      </c>
      <c r="C1067" s="71">
        <v>2251851</v>
      </c>
      <c r="D1067" s="70">
        <v>5963392</v>
      </c>
      <c r="E1067" s="70" t="s">
        <v>962</v>
      </c>
      <c r="F1067" s="70" t="s">
        <v>953</v>
      </c>
      <c r="G1067" s="72">
        <v>43165</v>
      </c>
      <c r="H1067" s="72">
        <v>43165</v>
      </c>
      <c r="I1067" s="70" t="s">
        <v>553</v>
      </c>
      <c r="J1067" s="70"/>
      <c r="K1067" s="73">
        <v>-1</v>
      </c>
      <c r="L1067" s="74">
        <v>254.64</v>
      </c>
      <c r="M1067" s="96">
        <v>-254.64</v>
      </c>
    </row>
    <row r="1068" spans="1:13" x14ac:dyDescent="0.35">
      <c r="A1068" s="94" t="str">
        <f t="shared" si="16"/>
        <v>5963392ZNGA562BC</v>
      </c>
      <c r="B1068" s="70" t="s">
        <v>988</v>
      </c>
      <c r="C1068" s="71">
        <v>2251851</v>
      </c>
      <c r="D1068" s="70">
        <v>5963392</v>
      </c>
      <c r="E1068" s="70" t="s">
        <v>962</v>
      </c>
      <c r="F1068" s="70" t="s">
        <v>959</v>
      </c>
      <c r="G1068" s="72">
        <v>43164</v>
      </c>
      <c r="H1068" s="72">
        <v>43164</v>
      </c>
      <c r="I1068" s="70" t="s">
        <v>557</v>
      </c>
      <c r="J1068" s="70"/>
      <c r="K1068" s="73">
        <v>1</v>
      </c>
      <c r="L1068" s="74">
        <v>498.69</v>
      </c>
      <c r="M1068" s="96">
        <v>498.69</v>
      </c>
    </row>
    <row r="1069" spans="1:13" x14ac:dyDescent="0.35">
      <c r="A1069" s="94" t="str">
        <f t="shared" si="16"/>
        <v>5972696Z999</v>
      </c>
      <c r="B1069" s="70" t="s">
        <v>988</v>
      </c>
      <c r="C1069" s="71">
        <v>2252056</v>
      </c>
      <c r="D1069" s="70">
        <v>5972696</v>
      </c>
      <c r="E1069" s="70" t="s">
        <v>967</v>
      </c>
      <c r="F1069" s="70" t="s">
        <v>953</v>
      </c>
      <c r="G1069" s="72">
        <v>43164</v>
      </c>
      <c r="H1069" s="72">
        <v>43164</v>
      </c>
      <c r="I1069" s="70" t="s">
        <v>610</v>
      </c>
      <c r="J1069" s="70"/>
      <c r="K1069" s="73">
        <v>1</v>
      </c>
      <c r="L1069" s="74">
        <v>0</v>
      </c>
      <c r="M1069" s="96">
        <v>0</v>
      </c>
    </row>
    <row r="1070" spans="1:13" x14ac:dyDescent="0.35">
      <c r="A1070" s="94" t="str">
        <f t="shared" si="16"/>
        <v>5972696ZNGA562BC</v>
      </c>
      <c r="B1070" s="70" t="s">
        <v>988</v>
      </c>
      <c r="C1070" s="71">
        <v>2252056</v>
      </c>
      <c r="D1070" s="70">
        <v>5972696</v>
      </c>
      <c r="E1070" s="70" t="s">
        <v>967</v>
      </c>
      <c r="F1070" s="70" t="s">
        <v>959</v>
      </c>
      <c r="G1070" s="72">
        <v>43167</v>
      </c>
      <c r="H1070" s="72">
        <v>43167</v>
      </c>
      <c r="I1070" s="70" t="s">
        <v>557</v>
      </c>
      <c r="J1070" s="70"/>
      <c r="K1070" s="73">
        <v>1</v>
      </c>
      <c r="L1070" s="74">
        <v>498.69</v>
      </c>
      <c r="M1070" s="96">
        <v>498.69</v>
      </c>
    </row>
    <row r="1071" spans="1:13" x14ac:dyDescent="0.35">
      <c r="A1071" s="94" t="str">
        <f t="shared" si="16"/>
        <v>5972696ZNGA563B</v>
      </c>
      <c r="B1071" s="70" t="s">
        <v>988</v>
      </c>
      <c r="C1071" s="71">
        <v>2252056</v>
      </c>
      <c r="D1071" s="70">
        <v>5972696</v>
      </c>
      <c r="E1071" s="70" t="s">
        <v>967</v>
      </c>
      <c r="F1071" s="70" t="s">
        <v>953</v>
      </c>
      <c r="G1071" s="72">
        <v>43164</v>
      </c>
      <c r="H1071" s="72">
        <v>43164</v>
      </c>
      <c r="I1071" s="70" t="s">
        <v>561</v>
      </c>
      <c r="J1071" s="70"/>
      <c r="K1071" s="73">
        <v>-1</v>
      </c>
      <c r="L1071" s="74">
        <v>383.5</v>
      </c>
      <c r="M1071" s="96">
        <v>-383.5</v>
      </c>
    </row>
    <row r="1072" spans="1:13" x14ac:dyDescent="0.35">
      <c r="A1072" s="94" t="str">
        <f t="shared" si="16"/>
        <v>5972696ZNGA563BC</v>
      </c>
      <c r="B1072" s="70" t="s">
        <v>988</v>
      </c>
      <c r="C1072" s="71">
        <v>2252056</v>
      </c>
      <c r="D1072" s="70">
        <v>5972696</v>
      </c>
      <c r="E1072" s="70" t="s">
        <v>967</v>
      </c>
      <c r="F1072" s="70" t="s">
        <v>959</v>
      </c>
      <c r="G1072" s="72">
        <v>43164</v>
      </c>
      <c r="H1072" s="72">
        <v>43164</v>
      </c>
      <c r="I1072" s="70" t="s">
        <v>565</v>
      </c>
      <c r="J1072" s="70"/>
      <c r="K1072" s="73">
        <v>1</v>
      </c>
      <c r="L1072" s="74">
        <v>626.70000000000005</v>
      </c>
      <c r="M1072" s="96">
        <v>626.70000000000005</v>
      </c>
    </row>
    <row r="1073" spans="1:13" x14ac:dyDescent="0.35">
      <c r="A1073" s="94" t="str">
        <f t="shared" si="16"/>
        <v>5972696ZNGA563BC</v>
      </c>
      <c r="B1073" s="70" t="s">
        <v>988</v>
      </c>
      <c r="C1073" s="71">
        <v>2252056</v>
      </c>
      <c r="D1073" s="77">
        <v>5972696</v>
      </c>
      <c r="E1073" s="70" t="s">
        <v>967</v>
      </c>
      <c r="F1073" s="70" t="s">
        <v>959</v>
      </c>
      <c r="G1073" s="72">
        <v>43167</v>
      </c>
      <c r="H1073" s="72">
        <v>43167</v>
      </c>
      <c r="I1073" s="70" t="s">
        <v>565</v>
      </c>
      <c r="J1073" s="70"/>
      <c r="K1073" s="73">
        <v>-1</v>
      </c>
      <c r="L1073" s="74">
        <v>626.70000000000005</v>
      </c>
      <c r="M1073" s="96">
        <v>-626.70000000000005</v>
      </c>
    </row>
    <row r="1074" spans="1:13" x14ac:dyDescent="0.35">
      <c r="A1074" s="94" t="str">
        <f t="shared" si="16"/>
        <v>5944139ZNGA563B</v>
      </c>
      <c r="B1074" s="70" t="s">
        <v>988</v>
      </c>
      <c r="C1074" s="71">
        <v>2252246</v>
      </c>
      <c r="D1074" s="70">
        <v>5944139</v>
      </c>
      <c r="E1074" s="70" t="s">
        <v>955</v>
      </c>
      <c r="F1074" s="70" t="s">
        <v>953</v>
      </c>
      <c r="G1074" s="72">
        <v>43167</v>
      </c>
      <c r="H1074" s="72">
        <v>43167</v>
      </c>
      <c r="I1074" s="70" t="s">
        <v>561</v>
      </c>
      <c r="J1074" s="70"/>
      <c r="K1074" s="73">
        <v>-1</v>
      </c>
      <c r="L1074" s="74">
        <v>383.5</v>
      </c>
      <c r="M1074" s="96">
        <v>-383.5</v>
      </c>
    </row>
    <row r="1075" spans="1:13" x14ac:dyDescent="0.35">
      <c r="A1075" s="94" t="str">
        <f t="shared" si="16"/>
        <v>5944139ZNGA563BC</v>
      </c>
      <c r="B1075" s="70" t="s">
        <v>988</v>
      </c>
      <c r="C1075" s="71">
        <v>2252246</v>
      </c>
      <c r="D1075" s="70">
        <v>5944139</v>
      </c>
      <c r="E1075" s="70" t="s">
        <v>955</v>
      </c>
      <c r="F1075" s="70" t="s">
        <v>953</v>
      </c>
      <c r="G1075" s="72">
        <v>43167</v>
      </c>
      <c r="H1075" s="72">
        <v>43167</v>
      </c>
      <c r="I1075" s="70" t="s">
        <v>565</v>
      </c>
      <c r="J1075" s="70"/>
      <c r="K1075" s="73">
        <v>1</v>
      </c>
      <c r="L1075" s="74">
        <v>626.70000000000005</v>
      </c>
      <c r="M1075" s="96">
        <v>626.70000000000005</v>
      </c>
    </row>
    <row r="1076" spans="1:13" x14ac:dyDescent="0.35">
      <c r="A1076" s="94" t="str">
        <f t="shared" si="16"/>
        <v>5984346ZNGA561BC</v>
      </c>
      <c r="B1076" s="70" t="s">
        <v>988</v>
      </c>
      <c r="C1076" s="71">
        <v>2253007</v>
      </c>
      <c r="D1076" s="70">
        <v>5984346</v>
      </c>
      <c r="E1076" s="70" t="s">
        <v>968</v>
      </c>
      <c r="F1076" s="70" t="s">
        <v>959</v>
      </c>
      <c r="G1076" s="72">
        <v>43165</v>
      </c>
      <c r="H1076" s="72">
        <v>43165</v>
      </c>
      <c r="I1076" s="70" t="s">
        <v>549</v>
      </c>
      <c r="J1076" s="70"/>
      <c r="K1076" s="73">
        <v>1</v>
      </c>
      <c r="L1076" s="74">
        <v>433.57</v>
      </c>
      <c r="M1076" s="96">
        <v>433.57</v>
      </c>
    </row>
    <row r="1077" spans="1:13" x14ac:dyDescent="0.35">
      <c r="A1077" s="94" t="str">
        <f t="shared" si="16"/>
        <v>6019762ZNGA561BC</v>
      </c>
      <c r="B1077" s="70" t="s">
        <v>988</v>
      </c>
      <c r="C1077" s="71">
        <v>2253967</v>
      </c>
      <c r="D1077" s="70">
        <v>6019762</v>
      </c>
      <c r="E1077" s="70" t="s">
        <v>957</v>
      </c>
      <c r="F1077" s="70" t="s">
        <v>959</v>
      </c>
      <c r="G1077" s="72">
        <v>43164</v>
      </c>
      <c r="H1077" s="72">
        <v>43164</v>
      </c>
      <c r="I1077" s="70" t="s">
        <v>549</v>
      </c>
      <c r="J1077" s="70"/>
      <c r="K1077" s="73">
        <v>1</v>
      </c>
      <c r="L1077" s="74">
        <v>433.57</v>
      </c>
      <c r="M1077" s="96">
        <v>433.57</v>
      </c>
    </row>
    <row r="1078" spans="1:13" x14ac:dyDescent="0.35">
      <c r="A1078" s="94" t="str">
        <f t="shared" si="16"/>
        <v>6026191ZNGA561A</v>
      </c>
      <c r="B1078" s="70" t="s">
        <v>988</v>
      </c>
      <c r="C1078" s="71">
        <v>2254744</v>
      </c>
      <c r="D1078" s="70">
        <v>6026191</v>
      </c>
      <c r="E1078" s="70" t="s">
        <v>955</v>
      </c>
      <c r="F1078" s="70" t="s">
        <v>956</v>
      </c>
      <c r="G1078" s="72">
        <v>43164</v>
      </c>
      <c r="H1078" s="72">
        <v>43164</v>
      </c>
      <c r="I1078" s="70" t="s">
        <v>543</v>
      </c>
      <c r="J1078" s="70"/>
      <c r="K1078" s="73">
        <v>1</v>
      </c>
      <c r="L1078" s="74">
        <v>0</v>
      </c>
      <c r="M1078" s="96">
        <v>0</v>
      </c>
    </row>
    <row r="1079" spans="1:13" x14ac:dyDescent="0.35">
      <c r="A1079" s="94" t="str">
        <f t="shared" si="16"/>
        <v>6026198ZNGA563BC</v>
      </c>
      <c r="B1079" s="70" t="s">
        <v>988</v>
      </c>
      <c r="C1079" s="71">
        <v>2254745</v>
      </c>
      <c r="D1079" s="70">
        <v>6026198</v>
      </c>
      <c r="E1079" s="70" t="s">
        <v>955</v>
      </c>
      <c r="F1079" s="70" t="s">
        <v>959</v>
      </c>
      <c r="G1079" s="72">
        <v>43165</v>
      </c>
      <c r="H1079" s="72">
        <v>43165</v>
      </c>
      <c r="I1079" s="70" t="s">
        <v>565</v>
      </c>
      <c r="J1079" s="70"/>
      <c r="K1079" s="73">
        <v>1</v>
      </c>
      <c r="L1079" s="74">
        <v>626.70000000000005</v>
      </c>
      <c r="M1079" s="96">
        <v>626.70000000000005</v>
      </c>
    </row>
    <row r="1080" spans="1:13" x14ac:dyDescent="0.35">
      <c r="A1080" s="94" t="str">
        <f t="shared" si="16"/>
        <v>6026349ZNGA563BC</v>
      </c>
      <c r="B1080" s="70" t="s">
        <v>988</v>
      </c>
      <c r="C1080" s="71">
        <v>2255386</v>
      </c>
      <c r="D1080" s="70">
        <v>6026349</v>
      </c>
      <c r="E1080" s="70" t="s">
        <v>955</v>
      </c>
      <c r="F1080" s="70" t="s">
        <v>959</v>
      </c>
      <c r="G1080" s="72">
        <v>43164</v>
      </c>
      <c r="H1080" s="72">
        <v>43164</v>
      </c>
      <c r="I1080" s="70" t="s">
        <v>565</v>
      </c>
      <c r="J1080" s="70"/>
      <c r="K1080" s="73">
        <v>1</v>
      </c>
      <c r="L1080" s="74">
        <v>626.70000000000005</v>
      </c>
      <c r="M1080" s="96">
        <v>626.70000000000005</v>
      </c>
    </row>
    <row r="1081" spans="1:13" x14ac:dyDescent="0.35">
      <c r="A1081" s="94" t="str">
        <f t="shared" si="16"/>
        <v>5904926ZNGA563BC</v>
      </c>
      <c r="B1081" s="70" t="s">
        <v>988</v>
      </c>
      <c r="C1081" s="71">
        <v>2255585</v>
      </c>
      <c r="D1081" s="70">
        <v>5904926</v>
      </c>
      <c r="E1081" s="70" t="s">
        <v>966</v>
      </c>
      <c r="F1081" s="70" t="s">
        <v>959</v>
      </c>
      <c r="G1081" s="72">
        <v>43166</v>
      </c>
      <c r="H1081" s="72">
        <v>43166</v>
      </c>
      <c r="I1081" s="70" t="s">
        <v>565</v>
      </c>
      <c r="J1081" s="70"/>
      <c r="K1081" s="73">
        <v>1</v>
      </c>
      <c r="L1081" s="74">
        <v>626.70000000000005</v>
      </c>
      <c r="M1081" s="96">
        <v>626.70000000000005</v>
      </c>
    </row>
    <row r="1082" spans="1:13" x14ac:dyDescent="0.35">
      <c r="A1082" s="94" t="str">
        <f t="shared" si="16"/>
        <v>6074609NGA Outside Boundary Remediation/Build</v>
      </c>
      <c r="B1082" s="70" t="s">
        <v>988</v>
      </c>
      <c r="C1082" s="71">
        <v>2257220</v>
      </c>
      <c r="D1082" s="70">
        <v>6074609</v>
      </c>
      <c r="E1082" s="70" t="s">
        <v>955</v>
      </c>
      <c r="F1082" s="70" t="s">
        <v>963</v>
      </c>
      <c r="G1082" s="72">
        <v>43168</v>
      </c>
      <c r="H1082" s="72">
        <v>43168</v>
      </c>
      <c r="I1082" s="70" t="s">
        <v>972</v>
      </c>
      <c r="J1082" s="70"/>
      <c r="K1082" s="73">
        <v>1</v>
      </c>
      <c r="L1082" s="74">
        <v>0</v>
      </c>
      <c r="M1082" s="96">
        <v>0</v>
      </c>
    </row>
    <row r="1083" spans="1:13" x14ac:dyDescent="0.35">
      <c r="A1083" s="94" t="str">
        <f t="shared" si="16"/>
        <v>6130777Z999</v>
      </c>
      <c r="B1083" s="70" t="s">
        <v>988</v>
      </c>
      <c r="C1083" s="71">
        <v>2258883</v>
      </c>
      <c r="D1083" s="70">
        <v>6130777</v>
      </c>
      <c r="E1083" s="70" t="s">
        <v>957</v>
      </c>
      <c r="F1083" s="70" t="s">
        <v>953</v>
      </c>
      <c r="G1083" s="72">
        <v>43166</v>
      </c>
      <c r="H1083" s="72">
        <v>43166</v>
      </c>
      <c r="I1083" s="70" t="s">
        <v>610</v>
      </c>
      <c r="J1083" s="70"/>
      <c r="K1083" s="73">
        <v>1</v>
      </c>
      <c r="L1083" s="74">
        <v>0</v>
      </c>
      <c r="M1083" s="96">
        <v>0</v>
      </c>
    </row>
    <row r="1084" spans="1:13" x14ac:dyDescent="0.35">
      <c r="A1084" s="94" t="str">
        <f t="shared" si="16"/>
        <v>6130777ZNGA562B</v>
      </c>
      <c r="B1084" s="70" t="s">
        <v>988</v>
      </c>
      <c r="C1084" s="71">
        <v>2258883</v>
      </c>
      <c r="D1084" s="70">
        <v>6130777</v>
      </c>
      <c r="E1084" s="70" t="s">
        <v>957</v>
      </c>
      <c r="F1084" s="70" t="s">
        <v>953</v>
      </c>
      <c r="G1084" s="72">
        <v>43166</v>
      </c>
      <c r="H1084" s="72">
        <v>43166</v>
      </c>
      <c r="I1084" s="70" t="s">
        <v>553</v>
      </c>
      <c r="J1084" s="70"/>
      <c r="K1084" s="73">
        <v>-1</v>
      </c>
      <c r="L1084" s="74">
        <v>254.64</v>
      </c>
      <c r="M1084" s="96">
        <v>-254.64</v>
      </c>
    </row>
    <row r="1085" spans="1:13" x14ac:dyDescent="0.35">
      <c r="A1085" s="94" t="str">
        <f t="shared" si="16"/>
        <v>6130777ZNGA562BC</v>
      </c>
      <c r="B1085" s="70" t="s">
        <v>988</v>
      </c>
      <c r="C1085" s="71">
        <v>2258883</v>
      </c>
      <c r="D1085" s="70">
        <v>6130777</v>
      </c>
      <c r="E1085" s="70" t="s">
        <v>957</v>
      </c>
      <c r="F1085" s="70" t="s">
        <v>959</v>
      </c>
      <c r="G1085" s="72">
        <v>43165</v>
      </c>
      <c r="H1085" s="72">
        <v>43165</v>
      </c>
      <c r="I1085" s="70" t="s">
        <v>557</v>
      </c>
      <c r="J1085" s="70"/>
      <c r="K1085" s="73">
        <v>1</v>
      </c>
      <c r="L1085" s="74">
        <v>498.69</v>
      </c>
      <c r="M1085" s="96">
        <v>498.69</v>
      </c>
    </row>
    <row r="1086" spans="1:13" x14ac:dyDescent="0.35">
      <c r="A1086" s="94" t="str">
        <f t="shared" si="16"/>
        <v>6149731Z999</v>
      </c>
      <c r="B1086" s="70" t="s">
        <v>988</v>
      </c>
      <c r="C1086" s="71">
        <v>2260083</v>
      </c>
      <c r="D1086" s="70">
        <v>6149731</v>
      </c>
      <c r="E1086" s="70" t="s">
        <v>962</v>
      </c>
      <c r="F1086" s="70" t="s">
        <v>953</v>
      </c>
      <c r="G1086" s="72">
        <v>43164</v>
      </c>
      <c r="H1086" s="72">
        <v>43164</v>
      </c>
      <c r="I1086" s="70" t="s">
        <v>610</v>
      </c>
      <c r="J1086" s="70"/>
      <c r="K1086" s="73">
        <v>1</v>
      </c>
      <c r="L1086" s="74">
        <v>0</v>
      </c>
      <c r="M1086" s="96">
        <v>0</v>
      </c>
    </row>
    <row r="1087" spans="1:13" x14ac:dyDescent="0.35">
      <c r="A1087" s="94" t="str">
        <f t="shared" si="16"/>
        <v>6149731ZNGA561B</v>
      </c>
      <c r="B1087" s="70" t="s">
        <v>988</v>
      </c>
      <c r="C1087" s="71">
        <v>2260083</v>
      </c>
      <c r="D1087" s="70">
        <v>6149731</v>
      </c>
      <c r="E1087" s="70" t="s">
        <v>962</v>
      </c>
      <c r="F1087" s="70" t="s">
        <v>953</v>
      </c>
      <c r="G1087" s="72">
        <v>43164</v>
      </c>
      <c r="H1087" s="72">
        <v>43164</v>
      </c>
      <c r="I1087" s="70" t="s">
        <v>545</v>
      </c>
      <c r="J1087" s="70"/>
      <c r="K1087" s="73">
        <v>-1</v>
      </c>
      <c r="L1087" s="74">
        <v>194.94</v>
      </c>
      <c r="M1087" s="96">
        <v>-194.94</v>
      </c>
    </row>
    <row r="1088" spans="1:13" x14ac:dyDescent="0.35">
      <c r="A1088" s="94" t="str">
        <f t="shared" si="16"/>
        <v>6143647ZNGA561BC</v>
      </c>
      <c r="B1088" s="70" t="s">
        <v>988</v>
      </c>
      <c r="C1088" s="71">
        <v>2260177</v>
      </c>
      <c r="D1088" s="70">
        <v>6143647</v>
      </c>
      <c r="E1088" s="70" t="s">
        <v>968</v>
      </c>
      <c r="F1088" s="70" t="s">
        <v>959</v>
      </c>
      <c r="G1088" s="72">
        <v>43164</v>
      </c>
      <c r="H1088" s="72">
        <v>43164</v>
      </c>
      <c r="I1088" s="70" t="s">
        <v>549</v>
      </c>
      <c r="J1088" s="70"/>
      <c r="K1088" s="73">
        <v>1</v>
      </c>
      <c r="L1088" s="74">
        <v>433.57</v>
      </c>
      <c r="M1088" s="96">
        <v>433.57</v>
      </c>
    </row>
    <row r="1089" spans="1:13" x14ac:dyDescent="0.35">
      <c r="A1089" s="94" t="str">
        <f t="shared" si="16"/>
        <v>6138679ZNGA563BC</v>
      </c>
      <c r="B1089" s="70" t="s">
        <v>988</v>
      </c>
      <c r="C1089" s="71">
        <v>2260213</v>
      </c>
      <c r="D1089" s="70">
        <v>6138679</v>
      </c>
      <c r="E1089" s="70" t="s">
        <v>967</v>
      </c>
      <c r="F1089" s="70" t="s">
        <v>959</v>
      </c>
      <c r="G1089" s="72">
        <v>43169</v>
      </c>
      <c r="H1089" s="72">
        <v>43169</v>
      </c>
      <c r="I1089" s="70" t="s">
        <v>565</v>
      </c>
      <c r="J1089" s="70"/>
      <c r="K1089" s="73">
        <v>1</v>
      </c>
      <c r="L1089" s="74">
        <v>626.70000000000005</v>
      </c>
      <c r="M1089" s="96">
        <v>626.70000000000005</v>
      </c>
    </row>
    <row r="1090" spans="1:13" x14ac:dyDescent="0.35">
      <c r="A1090" s="94" t="str">
        <f t="shared" si="16"/>
        <v>6092506ZNGA561A</v>
      </c>
      <c r="B1090" s="70" t="s">
        <v>988</v>
      </c>
      <c r="C1090" s="71">
        <v>2260834</v>
      </c>
      <c r="D1090" s="70">
        <v>6092506</v>
      </c>
      <c r="E1090" s="70" t="s">
        <v>985</v>
      </c>
      <c r="F1090" s="70" t="s">
        <v>956</v>
      </c>
      <c r="G1090" s="72">
        <v>43169</v>
      </c>
      <c r="H1090" s="72">
        <v>43169</v>
      </c>
      <c r="I1090" s="70" t="s">
        <v>543</v>
      </c>
      <c r="J1090" s="70"/>
      <c r="K1090" s="73">
        <v>1</v>
      </c>
      <c r="L1090" s="74">
        <v>0</v>
      </c>
      <c r="M1090" s="96">
        <v>0</v>
      </c>
    </row>
    <row r="1091" spans="1:13" x14ac:dyDescent="0.35">
      <c r="A1091" s="94" t="str">
        <f t="shared" ref="A1091:A1154" si="17">CONCATENATE(D1091,I1091)</f>
        <v>6144037ZNGA561BC</v>
      </c>
      <c r="B1091" s="70" t="s">
        <v>988</v>
      </c>
      <c r="C1091" s="71">
        <v>2260910</v>
      </c>
      <c r="D1091" s="70">
        <v>6144037</v>
      </c>
      <c r="E1091" s="70" t="s">
        <v>961</v>
      </c>
      <c r="F1091" s="70" t="s">
        <v>959</v>
      </c>
      <c r="G1091" s="72">
        <v>43166</v>
      </c>
      <c r="H1091" s="72">
        <v>43166</v>
      </c>
      <c r="I1091" s="70" t="s">
        <v>549</v>
      </c>
      <c r="J1091" s="70"/>
      <c r="K1091" s="73">
        <v>1</v>
      </c>
      <c r="L1091" s="74">
        <v>433.57</v>
      </c>
      <c r="M1091" s="96">
        <v>433.57</v>
      </c>
    </row>
    <row r="1092" spans="1:13" x14ac:dyDescent="0.35">
      <c r="A1092" s="94" t="str">
        <f t="shared" si="17"/>
        <v>6144034ZNGA561A</v>
      </c>
      <c r="B1092" s="70" t="s">
        <v>988</v>
      </c>
      <c r="C1092" s="71">
        <v>2260911</v>
      </c>
      <c r="D1092" s="70">
        <v>6144034</v>
      </c>
      <c r="E1092" s="70" t="s">
        <v>961</v>
      </c>
      <c r="F1092" s="70" t="s">
        <v>956</v>
      </c>
      <c r="G1092" s="72">
        <v>43164</v>
      </c>
      <c r="H1092" s="72">
        <v>43164</v>
      </c>
      <c r="I1092" s="70" t="s">
        <v>543</v>
      </c>
      <c r="J1092" s="70"/>
      <c r="K1092" s="73">
        <v>1</v>
      </c>
      <c r="L1092" s="74">
        <v>0</v>
      </c>
      <c r="M1092" s="96">
        <v>0</v>
      </c>
    </row>
    <row r="1093" spans="1:13" x14ac:dyDescent="0.35">
      <c r="A1093" s="94" t="str">
        <f t="shared" si="17"/>
        <v>6164813ZNGA561BC</v>
      </c>
      <c r="B1093" s="70" t="s">
        <v>988</v>
      </c>
      <c r="C1093" s="71">
        <v>2261308</v>
      </c>
      <c r="D1093" s="70">
        <v>6164813</v>
      </c>
      <c r="E1093" s="70" t="s">
        <v>955</v>
      </c>
      <c r="F1093" s="70" t="s">
        <v>959</v>
      </c>
      <c r="G1093" s="72">
        <v>43165</v>
      </c>
      <c r="H1093" s="72">
        <v>43165</v>
      </c>
      <c r="I1093" s="70" t="s">
        <v>549</v>
      </c>
      <c r="J1093" s="70"/>
      <c r="K1093" s="73">
        <v>1</v>
      </c>
      <c r="L1093" s="74">
        <v>433.57</v>
      </c>
      <c r="M1093" s="96">
        <v>433.57</v>
      </c>
    </row>
    <row r="1094" spans="1:13" x14ac:dyDescent="0.35">
      <c r="A1094" s="94" t="str">
        <f t="shared" si="17"/>
        <v>6171920NGA-750</v>
      </c>
      <c r="B1094" s="70" t="s">
        <v>988</v>
      </c>
      <c r="C1094" s="71">
        <v>2261571</v>
      </c>
      <c r="D1094" s="70">
        <v>6171920</v>
      </c>
      <c r="E1094" s="70" t="s">
        <v>985</v>
      </c>
      <c r="F1094" s="70" t="s">
        <v>959</v>
      </c>
      <c r="G1094" s="72">
        <v>43164</v>
      </c>
      <c r="H1094" s="72">
        <v>43164</v>
      </c>
      <c r="I1094" s="70" t="s">
        <v>187</v>
      </c>
      <c r="J1094" s="70"/>
      <c r="K1094" s="73">
        <v>1</v>
      </c>
      <c r="L1094" s="74">
        <v>22.61</v>
      </c>
      <c r="M1094" s="96">
        <v>22.61</v>
      </c>
    </row>
    <row r="1095" spans="1:13" x14ac:dyDescent="0.35">
      <c r="A1095" s="94" t="str">
        <f t="shared" si="17"/>
        <v>6171920NGA-753</v>
      </c>
      <c r="B1095" s="70" t="s">
        <v>988</v>
      </c>
      <c r="C1095" s="71">
        <v>2261571</v>
      </c>
      <c r="D1095" s="70">
        <v>6171920</v>
      </c>
      <c r="E1095" s="70" t="s">
        <v>985</v>
      </c>
      <c r="F1095" s="70" t="s">
        <v>959</v>
      </c>
      <c r="G1095" s="72">
        <v>43165</v>
      </c>
      <c r="H1095" s="72">
        <v>43165</v>
      </c>
      <c r="I1095" s="70" t="s">
        <v>193</v>
      </c>
      <c r="J1095" s="70"/>
      <c r="K1095" s="73">
        <v>1</v>
      </c>
      <c r="L1095" s="74">
        <v>68.2</v>
      </c>
      <c r="M1095" s="96">
        <v>68.2</v>
      </c>
    </row>
    <row r="1096" spans="1:13" x14ac:dyDescent="0.35">
      <c r="A1096" s="94" t="str">
        <f t="shared" si="17"/>
        <v>6166910ZNGA561BC</v>
      </c>
      <c r="B1096" s="70" t="s">
        <v>988</v>
      </c>
      <c r="C1096" s="71">
        <v>2261700</v>
      </c>
      <c r="D1096" s="70">
        <v>6166910</v>
      </c>
      <c r="E1096" s="70" t="s">
        <v>952</v>
      </c>
      <c r="F1096" s="70" t="s">
        <v>959</v>
      </c>
      <c r="G1096" s="72">
        <v>43167</v>
      </c>
      <c r="H1096" s="72">
        <v>43167</v>
      </c>
      <c r="I1096" s="70" t="s">
        <v>549</v>
      </c>
      <c r="J1096" s="70"/>
      <c r="K1096" s="73">
        <v>1</v>
      </c>
      <c r="L1096" s="74">
        <v>433.57</v>
      </c>
      <c r="M1096" s="96">
        <v>433.57</v>
      </c>
    </row>
    <row r="1097" spans="1:13" x14ac:dyDescent="0.35">
      <c r="A1097" s="94" t="str">
        <f t="shared" si="17"/>
        <v>6166885ZNGA561A</v>
      </c>
      <c r="B1097" s="70" t="s">
        <v>988</v>
      </c>
      <c r="C1097" s="71">
        <v>2261701</v>
      </c>
      <c r="D1097" s="70">
        <v>6166885</v>
      </c>
      <c r="E1097" s="70" t="s">
        <v>952</v>
      </c>
      <c r="F1097" s="70" t="s">
        <v>956</v>
      </c>
      <c r="G1097" s="72">
        <v>43164</v>
      </c>
      <c r="H1097" s="72">
        <v>43164</v>
      </c>
      <c r="I1097" s="70" t="s">
        <v>543</v>
      </c>
      <c r="J1097" s="70"/>
      <c r="K1097" s="73">
        <v>1</v>
      </c>
      <c r="L1097" s="74">
        <v>0</v>
      </c>
      <c r="M1097" s="96">
        <v>0</v>
      </c>
    </row>
    <row r="1098" spans="1:13" x14ac:dyDescent="0.35">
      <c r="A1098" s="94" t="str">
        <f t="shared" si="17"/>
        <v>6170092ZNGA563BC</v>
      </c>
      <c r="B1098" s="70" t="s">
        <v>988</v>
      </c>
      <c r="C1098" s="71">
        <v>2261718</v>
      </c>
      <c r="D1098" s="70">
        <v>6170092</v>
      </c>
      <c r="E1098" s="70" t="s">
        <v>966</v>
      </c>
      <c r="F1098" s="70" t="s">
        <v>959</v>
      </c>
      <c r="G1098" s="72">
        <v>43166</v>
      </c>
      <c r="H1098" s="72">
        <v>43166</v>
      </c>
      <c r="I1098" s="70" t="s">
        <v>565</v>
      </c>
      <c r="J1098" s="70"/>
      <c r="K1098" s="73">
        <v>1</v>
      </c>
      <c r="L1098" s="74">
        <v>626.70000000000005</v>
      </c>
      <c r="M1098" s="96">
        <v>626.70000000000005</v>
      </c>
    </row>
    <row r="1099" spans="1:13" x14ac:dyDescent="0.35">
      <c r="A1099" s="94" t="str">
        <f t="shared" si="17"/>
        <v>6170089ZNGA561A</v>
      </c>
      <c r="B1099" s="70" t="s">
        <v>988</v>
      </c>
      <c r="C1099" s="71">
        <v>2261719</v>
      </c>
      <c r="D1099" s="70">
        <v>6170089</v>
      </c>
      <c r="E1099" s="70" t="s">
        <v>966</v>
      </c>
      <c r="F1099" s="70" t="s">
        <v>956</v>
      </c>
      <c r="G1099" s="72">
        <v>43164</v>
      </c>
      <c r="H1099" s="72">
        <v>43164</v>
      </c>
      <c r="I1099" s="70" t="s">
        <v>543</v>
      </c>
      <c r="J1099" s="70"/>
      <c r="K1099" s="73">
        <v>1</v>
      </c>
      <c r="L1099" s="74">
        <v>0</v>
      </c>
      <c r="M1099" s="96">
        <v>0</v>
      </c>
    </row>
    <row r="1100" spans="1:13" x14ac:dyDescent="0.35">
      <c r="A1100" s="94" t="str">
        <f t="shared" si="17"/>
        <v>6169738ZNGA563BC</v>
      </c>
      <c r="B1100" s="70" t="s">
        <v>988</v>
      </c>
      <c r="C1100" s="71">
        <v>2261737</v>
      </c>
      <c r="D1100" s="70">
        <v>6169738</v>
      </c>
      <c r="E1100" s="70" t="s">
        <v>955</v>
      </c>
      <c r="F1100" s="70" t="s">
        <v>959</v>
      </c>
      <c r="G1100" s="72">
        <v>43166</v>
      </c>
      <c r="H1100" s="72">
        <v>43166</v>
      </c>
      <c r="I1100" s="70" t="s">
        <v>565</v>
      </c>
      <c r="J1100" s="70"/>
      <c r="K1100" s="73">
        <v>1</v>
      </c>
      <c r="L1100" s="74">
        <v>626.70000000000005</v>
      </c>
      <c r="M1100" s="96">
        <v>626.70000000000005</v>
      </c>
    </row>
    <row r="1101" spans="1:13" x14ac:dyDescent="0.35">
      <c r="A1101" s="94" t="str">
        <f t="shared" si="17"/>
        <v>6184117ZNGA562B</v>
      </c>
      <c r="B1101" s="70" t="s">
        <v>988</v>
      </c>
      <c r="C1101" s="71">
        <v>2262588</v>
      </c>
      <c r="D1101" s="70">
        <v>6184117</v>
      </c>
      <c r="E1101" s="70" t="s">
        <v>966</v>
      </c>
      <c r="F1101" s="70" t="s">
        <v>953</v>
      </c>
      <c r="G1101" s="72">
        <v>43166</v>
      </c>
      <c r="H1101" s="72">
        <v>43166</v>
      </c>
      <c r="I1101" s="70" t="s">
        <v>553</v>
      </c>
      <c r="J1101" s="70"/>
      <c r="K1101" s="73">
        <v>1</v>
      </c>
      <c r="L1101" s="74">
        <v>254.64</v>
      </c>
      <c r="M1101" s="96">
        <v>254.64</v>
      </c>
    </row>
    <row r="1102" spans="1:13" x14ac:dyDescent="0.35">
      <c r="A1102" s="94" t="str">
        <f t="shared" si="17"/>
        <v>6183813ZNGA561A</v>
      </c>
      <c r="B1102" s="70" t="s">
        <v>988</v>
      </c>
      <c r="C1102" s="71">
        <v>2262589</v>
      </c>
      <c r="D1102" s="70">
        <v>6183813</v>
      </c>
      <c r="E1102" s="70" t="s">
        <v>966</v>
      </c>
      <c r="F1102" s="70" t="s">
        <v>956</v>
      </c>
      <c r="G1102" s="72">
        <v>43165</v>
      </c>
      <c r="H1102" s="72">
        <v>43165</v>
      </c>
      <c r="I1102" s="70" t="s">
        <v>543</v>
      </c>
      <c r="J1102" s="70"/>
      <c r="K1102" s="73">
        <v>1</v>
      </c>
      <c r="L1102" s="74">
        <v>0</v>
      </c>
      <c r="M1102" s="96">
        <v>0</v>
      </c>
    </row>
    <row r="1103" spans="1:13" x14ac:dyDescent="0.35">
      <c r="A1103" s="94" t="str">
        <f t="shared" si="17"/>
        <v>6177991ZNGA561BC</v>
      </c>
      <c r="B1103" s="70" t="s">
        <v>988</v>
      </c>
      <c r="C1103" s="71">
        <v>2262598</v>
      </c>
      <c r="D1103" s="70">
        <v>6177991</v>
      </c>
      <c r="E1103" s="70" t="s">
        <v>961</v>
      </c>
      <c r="F1103" s="70" t="s">
        <v>959</v>
      </c>
      <c r="G1103" s="72">
        <v>43167</v>
      </c>
      <c r="H1103" s="72">
        <v>43167</v>
      </c>
      <c r="I1103" s="70" t="s">
        <v>549</v>
      </c>
      <c r="J1103" s="70"/>
      <c r="K1103" s="73">
        <v>1</v>
      </c>
      <c r="L1103" s="74">
        <v>433.57</v>
      </c>
      <c r="M1103" s="96">
        <v>433.57</v>
      </c>
    </row>
    <row r="1104" spans="1:13" x14ac:dyDescent="0.35">
      <c r="A1104" s="94" t="str">
        <f t="shared" si="17"/>
        <v>6177979ZNGA561A</v>
      </c>
      <c r="B1104" s="70" t="s">
        <v>988</v>
      </c>
      <c r="C1104" s="71">
        <v>2262599</v>
      </c>
      <c r="D1104" s="70">
        <v>6177979</v>
      </c>
      <c r="E1104" s="70" t="s">
        <v>961</v>
      </c>
      <c r="F1104" s="70" t="s">
        <v>956</v>
      </c>
      <c r="G1104" s="72">
        <v>43167</v>
      </c>
      <c r="H1104" s="72">
        <v>43167</v>
      </c>
      <c r="I1104" s="70" t="s">
        <v>543</v>
      </c>
      <c r="J1104" s="70"/>
      <c r="K1104" s="73">
        <v>1</v>
      </c>
      <c r="L1104" s="74">
        <v>0</v>
      </c>
      <c r="M1104" s="96">
        <v>0</v>
      </c>
    </row>
    <row r="1105" spans="1:13" x14ac:dyDescent="0.35">
      <c r="A1105" s="94" t="str">
        <f t="shared" si="17"/>
        <v>6187096ZNGA561BC</v>
      </c>
      <c r="B1105" s="70" t="s">
        <v>988</v>
      </c>
      <c r="C1105" s="71">
        <v>2262821</v>
      </c>
      <c r="D1105" s="70">
        <v>6187096</v>
      </c>
      <c r="E1105" s="70" t="s">
        <v>967</v>
      </c>
      <c r="F1105" s="70" t="s">
        <v>959</v>
      </c>
      <c r="G1105" s="72">
        <v>43165</v>
      </c>
      <c r="H1105" s="72">
        <v>43165</v>
      </c>
      <c r="I1105" s="70" t="s">
        <v>549</v>
      </c>
      <c r="J1105" s="70"/>
      <c r="K1105" s="73">
        <v>1</v>
      </c>
      <c r="L1105" s="74">
        <v>433.57</v>
      </c>
      <c r="M1105" s="96">
        <v>433.57</v>
      </c>
    </row>
    <row r="1106" spans="1:13" x14ac:dyDescent="0.35">
      <c r="A1106" s="94" t="str">
        <f t="shared" si="17"/>
        <v>6171579ZNGA561BC</v>
      </c>
      <c r="B1106" s="70" t="s">
        <v>988</v>
      </c>
      <c r="C1106" s="71">
        <v>2262846</v>
      </c>
      <c r="D1106" s="70">
        <v>6171579</v>
      </c>
      <c r="E1106" s="70" t="s">
        <v>968</v>
      </c>
      <c r="F1106" s="70" t="s">
        <v>959</v>
      </c>
      <c r="G1106" s="72">
        <v>43164</v>
      </c>
      <c r="H1106" s="72">
        <v>43164</v>
      </c>
      <c r="I1106" s="70" t="s">
        <v>549</v>
      </c>
      <c r="J1106" s="70"/>
      <c r="K1106" s="73">
        <v>1</v>
      </c>
      <c r="L1106" s="74">
        <v>433.57</v>
      </c>
      <c r="M1106" s="96">
        <v>433.57</v>
      </c>
    </row>
    <row r="1107" spans="1:13" x14ac:dyDescent="0.35">
      <c r="A1107" s="94" t="str">
        <f t="shared" si="17"/>
        <v>6195423ZNGA561A</v>
      </c>
      <c r="B1107" s="70" t="s">
        <v>988</v>
      </c>
      <c r="C1107" s="71">
        <v>2263194</v>
      </c>
      <c r="D1107" s="70">
        <v>6195423</v>
      </c>
      <c r="E1107" s="70" t="s">
        <v>985</v>
      </c>
      <c r="F1107" s="70" t="s">
        <v>956</v>
      </c>
      <c r="G1107" s="72">
        <v>43166</v>
      </c>
      <c r="H1107" s="72">
        <v>43166</v>
      </c>
      <c r="I1107" s="70" t="s">
        <v>543</v>
      </c>
      <c r="J1107" s="70"/>
      <c r="K1107" s="73">
        <v>1</v>
      </c>
      <c r="L1107" s="74">
        <v>0</v>
      </c>
      <c r="M1107" s="96">
        <v>0</v>
      </c>
    </row>
    <row r="1108" spans="1:13" x14ac:dyDescent="0.35">
      <c r="A1108" s="94" t="str">
        <f t="shared" si="17"/>
        <v>6193115ZNGA561BC</v>
      </c>
      <c r="B1108" s="70" t="s">
        <v>988</v>
      </c>
      <c r="C1108" s="71">
        <v>2263207</v>
      </c>
      <c r="D1108" s="70">
        <v>6193115</v>
      </c>
      <c r="E1108" s="70" t="s">
        <v>966</v>
      </c>
      <c r="F1108" s="70" t="s">
        <v>959</v>
      </c>
      <c r="G1108" s="72">
        <v>43165</v>
      </c>
      <c r="H1108" s="72">
        <v>43165</v>
      </c>
      <c r="I1108" s="70" t="s">
        <v>549</v>
      </c>
      <c r="J1108" s="70"/>
      <c r="K1108" s="73">
        <v>1</v>
      </c>
      <c r="L1108" s="74">
        <v>433.57</v>
      </c>
      <c r="M1108" s="96">
        <v>433.57</v>
      </c>
    </row>
    <row r="1109" spans="1:13" x14ac:dyDescent="0.35">
      <c r="A1109" s="94" t="str">
        <f t="shared" si="17"/>
        <v>6152049ZNGA560BC</v>
      </c>
      <c r="B1109" s="70" t="s">
        <v>988</v>
      </c>
      <c r="C1109" s="71">
        <v>2263227</v>
      </c>
      <c r="D1109" s="70">
        <v>6152049</v>
      </c>
      <c r="E1109" s="70" t="s">
        <v>957</v>
      </c>
      <c r="F1109" s="70" t="s">
        <v>959</v>
      </c>
      <c r="G1109" s="72">
        <v>43168</v>
      </c>
      <c r="H1109" s="72">
        <v>43168</v>
      </c>
      <c r="I1109" s="70" t="s">
        <v>541</v>
      </c>
      <c r="J1109" s="70"/>
      <c r="K1109" s="73">
        <v>1</v>
      </c>
      <c r="L1109" s="74">
        <v>414.92</v>
      </c>
      <c r="M1109" s="96">
        <v>414.92</v>
      </c>
    </row>
    <row r="1110" spans="1:13" x14ac:dyDescent="0.35">
      <c r="A1110" s="94" t="str">
        <f t="shared" si="17"/>
        <v>6151946ZNGA561A</v>
      </c>
      <c r="B1110" s="70" t="s">
        <v>988</v>
      </c>
      <c r="C1110" s="71">
        <v>2263228</v>
      </c>
      <c r="D1110" s="70">
        <v>6151946</v>
      </c>
      <c r="E1110" s="70" t="s">
        <v>957</v>
      </c>
      <c r="F1110" s="70" t="s">
        <v>956</v>
      </c>
      <c r="G1110" s="72">
        <v>43166</v>
      </c>
      <c r="H1110" s="72">
        <v>43166</v>
      </c>
      <c r="I1110" s="70" t="s">
        <v>543</v>
      </c>
      <c r="J1110" s="70"/>
      <c r="K1110" s="73">
        <v>1</v>
      </c>
      <c r="L1110" s="74">
        <v>0</v>
      </c>
      <c r="M1110" s="96">
        <v>0</v>
      </c>
    </row>
    <row r="1111" spans="1:13" x14ac:dyDescent="0.35">
      <c r="A1111" s="94" t="str">
        <f t="shared" si="17"/>
        <v>6195350ZNGA563BC</v>
      </c>
      <c r="B1111" s="70" t="s">
        <v>988</v>
      </c>
      <c r="C1111" s="71">
        <v>2263253</v>
      </c>
      <c r="D1111" s="70">
        <v>6195350</v>
      </c>
      <c r="E1111" s="70" t="s">
        <v>955</v>
      </c>
      <c r="F1111" s="70" t="s">
        <v>959</v>
      </c>
      <c r="G1111" s="72">
        <v>43164</v>
      </c>
      <c r="H1111" s="72">
        <v>43164</v>
      </c>
      <c r="I1111" s="70" t="s">
        <v>565</v>
      </c>
      <c r="J1111" s="70"/>
      <c r="K1111" s="73">
        <v>1</v>
      </c>
      <c r="L1111" s="74">
        <v>626.70000000000005</v>
      </c>
      <c r="M1111" s="96">
        <v>626.70000000000005</v>
      </c>
    </row>
    <row r="1112" spans="1:13" x14ac:dyDescent="0.35">
      <c r="A1112" s="94" t="str">
        <f t="shared" si="17"/>
        <v>6195346ZNGA561A</v>
      </c>
      <c r="B1112" s="70" t="s">
        <v>988</v>
      </c>
      <c r="C1112" s="71">
        <v>2263254</v>
      </c>
      <c r="D1112" s="70">
        <v>6195346</v>
      </c>
      <c r="E1112" s="70" t="s">
        <v>955</v>
      </c>
      <c r="F1112" s="70" t="s">
        <v>956</v>
      </c>
      <c r="G1112" s="72">
        <v>43164</v>
      </c>
      <c r="H1112" s="72">
        <v>43164</v>
      </c>
      <c r="I1112" s="70" t="s">
        <v>543</v>
      </c>
      <c r="J1112" s="70"/>
      <c r="K1112" s="73">
        <v>1</v>
      </c>
      <c r="L1112" s="74">
        <v>0</v>
      </c>
      <c r="M1112" s="96">
        <v>0</v>
      </c>
    </row>
    <row r="1113" spans="1:13" x14ac:dyDescent="0.35">
      <c r="A1113" s="94" t="str">
        <f t="shared" si="17"/>
        <v>6199962ZNGA563BC</v>
      </c>
      <c r="B1113" s="70" t="s">
        <v>988</v>
      </c>
      <c r="C1113" s="71">
        <v>2263327</v>
      </c>
      <c r="D1113" s="70">
        <v>6199962</v>
      </c>
      <c r="E1113" s="70" t="s">
        <v>955</v>
      </c>
      <c r="F1113" s="70" t="s">
        <v>959</v>
      </c>
      <c r="G1113" s="72">
        <v>43167</v>
      </c>
      <c r="H1113" s="72">
        <v>43167</v>
      </c>
      <c r="I1113" s="70" t="s">
        <v>565</v>
      </c>
      <c r="J1113" s="70"/>
      <c r="K1113" s="73">
        <v>1</v>
      </c>
      <c r="L1113" s="74">
        <v>626.70000000000005</v>
      </c>
      <c r="M1113" s="96">
        <v>626.70000000000005</v>
      </c>
    </row>
    <row r="1114" spans="1:13" x14ac:dyDescent="0.35">
      <c r="A1114" s="94" t="str">
        <f t="shared" si="17"/>
        <v>6199908ZNGA561A</v>
      </c>
      <c r="B1114" s="70" t="s">
        <v>988</v>
      </c>
      <c r="C1114" s="71">
        <v>2263328</v>
      </c>
      <c r="D1114" s="70">
        <v>6199908</v>
      </c>
      <c r="E1114" s="70" t="s">
        <v>955</v>
      </c>
      <c r="F1114" s="70" t="s">
        <v>956</v>
      </c>
      <c r="G1114" s="72">
        <v>43164</v>
      </c>
      <c r="H1114" s="72">
        <v>43164</v>
      </c>
      <c r="I1114" s="70" t="s">
        <v>543</v>
      </c>
      <c r="J1114" s="70"/>
      <c r="K1114" s="73">
        <v>1</v>
      </c>
      <c r="L1114" s="74">
        <v>0</v>
      </c>
      <c r="M1114" s="96">
        <v>0</v>
      </c>
    </row>
    <row r="1115" spans="1:13" x14ac:dyDescent="0.35">
      <c r="A1115" s="94" t="str">
        <f t="shared" si="17"/>
        <v>6196673ZNGA563BC</v>
      </c>
      <c r="B1115" s="70" t="s">
        <v>988</v>
      </c>
      <c r="C1115" s="71">
        <v>2263370</v>
      </c>
      <c r="D1115" s="70">
        <v>6196673</v>
      </c>
      <c r="E1115" s="70" t="s">
        <v>962</v>
      </c>
      <c r="F1115" s="70" t="s">
        <v>959</v>
      </c>
      <c r="G1115" s="72">
        <v>43166</v>
      </c>
      <c r="H1115" s="72">
        <v>43166</v>
      </c>
      <c r="I1115" s="70" t="s">
        <v>565</v>
      </c>
      <c r="J1115" s="70"/>
      <c r="K1115" s="73">
        <v>1</v>
      </c>
      <c r="L1115" s="74">
        <v>626.70000000000005</v>
      </c>
      <c r="M1115" s="96">
        <v>626.70000000000005</v>
      </c>
    </row>
    <row r="1116" spans="1:13" x14ac:dyDescent="0.35">
      <c r="A1116" s="94" t="str">
        <f t="shared" si="17"/>
        <v>6196671ZNGA561A</v>
      </c>
      <c r="B1116" s="70" t="s">
        <v>988</v>
      </c>
      <c r="C1116" s="71">
        <v>2263371</v>
      </c>
      <c r="D1116" s="70">
        <v>6196671</v>
      </c>
      <c r="E1116" s="70" t="s">
        <v>962</v>
      </c>
      <c r="F1116" s="70" t="s">
        <v>956</v>
      </c>
      <c r="G1116" s="72">
        <v>43166</v>
      </c>
      <c r="H1116" s="72">
        <v>43166</v>
      </c>
      <c r="I1116" s="70" t="s">
        <v>543</v>
      </c>
      <c r="J1116" s="70"/>
      <c r="K1116" s="73">
        <v>1</v>
      </c>
      <c r="L1116" s="74">
        <v>0</v>
      </c>
      <c r="M1116" s="96">
        <v>0</v>
      </c>
    </row>
    <row r="1117" spans="1:13" x14ac:dyDescent="0.35">
      <c r="A1117" s="94" t="str">
        <f t="shared" si="17"/>
        <v>6183673ZNGA561A</v>
      </c>
      <c r="B1117" s="70" t="s">
        <v>988</v>
      </c>
      <c r="C1117" s="71">
        <v>2263642</v>
      </c>
      <c r="D1117" s="70">
        <v>6183673</v>
      </c>
      <c r="E1117" s="70" t="s">
        <v>961</v>
      </c>
      <c r="F1117" s="70" t="s">
        <v>956</v>
      </c>
      <c r="G1117" s="72">
        <v>43168</v>
      </c>
      <c r="H1117" s="72">
        <v>43168</v>
      </c>
      <c r="I1117" s="70" t="s">
        <v>543</v>
      </c>
      <c r="J1117" s="70"/>
      <c r="K1117" s="73">
        <v>1</v>
      </c>
      <c r="L1117" s="74">
        <v>0</v>
      </c>
      <c r="M1117" s="96">
        <v>0</v>
      </c>
    </row>
    <row r="1118" spans="1:13" x14ac:dyDescent="0.35">
      <c r="A1118" s="94" t="str">
        <f t="shared" si="17"/>
        <v>6183700ZNGA563BC</v>
      </c>
      <c r="B1118" s="70" t="s">
        <v>988</v>
      </c>
      <c r="C1118" s="71">
        <v>2263643</v>
      </c>
      <c r="D1118" s="70">
        <v>6183700</v>
      </c>
      <c r="E1118" s="70" t="s">
        <v>961</v>
      </c>
      <c r="F1118" s="70" t="s">
        <v>959</v>
      </c>
      <c r="G1118" s="72">
        <v>43169</v>
      </c>
      <c r="H1118" s="72">
        <v>43169</v>
      </c>
      <c r="I1118" s="70" t="s">
        <v>565</v>
      </c>
      <c r="J1118" s="70"/>
      <c r="K1118" s="73">
        <v>1</v>
      </c>
      <c r="L1118" s="74">
        <v>626.70000000000005</v>
      </c>
      <c r="M1118" s="96">
        <v>626.70000000000005</v>
      </c>
    </row>
    <row r="1119" spans="1:13" x14ac:dyDescent="0.35">
      <c r="A1119" s="94" t="str">
        <f t="shared" si="17"/>
        <v>6212258ZNGA562BC</v>
      </c>
      <c r="B1119" s="70" t="s">
        <v>988</v>
      </c>
      <c r="C1119" s="71">
        <v>2264437</v>
      </c>
      <c r="D1119" s="70">
        <v>6212258</v>
      </c>
      <c r="E1119" s="70" t="s">
        <v>985</v>
      </c>
      <c r="F1119" s="70" t="s">
        <v>959</v>
      </c>
      <c r="G1119" s="72">
        <v>43164</v>
      </c>
      <c r="H1119" s="72">
        <v>43164</v>
      </c>
      <c r="I1119" s="70" t="s">
        <v>557</v>
      </c>
      <c r="J1119" s="70"/>
      <c r="K1119" s="73">
        <v>1</v>
      </c>
      <c r="L1119" s="74">
        <v>498.69</v>
      </c>
      <c r="M1119" s="96">
        <v>498.69</v>
      </c>
    </row>
    <row r="1120" spans="1:13" x14ac:dyDescent="0.35">
      <c r="A1120" s="94" t="str">
        <f t="shared" si="17"/>
        <v>6212208ZNGA561A</v>
      </c>
      <c r="B1120" s="70" t="s">
        <v>988</v>
      </c>
      <c r="C1120" s="71">
        <v>2264438</v>
      </c>
      <c r="D1120" s="70">
        <v>6212208</v>
      </c>
      <c r="E1120" s="70" t="s">
        <v>985</v>
      </c>
      <c r="F1120" s="70" t="s">
        <v>956</v>
      </c>
      <c r="G1120" s="72">
        <v>43164</v>
      </c>
      <c r="H1120" s="72">
        <v>43164</v>
      </c>
      <c r="I1120" s="70" t="s">
        <v>543</v>
      </c>
      <c r="J1120" s="70"/>
      <c r="K1120" s="73">
        <v>1</v>
      </c>
      <c r="L1120" s="74">
        <v>0</v>
      </c>
      <c r="M1120" s="96">
        <v>0</v>
      </c>
    </row>
    <row r="1121" spans="1:13" x14ac:dyDescent="0.35">
      <c r="A1121" s="94" t="str">
        <f t="shared" si="17"/>
        <v>6215774NGA-750</v>
      </c>
      <c r="B1121" s="70" t="s">
        <v>988</v>
      </c>
      <c r="C1121" s="71">
        <v>2264790</v>
      </c>
      <c r="D1121" s="70">
        <v>6215774</v>
      </c>
      <c r="E1121" s="70" t="s">
        <v>967</v>
      </c>
      <c r="F1121" s="70" t="s">
        <v>959</v>
      </c>
      <c r="G1121" s="72">
        <v>43164</v>
      </c>
      <c r="H1121" s="72">
        <v>43164</v>
      </c>
      <c r="I1121" s="70" t="s">
        <v>187</v>
      </c>
      <c r="J1121" s="70"/>
      <c r="K1121" s="73">
        <v>1</v>
      </c>
      <c r="L1121" s="74">
        <v>22.61</v>
      </c>
      <c r="M1121" s="96">
        <v>22.61</v>
      </c>
    </row>
    <row r="1122" spans="1:13" x14ac:dyDescent="0.35">
      <c r="A1122" s="94" t="str">
        <f t="shared" si="17"/>
        <v>6215774NGA-751</v>
      </c>
      <c r="B1122" s="70" t="s">
        <v>988</v>
      </c>
      <c r="C1122" s="71">
        <v>2264790</v>
      </c>
      <c r="D1122" s="70">
        <v>6215774</v>
      </c>
      <c r="E1122" s="70" t="s">
        <v>967</v>
      </c>
      <c r="F1122" s="70" t="s">
        <v>959</v>
      </c>
      <c r="G1122" s="72">
        <v>43164</v>
      </c>
      <c r="H1122" s="72">
        <v>43164</v>
      </c>
      <c r="I1122" s="70" t="s">
        <v>189</v>
      </c>
      <c r="J1122" s="70"/>
      <c r="K1122" s="73">
        <v>1</v>
      </c>
      <c r="L1122" s="74">
        <v>146.76</v>
      </c>
      <c r="M1122" s="96">
        <v>146.76</v>
      </c>
    </row>
    <row r="1123" spans="1:13" x14ac:dyDescent="0.35">
      <c r="A1123" s="94" t="str">
        <f t="shared" si="17"/>
        <v>6215774NGA-752</v>
      </c>
      <c r="B1123" s="70" t="s">
        <v>988</v>
      </c>
      <c r="C1123" s="71">
        <v>2264790</v>
      </c>
      <c r="D1123" s="70">
        <v>6215774</v>
      </c>
      <c r="E1123" s="70" t="s">
        <v>967</v>
      </c>
      <c r="F1123" s="70" t="s">
        <v>959</v>
      </c>
      <c r="G1123" s="72">
        <v>43165</v>
      </c>
      <c r="H1123" s="72">
        <v>43165</v>
      </c>
      <c r="I1123" s="70" t="s">
        <v>191</v>
      </c>
      <c r="J1123" s="70"/>
      <c r="K1123" s="73">
        <v>1</v>
      </c>
      <c r="L1123" s="74">
        <v>58.84</v>
      </c>
      <c r="M1123" s="96">
        <v>58.84</v>
      </c>
    </row>
    <row r="1124" spans="1:13" x14ac:dyDescent="0.35">
      <c r="A1124" s="94" t="str">
        <f t="shared" si="17"/>
        <v>6215774NGA-753</v>
      </c>
      <c r="B1124" s="70" t="s">
        <v>988</v>
      </c>
      <c r="C1124" s="71">
        <v>2264790</v>
      </c>
      <c r="D1124" s="70">
        <v>6215774</v>
      </c>
      <c r="E1124" s="70" t="s">
        <v>967</v>
      </c>
      <c r="F1124" s="70" t="s">
        <v>959</v>
      </c>
      <c r="G1124" s="72">
        <v>43165</v>
      </c>
      <c r="H1124" s="72">
        <v>43165</v>
      </c>
      <c r="I1124" s="70" t="s">
        <v>193</v>
      </c>
      <c r="J1124" s="70"/>
      <c r="K1124" s="73">
        <v>2</v>
      </c>
      <c r="L1124" s="74">
        <v>68.2</v>
      </c>
      <c r="M1124" s="96">
        <v>136.4</v>
      </c>
    </row>
    <row r="1125" spans="1:13" x14ac:dyDescent="0.35">
      <c r="A1125" s="94" t="str">
        <f t="shared" si="17"/>
        <v>6215658ZNGA561A</v>
      </c>
      <c r="B1125" s="70" t="s">
        <v>988</v>
      </c>
      <c r="C1125" s="71">
        <v>2265056</v>
      </c>
      <c r="D1125" s="70">
        <v>6215658</v>
      </c>
      <c r="E1125" s="70" t="s">
        <v>961</v>
      </c>
      <c r="F1125" s="70" t="s">
        <v>956</v>
      </c>
      <c r="G1125" s="72">
        <v>43164</v>
      </c>
      <c r="H1125" s="72">
        <v>43164</v>
      </c>
      <c r="I1125" s="70" t="s">
        <v>543</v>
      </c>
      <c r="J1125" s="70"/>
      <c r="K1125" s="73">
        <v>1</v>
      </c>
      <c r="L1125" s="74">
        <v>0</v>
      </c>
      <c r="M1125" s="96">
        <v>0</v>
      </c>
    </row>
    <row r="1126" spans="1:13" x14ac:dyDescent="0.35">
      <c r="A1126" s="94" t="str">
        <f t="shared" si="17"/>
        <v>6215662ZNGA561BC</v>
      </c>
      <c r="B1126" s="70" t="s">
        <v>988</v>
      </c>
      <c r="C1126" s="71">
        <v>2265057</v>
      </c>
      <c r="D1126" s="70">
        <v>6215662</v>
      </c>
      <c r="E1126" s="70" t="s">
        <v>961</v>
      </c>
      <c r="F1126" s="70" t="s">
        <v>959</v>
      </c>
      <c r="G1126" s="72">
        <v>43164</v>
      </c>
      <c r="H1126" s="72">
        <v>43164</v>
      </c>
      <c r="I1126" s="70" t="s">
        <v>549</v>
      </c>
      <c r="J1126" s="70"/>
      <c r="K1126" s="73">
        <v>1</v>
      </c>
      <c r="L1126" s="74">
        <v>433.57</v>
      </c>
      <c r="M1126" s="96">
        <v>433.57</v>
      </c>
    </row>
    <row r="1127" spans="1:13" x14ac:dyDescent="0.35">
      <c r="A1127" s="94" t="str">
        <f t="shared" si="17"/>
        <v>6225421ZNGA561A</v>
      </c>
      <c r="B1127" s="70" t="s">
        <v>988</v>
      </c>
      <c r="C1127" s="71">
        <v>2265279</v>
      </c>
      <c r="D1127" s="70">
        <v>6225421</v>
      </c>
      <c r="E1127" s="70" t="s">
        <v>952</v>
      </c>
      <c r="F1127" s="70" t="s">
        <v>956</v>
      </c>
      <c r="G1127" s="72">
        <v>43165</v>
      </c>
      <c r="H1127" s="72">
        <v>43165</v>
      </c>
      <c r="I1127" s="70" t="s">
        <v>543</v>
      </c>
      <c r="J1127" s="70"/>
      <c r="K1127" s="73">
        <v>1</v>
      </c>
      <c r="L1127" s="74">
        <v>0</v>
      </c>
      <c r="M1127" s="96">
        <v>0</v>
      </c>
    </row>
    <row r="1128" spans="1:13" x14ac:dyDescent="0.35">
      <c r="A1128" s="94" t="str">
        <f t="shared" si="17"/>
        <v>6227870ZNGA561A</v>
      </c>
      <c r="B1128" s="70" t="s">
        <v>988</v>
      </c>
      <c r="C1128" s="71">
        <v>2265593</v>
      </c>
      <c r="D1128" s="70">
        <v>6227870</v>
      </c>
      <c r="E1128" s="70" t="s">
        <v>955</v>
      </c>
      <c r="F1128" s="70" t="s">
        <v>956</v>
      </c>
      <c r="G1128" s="72">
        <v>43165</v>
      </c>
      <c r="H1128" s="72">
        <v>43165</v>
      </c>
      <c r="I1128" s="70" t="s">
        <v>543</v>
      </c>
      <c r="J1128" s="70"/>
      <c r="K1128" s="73">
        <v>1</v>
      </c>
      <c r="L1128" s="74">
        <v>0</v>
      </c>
      <c r="M1128" s="96">
        <v>0</v>
      </c>
    </row>
    <row r="1129" spans="1:13" x14ac:dyDescent="0.35">
      <c r="A1129" s="94" t="str">
        <f t="shared" si="17"/>
        <v>6227969ZNGA561B</v>
      </c>
      <c r="B1129" s="70" t="s">
        <v>988</v>
      </c>
      <c r="C1129" s="71">
        <v>2265594</v>
      </c>
      <c r="D1129" s="70">
        <v>6227969</v>
      </c>
      <c r="E1129" s="70" t="s">
        <v>955</v>
      </c>
      <c r="F1129" s="70" t="s">
        <v>953</v>
      </c>
      <c r="G1129" s="72">
        <v>43165</v>
      </c>
      <c r="H1129" s="72">
        <v>43165</v>
      </c>
      <c r="I1129" s="70" t="s">
        <v>545</v>
      </c>
      <c r="J1129" s="70"/>
      <c r="K1129" s="73">
        <v>1</v>
      </c>
      <c r="L1129" s="74">
        <v>194.94</v>
      </c>
      <c r="M1129" s="96">
        <v>194.94</v>
      </c>
    </row>
    <row r="1130" spans="1:13" x14ac:dyDescent="0.35">
      <c r="A1130" s="94" t="str">
        <f t="shared" si="17"/>
        <v>6226045ZNGA561A</v>
      </c>
      <c r="B1130" s="70" t="s">
        <v>988</v>
      </c>
      <c r="C1130" s="71">
        <v>2265636</v>
      </c>
      <c r="D1130" s="70">
        <v>6226045</v>
      </c>
      <c r="E1130" s="70" t="s">
        <v>967</v>
      </c>
      <c r="F1130" s="70" t="s">
        <v>956</v>
      </c>
      <c r="G1130" s="72">
        <v>43165</v>
      </c>
      <c r="H1130" s="72">
        <v>43165</v>
      </c>
      <c r="I1130" s="70" t="s">
        <v>543</v>
      </c>
      <c r="J1130" s="70"/>
      <c r="K1130" s="73">
        <v>1</v>
      </c>
      <c r="L1130" s="74">
        <v>0</v>
      </c>
      <c r="M1130" s="96">
        <v>0</v>
      </c>
    </row>
    <row r="1131" spans="1:13" x14ac:dyDescent="0.35">
      <c r="A1131" s="94" t="str">
        <f t="shared" si="17"/>
        <v>6226057ZNGA561BC</v>
      </c>
      <c r="B1131" s="70" t="s">
        <v>988</v>
      </c>
      <c r="C1131" s="71">
        <v>2265637</v>
      </c>
      <c r="D1131" s="70">
        <v>6226057</v>
      </c>
      <c r="E1131" s="70" t="s">
        <v>967</v>
      </c>
      <c r="F1131" s="70" t="s">
        <v>959</v>
      </c>
      <c r="G1131" s="72">
        <v>43165</v>
      </c>
      <c r="H1131" s="72">
        <v>43165</v>
      </c>
      <c r="I1131" s="70" t="s">
        <v>549</v>
      </c>
      <c r="J1131" s="70"/>
      <c r="K1131" s="73">
        <v>1</v>
      </c>
      <c r="L1131" s="74">
        <v>433.57</v>
      </c>
      <c r="M1131" s="96">
        <v>433.57</v>
      </c>
    </row>
    <row r="1132" spans="1:13" x14ac:dyDescent="0.35">
      <c r="A1132" s="94" t="str">
        <f t="shared" si="17"/>
        <v>6228375ZNGA561A</v>
      </c>
      <c r="B1132" s="70" t="s">
        <v>988</v>
      </c>
      <c r="C1132" s="71">
        <v>2265680</v>
      </c>
      <c r="D1132" s="70">
        <v>6228375</v>
      </c>
      <c r="E1132" s="70" t="s">
        <v>967</v>
      </c>
      <c r="F1132" s="70" t="s">
        <v>956</v>
      </c>
      <c r="G1132" s="72">
        <v>43165</v>
      </c>
      <c r="H1132" s="72">
        <v>43165</v>
      </c>
      <c r="I1132" s="70" t="s">
        <v>543</v>
      </c>
      <c r="J1132" s="70"/>
      <c r="K1132" s="73">
        <v>1</v>
      </c>
      <c r="L1132" s="74">
        <v>0</v>
      </c>
      <c r="M1132" s="96">
        <v>0</v>
      </c>
    </row>
    <row r="1133" spans="1:13" x14ac:dyDescent="0.35">
      <c r="A1133" s="94" t="str">
        <f t="shared" si="17"/>
        <v>6228502ZNGA561BC</v>
      </c>
      <c r="B1133" s="70" t="s">
        <v>988</v>
      </c>
      <c r="C1133" s="71">
        <v>2265681</v>
      </c>
      <c r="D1133" s="70">
        <v>6228502</v>
      </c>
      <c r="E1133" s="70" t="s">
        <v>967</v>
      </c>
      <c r="F1133" s="70" t="s">
        <v>959</v>
      </c>
      <c r="G1133" s="72">
        <v>43166</v>
      </c>
      <c r="H1133" s="72">
        <v>43166</v>
      </c>
      <c r="I1133" s="70" t="s">
        <v>549</v>
      </c>
      <c r="J1133" s="70"/>
      <c r="K1133" s="73">
        <v>1</v>
      </c>
      <c r="L1133" s="74">
        <v>433.57</v>
      </c>
      <c r="M1133" s="96">
        <v>433.57</v>
      </c>
    </row>
    <row r="1134" spans="1:13" x14ac:dyDescent="0.35">
      <c r="A1134" s="94" t="str">
        <f t="shared" si="17"/>
        <v>6233369NGA-750</v>
      </c>
      <c r="B1134" s="70" t="s">
        <v>988</v>
      </c>
      <c r="C1134" s="71">
        <v>2265931</v>
      </c>
      <c r="D1134" s="70">
        <v>6233369</v>
      </c>
      <c r="E1134" s="70" t="s">
        <v>966</v>
      </c>
      <c r="F1134" s="70" t="s">
        <v>959</v>
      </c>
      <c r="G1134" s="72">
        <v>43165</v>
      </c>
      <c r="H1134" s="72">
        <v>43165</v>
      </c>
      <c r="I1134" s="70" t="s">
        <v>187</v>
      </c>
      <c r="J1134" s="70"/>
      <c r="K1134" s="73">
        <v>1</v>
      </c>
      <c r="L1134" s="74">
        <v>22.61</v>
      </c>
      <c r="M1134" s="96">
        <v>22.61</v>
      </c>
    </row>
    <row r="1135" spans="1:13" x14ac:dyDescent="0.35">
      <c r="A1135" s="94" t="str">
        <f t="shared" si="17"/>
        <v>6233369NGA-762</v>
      </c>
      <c r="B1135" s="70" t="s">
        <v>988</v>
      </c>
      <c r="C1135" s="71">
        <v>2265931</v>
      </c>
      <c r="D1135" s="70">
        <v>6233369</v>
      </c>
      <c r="E1135" s="70" t="s">
        <v>966</v>
      </c>
      <c r="F1135" s="70" t="s">
        <v>959</v>
      </c>
      <c r="G1135" s="72">
        <v>43165</v>
      </c>
      <c r="H1135" s="72">
        <v>43165</v>
      </c>
      <c r="I1135" s="70" t="s">
        <v>201</v>
      </c>
      <c r="J1135" s="70"/>
      <c r="K1135" s="73">
        <v>1</v>
      </c>
      <c r="L1135" s="74">
        <v>60.72</v>
      </c>
      <c r="M1135" s="96">
        <v>60.72</v>
      </c>
    </row>
    <row r="1136" spans="1:13" x14ac:dyDescent="0.35">
      <c r="A1136" s="94" t="str">
        <f t="shared" si="17"/>
        <v>6237056ZNGA561A</v>
      </c>
      <c r="B1136" s="70" t="s">
        <v>988</v>
      </c>
      <c r="C1136" s="71">
        <v>2265938</v>
      </c>
      <c r="D1136" s="70">
        <v>6237056</v>
      </c>
      <c r="E1136" s="70" t="s">
        <v>966</v>
      </c>
      <c r="F1136" s="70" t="s">
        <v>956</v>
      </c>
      <c r="G1136" s="72">
        <v>43166</v>
      </c>
      <c r="H1136" s="72">
        <v>43166</v>
      </c>
      <c r="I1136" s="70" t="s">
        <v>543</v>
      </c>
      <c r="J1136" s="70"/>
      <c r="K1136" s="73">
        <v>1</v>
      </c>
      <c r="L1136" s="74">
        <v>0</v>
      </c>
      <c r="M1136" s="96">
        <v>0</v>
      </c>
    </row>
    <row r="1137" spans="1:13" x14ac:dyDescent="0.35">
      <c r="A1137" s="94" t="str">
        <f t="shared" si="17"/>
        <v>6234465ZNGA561A</v>
      </c>
      <c r="B1137" s="70" t="s">
        <v>988</v>
      </c>
      <c r="C1137" s="71">
        <v>2266036</v>
      </c>
      <c r="D1137" s="70">
        <v>6234465</v>
      </c>
      <c r="E1137" s="70" t="s">
        <v>967</v>
      </c>
      <c r="F1137" s="70" t="s">
        <v>956</v>
      </c>
      <c r="G1137" s="72">
        <v>43164</v>
      </c>
      <c r="H1137" s="72">
        <v>43164</v>
      </c>
      <c r="I1137" s="70" t="s">
        <v>543</v>
      </c>
      <c r="J1137" s="70"/>
      <c r="K1137" s="73">
        <v>1</v>
      </c>
      <c r="L1137" s="74">
        <v>0</v>
      </c>
      <c r="M1137" s="96">
        <v>0</v>
      </c>
    </row>
    <row r="1138" spans="1:13" x14ac:dyDescent="0.35">
      <c r="A1138" s="94" t="str">
        <f t="shared" si="17"/>
        <v>6233527ZNGA561A</v>
      </c>
      <c r="B1138" s="70" t="s">
        <v>988</v>
      </c>
      <c r="C1138" s="71">
        <v>2266049</v>
      </c>
      <c r="D1138" s="70">
        <v>6233527</v>
      </c>
      <c r="E1138" s="70" t="s">
        <v>968</v>
      </c>
      <c r="F1138" s="70" t="s">
        <v>956</v>
      </c>
      <c r="G1138" s="72">
        <v>43165</v>
      </c>
      <c r="H1138" s="72">
        <v>43165</v>
      </c>
      <c r="I1138" s="70" t="s">
        <v>543</v>
      </c>
      <c r="J1138" s="70"/>
      <c r="K1138" s="73">
        <v>1</v>
      </c>
      <c r="L1138" s="74">
        <v>0</v>
      </c>
      <c r="M1138" s="96">
        <v>0</v>
      </c>
    </row>
    <row r="1139" spans="1:13" x14ac:dyDescent="0.35">
      <c r="A1139" s="94" t="str">
        <f t="shared" si="17"/>
        <v>6233543ZNGA563BC</v>
      </c>
      <c r="B1139" s="70" t="s">
        <v>988</v>
      </c>
      <c r="C1139" s="71">
        <v>2266050</v>
      </c>
      <c r="D1139" s="70">
        <v>6233543</v>
      </c>
      <c r="E1139" s="70" t="s">
        <v>968</v>
      </c>
      <c r="F1139" s="70" t="s">
        <v>959</v>
      </c>
      <c r="G1139" s="72">
        <v>43166</v>
      </c>
      <c r="H1139" s="72">
        <v>43166</v>
      </c>
      <c r="I1139" s="70" t="s">
        <v>565</v>
      </c>
      <c r="J1139" s="70"/>
      <c r="K1139" s="73">
        <v>1</v>
      </c>
      <c r="L1139" s="74">
        <v>626.70000000000005</v>
      </c>
      <c r="M1139" s="96">
        <v>626.70000000000005</v>
      </c>
    </row>
    <row r="1140" spans="1:13" x14ac:dyDescent="0.35">
      <c r="A1140" s="94" t="str">
        <f t="shared" si="17"/>
        <v>6234716ZNGA563BC</v>
      </c>
      <c r="B1140" s="70" t="s">
        <v>988</v>
      </c>
      <c r="C1140" s="71">
        <v>2266361</v>
      </c>
      <c r="D1140" s="70">
        <v>6234716</v>
      </c>
      <c r="E1140" s="70" t="s">
        <v>962</v>
      </c>
      <c r="F1140" s="70" t="s">
        <v>959</v>
      </c>
      <c r="G1140" s="72">
        <v>43166</v>
      </c>
      <c r="H1140" s="72">
        <v>43166</v>
      </c>
      <c r="I1140" s="70" t="s">
        <v>565</v>
      </c>
      <c r="J1140" s="70"/>
      <c r="K1140" s="73">
        <v>1</v>
      </c>
      <c r="L1140" s="74">
        <v>626.70000000000005</v>
      </c>
      <c r="M1140" s="96">
        <v>626.70000000000005</v>
      </c>
    </row>
    <row r="1141" spans="1:13" x14ac:dyDescent="0.35">
      <c r="A1141" s="94" t="str">
        <f t="shared" si="17"/>
        <v>6234704ZNGA561A</v>
      </c>
      <c r="B1141" s="70" t="s">
        <v>988</v>
      </c>
      <c r="C1141" s="71">
        <v>2266362</v>
      </c>
      <c r="D1141" s="70">
        <v>6234704</v>
      </c>
      <c r="E1141" s="70" t="s">
        <v>962</v>
      </c>
      <c r="F1141" s="70" t="s">
        <v>956</v>
      </c>
      <c r="G1141" s="72">
        <v>43165</v>
      </c>
      <c r="H1141" s="72">
        <v>43165</v>
      </c>
      <c r="I1141" s="70" t="s">
        <v>543</v>
      </c>
      <c r="J1141" s="70"/>
      <c r="K1141" s="73">
        <v>1</v>
      </c>
      <c r="L1141" s="74">
        <v>0</v>
      </c>
      <c r="M1141" s="96">
        <v>0</v>
      </c>
    </row>
    <row r="1142" spans="1:13" x14ac:dyDescent="0.35">
      <c r="A1142" s="94" t="str">
        <f t="shared" si="17"/>
        <v>6224738ZNGA561A</v>
      </c>
      <c r="B1142" s="70" t="s">
        <v>988</v>
      </c>
      <c r="C1142" s="71">
        <v>2266377</v>
      </c>
      <c r="D1142" s="70">
        <v>6224738</v>
      </c>
      <c r="E1142" s="70" t="s">
        <v>968</v>
      </c>
      <c r="F1142" s="70" t="s">
        <v>956</v>
      </c>
      <c r="G1142" s="72">
        <v>43168</v>
      </c>
      <c r="H1142" s="72">
        <v>43168</v>
      </c>
      <c r="I1142" s="70" t="s">
        <v>543</v>
      </c>
      <c r="J1142" s="70"/>
      <c r="K1142" s="73">
        <v>1</v>
      </c>
      <c r="L1142" s="74">
        <v>0</v>
      </c>
      <c r="M1142" s="96">
        <v>0</v>
      </c>
    </row>
    <row r="1143" spans="1:13" x14ac:dyDescent="0.35">
      <c r="A1143" s="94" t="str">
        <f t="shared" si="17"/>
        <v>6224752ZNGA562BC</v>
      </c>
      <c r="B1143" s="70" t="s">
        <v>988</v>
      </c>
      <c r="C1143" s="71">
        <v>2266378</v>
      </c>
      <c r="D1143" s="70">
        <v>6224752</v>
      </c>
      <c r="E1143" s="70" t="s">
        <v>968</v>
      </c>
      <c r="F1143" s="70" t="s">
        <v>959</v>
      </c>
      <c r="G1143" s="72">
        <v>43168</v>
      </c>
      <c r="H1143" s="72">
        <v>43168</v>
      </c>
      <c r="I1143" s="70" t="s">
        <v>557</v>
      </c>
      <c r="J1143" s="70"/>
      <c r="K1143" s="73">
        <v>1</v>
      </c>
      <c r="L1143" s="74">
        <v>498.69</v>
      </c>
      <c r="M1143" s="96">
        <v>498.69</v>
      </c>
    </row>
    <row r="1144" spans="1:13" x14ac:dyDescent="0.35">
      <c r="A1144" s="94" t="str">
        <f t="shared" si="17"/>
        <v>6177189ZNGA563B</v>
      </c>
      <c r="B1144" s="70" t="s">
        <v>988</v>
      </c>
      <c r="C1144" s="71">
        <v>2266493</v>
      </c>
      <c r="D1144" s="70">
        <v>6177189</v>
      </c>
      <c r="E1144" s="70" t="s">
        <v>952</v>
      </c>
      <c r="F1144" s="70" t="s">
        <v>953</v>
      </c>
      <c r="G1144" s="72">
        <v>43169</v>
      </c>
      <c r="H1144" s="72">
        <v>43169</v>
      </c>
      <c r="I1144" s="70" t="s">
        <v>561</v>
      </c>
      <c r="J1144" s="70"/>
      <c r="K1144" s="73">
        <v>1</v>
      </c>
      <c r="L1144" s="74">
        <v>383.5</v>
      </c>
      <c r="M1144" s="96">
        <v>383.5</v>
      </c>
    </row>
    <row r="1145" spans="1:13" x14ac:dyDescent="0.35">
      <c r="A1145" s="94" t="str">
        <f t="shared" si="17"/>
        <v>6177174ZNGA561A</v>
      </c>
      <c r="B1145" s="70" t="s">
        <v>988</v>
      </c>
      <c r="C1145" s="71">
        <v>2266494</v>
      </c>
      <c r="D1145" s="70">
        <v>6177174</v>
      </c>
      <c r="E1145" s="70" t="s">
        <v>952</v>
      </c>
      <c r="F1145" s="70" t="s">
        <v>956</v>
      </c>
      <c r="G1145" s="72">
        <v>43169</v>
      </c>
      <c r="H1145" s="72">
        <v>43169</v>
      </c>
      <c r="I1145" s="70" t="s">
        <v>543</v>
      </c>
      <c r="J1145" s="70"/>
      <c r="K1145" s="73">
        <v>1</v>
      </c>
      <c r="L1145" s="74">
        <v>0</v>
      </c>
      <c r="M1145" s="96">
        <v>0</v>
      </c>
    </row>
    <row r="1146" spans="1:13" x14ac:dyDescent="0.35">
      <c r="A1146" s="94" t="str">
        <f t="shared" si="17"/>
        <v>6234397NGA-750</v>
      </c>
      <c r="B1146" s="70" t="s">
        <v>988</v>
      </c>
      <c r="C1146" s="71">
        <v>2267082</v>
      </c>
      <c r="D1146" s="70">
        <v>6234397</v>
      </c>
      <c r="E1146" s="70" t="s">
        <v>967</v>
      </c>
      <c r="F1146" s="70" t="s">
        <v>959</v>
      </c>
      <c r="G1146" s="72">
        <v>43165</v>
      </c>
      <c r="H1146" s="72">
        <v>43165</v>
      </c>
      <c r="I1146" s="70" t="s">
        <v>187</v>
      </c>
      <c r="J1146" s="70"/>
      <c r="K1146" s="73">
        <v>1</v>
      </c>
      <c r="L1146" s="74">
        <v>22.61</v>
      </c>
      <c r="M1146" s="96">
        <v>22.61</v>
      </c>
    </row>
    <row r="1147" spans="1:13" x14ac:dyDescent="0.35">
      <c r="A1147" s="94" t="str">
        <f t="shared" si="17"/>
        <v>6234397NGA-751</v>
      </c>
      <c r="B1147" s="70" t="s">
        <v>988</v>
      </c>
      <c r="C1147" s="71">
        <v>2267082</v>
      </c>
      <c r="D1147" s="70">
        <v>6234397</v>
      </c>
      <c r="E1147" s="70" t="s">
        <v>967</v>
      </c>
      <c r="F1147" s="70" t="s">
        <v>959</v>
      </c>
      <c r="G1147" s="72">
        <v>43166</v>
      </c>
      <c r="H1147" s="72">
        <v>43166</v>
      </c>
      <c r="I1147" s="70" t="s">
        <v>189</v>
      </c>
      <c r="J1147" s="70"/>
      <c r="K1147" s="73">
        <v>1</v>
      </c>
      <c r="L1147" s="74">
        <v>146.76</v>
      </c>
      <c r="M1147" s="96">
        <v>146.76</v>
      </c>
    </row>
    <row r="1148" spans="1:13" x14ac:dyDescent="0.35">
      <c r="A1148" s="94" t="str">
        <f t="shared" si="17"/>
        <v>6267539ZNGA561B</v>
      </c>
      <c r="B1148" s="70" t="s">
        <v>988</v>
      </c>
      <c r="C1148" s="71">
        <v>2267889</v>
      </c>
      <c r="D1148" s="70">
        <v>6267539</v>
      </c>
      <c r="E1148" s="70" t="s">
        <v>961</v>
      </c>
      <c r="F1148" s="70" t="s">
        <v>953</v>
      </c>
      <c r="G1148" s="72">
        <v>43165</v>
      </c>
      <c r="H1148" s="72">
        <v>43165</v>
      </c>
      <c r="I1148" s="70" t="s">
        <v>545</v>
      </c>
      <c r="J1148" s="70"/>
      <c r="K1148" s="73">
        <v>1</v>
      </c>
      <c r="L1148" s="74">
        <v>194.94</v>
      </c>
      <c r="M1148" s="96">
        <v>194.94</v>
      </c>
    </row>
    <row r="1149" spans="1:13" x14ac:dyDescent="0.35">
      <c r="A1149" s="94" t="str">
        <f t="shared" si="17"/>
        <v>6267518ZNGA561A</v>
      </c>
      <c r="B1149" s="70" t="s">
        <v>988</v>
      </c>
      <c r="C1149" s="71">
        <v>2267890</v>
      </c>
      <c r="D1149" s="70">
        <v>6267518</v>
      </c>
      <c r="E1149" s="70" t="s">
        <v>961</v>
      </c>
      <c r="F1149" s="70" t="s">
        <v>956</v>
      </c>
      <c r="G1149" s="72">
        <v>43165</v>
      </c>
      <c r="H1149" s="72">
        <v>43165</v>
      </c>
      <c r="I1149" s="70" t="s">
        <v>543</v>
      </c>
      <c r="J1149" s="70"/>
      <c r="K1149" s="73">
        <v>1</v>
      </c>
      <c r="L1149" s="74">
        <v>0</v>
      </c>
      <c r="M1149" s="96">
        <v>0</v>
      </c>
    </row>
    <row r="1150" spans="1:13" x14ac:dyDescent="0.35">
      <c r="A1150" s="94" t="str">
        <f t="shared" si="17"/>
        <v>6267280ZNGA561A</v>
      </c>
      <c r="B1150" s="70" t="s">
        <v>988</v>
      </c>
      <c r="C1150" s="71">
        <v>2267891</v>
      </c>
      <c r="D1150" s="70">
        <v>6267280</v>
      </c>
      <c r="E1150" s="70" t="s">
        <v>961</v>
      </c>
      <c r="F1150" s="70" t="s">
        <v>956</v>
      </c>
      <c r="G1150" s="72">
        <v>43165</v>
      </c>
      <c r="H1150" s="72">
        <v>43165</v>
      </c>
      <c r="I1150" s="70" t="s">
        <v>543</v>
      </c>
      <c r="J1150" s="70"/>
      <c r="K1150" s="73">
        <v>1</v>
      </c>
      <c r="L1150" s="74">
        <v>0</v>
      </c>
      <c r="M1150" s="96">
        <v>0</v>
      </c>
    </row>
    <row r="1151" spans="1:13" x14ac:dyDescent="0.35">
      <c r="A1151" s="94" t="str">
        <f t="shared" si="17"/>
        <v>6267369ZNGA563BC</v>
      </c>
      <c r="B1151" s="70" t="s">
        <v>988</v>
      </c>
      <c r="C1151" s="71">
        <v>2267892</v>
      </c>
      <c r="D1151" s="70">
        <v>6267369</v>
      </c>
      <c r="E1151" s="70" t="s">
        <v>961</v>
      </c>
      <c r="F1151" s="70" t="s">
        <v>959</v>
      </c>
      <c r="G1151" s="72">
        <v>43167</v>
      </c>
      <c r="H1151" s="72">
        <v>43167</v>
      </c>
      <c r="I1151" s="70" t="s">
        <v>565</v>
      </c>
      <c r="J1151" s="70"/>
      <c r="K1151" s="73">
        <v>1</v>
      </c>
      <c r="L1151" s="74">
        <v>626.70000000000005</v>
      </c>
      <c r="M1151" s="96">
        <v>626.70000000000005</v>
      </c>
    </row>
    <row r="1152" spans="1:13" x14ac:dyDescent="0.35">
      <c r="A1152" s="94" t="str">
        <f t="shared" si="17"/>
        <v>6268711ZNGA563BC</v>
      </c>
      <c r="B1152" s="70" t="s">
        <v>988</v>
      </c>
      <c r="C1152" s="71">
        <v>2267897</v>
      </c>
      <c r="D1152" s="70">
        <v>6268711</v>
      </c>
      <c r="E1152" s="70" t="s">
        <v>955</v>
      </c>
      <c r="F1152" s="70" t="s">
        <v>959</v>
      </c>
      <c r="G1152" s="72">
        <v>43166</v>
      </c>
      <c r="H1152" s="72">
        <v>43166</v>
      </c>
      <c r="I1152" s="70" t="s">
        <v>565</v>
      </c>
      <c r="J1152" s="70"/>
      <c r="K1152" s="73">
        <v>1</v>
      </c>
      <c r="L1152" s="74">
        <v>626.70000000000005</v>
      </c>
      <c r="M1152" s="96">
        <v>626.70000000000005</v>
      </c>
    </row>
    <row r="1153" spans="1:13" x14ac:dyDescent="0.35">
      <c r="A1153" s="94" t="str">
        <f t="shared" si="17"/>
        <v>6268695ZNGA561A</v>
      </c>
      <c r="B1153" s="70" t="s">
        <v>988</v>
      </c>
      <c r="C1153" s="71">
        <v>2267898</v>
      </c>
      <c r="D1153" s="70">
        <v>6268695</v>
      </c>
      <c r="E1153" s="70" t="s">
        <v>955</v>
      </c>
      <c r="F1153" s="70" t="s">
        <v>956</v>
      </c>
      <c r="G1153" s="72">
        <v>43165</v>
      </c>
      <c r="H1153" s="72">
        <v>43165</v>
      </c>
      <c r="I1153" s="70" t="s">
        <v>543</v>
      </c>
      <c r="J1153" s="70"/>
      <c r="K1153" s="73">
        <v>1</v>
      </c>
      <c r="L1153" s="74">
        <v>0</v>
      </c>
      <c r="M1153" s="96">
        <v>0</v>
      </c>
    </row>
    <row r="1154" spans="1:13" x14ac:dyDescent="0.35">
      <c r="A1154" s="94" t="str">
        <f t="shared" si="17"/>
        <v>6268910ZNGA563BC</v>
      </c>
      <c r="B1154" s="70" t="s">
        <v>988</v>
      </c>
      <c r="C1154" s="71">
        <v>2268012</v>
      </c>
      <c r="D1154" s="70">
        <v>6268910</v>
      </c>
      <c r="E1154" s="70" t="s">
        <v>962</v>
      </c>
      <c r="F1154" s="70" t="s">
        <v>959</v>
      </c>
      <c r="G1154" s="72">
        <v>43169</v>
      </c>
      <c r="H1154" s="72">
        <v>43169</v>
      </c>
      <c r="I1154" s="70" t="s">
        <v>565</v>
      </c>
      <c r="J1154" s="70"/>
      <c r="K1154" s="73">
        <v>1</v>
      </c>
      <c r="L1154" s="74">
        <v>626.70000000000005</v>
      </c>
      <c r="M1154" s="96">
        <v>626.70000000000005</v>
      </c>
    </row>
    <row r="1155" spans="1:13" x14ac:dyDescent="0.35">
      <c r="A1155" s="94" t="str">
        <f t="shared" ref="A1155:A1218" si="18">CONCATENATE(D1155,I1155)</f>
        <v>6268898ZNGA561A</v>
      </c>
      <c r="B1155" s="70" t="s">
        <v>988</v>
      </c>
      <c r="C1155" s="71">
        <v>2268013</v>
      </c>
      <c r="D1155" s="70">
        <v>6268898</v>
      </c>
      <c r="E1155" s="70" t="s">
        <v>962</v>
      </c>
      <c r="F1155" s="70" t="s">
        <v>956</v>
      </c>
      <c r="G1155" s="72">
        <v>43169</v>
      </c>
      <c r="H1155" s="72">
        <v>43169</v>
      </c>
      <c r="I1155" s="70" t="s">
        <v>543</v>
      </c>
      <c r="J1155" s="70"/>
      <c r="K1155" s="73">
        <v>1</v>
      </c>
      <c r="L1155" s="74">
        <v>0</v>
      </c>
      <c r="M1155" s="96">
        <v>0</v>
      </c>
    </row>
    <row r="1156" spans="1:13" x14ac:dyDescent="0.35">
      <c r="A1156" s="94" t="str">
        <f t="shared" si="18"/>
        <v>6269529ZNGA561BC</v>
      </c>
      <c r="B1156" s="70" t="s">
        <v>988</v>
      </c>
      <c r="C1156" s="71">
        <v>2268034</v>
      </c>
      <c r="D1156" s="70">
        <v>6269529</v>
      </c>
      <c r="E1156" s="70" t="s">
        <v>961</v>
      </c>
      <c r="F1156" s="70" t="s">
        <v>959</v>
      </c>
      <c r="G1156" s="72">
        <v>43169</v>
      </c>
      <c r="H1156" s="72">
        <v>43169</v>
      </c>
      <c r="I1156" s="70" t="s">
        <v>549</v>
      </c>
      <c r="J1156" s="70"/>
      <c r="K1156" s="73">
        <v>1</v>
      </c>
      <c r="L1156" s="74">
        <v>433.57</v>
      </c>
      <c r="M1156" s="96">
        <v>433.57</v>
      </c>
    </row>
    <row r="1157" spans="1:13" x14ac:dyDescent="0.35">
      <c r="A1157" s="94" t="str">
        <f t="shared" si="18"/>
        <v>6269441ZNGA561A</v>
      </c>
      <c r="B1157" s="70" t="s">
        <v>988</v>
      </c>
      <c r="C1157" s="71">
        <v>2268035</v>
      </c>
      <c r="D1157" s="70">
        <v>6269441</v>
      </c>
      <c r="E1157" s="70" t="s">
        <v>961</v>
      </c>
      <c r="F1157" s="70" t="s">
        <v>956</v>
      </c>
      <c r="G1157" s="72">
        <v>43169</v>
      </c>
      <c r="H1157" s="72">
        <v>43169</v>
      </c>
      <c r="I1157" s="70" t="s">
        <v>543</v>
      </c>
      <c r="J1157" s="70"/>
      <c r="K1157" s="73">
        <v>1</v>
      </c>
      <c r="L1157" s="74">
        <v>0</v>
      </c>
      <c r="M1157" s="96">
        <v>0</v>
      </c>
    </row>
    <row r="1158" spans="1:13" x14ac:dyDescent="0.35">
      <c r="A1158" s="94" t="str">
        <f t="shared" si="18"/>
        <v>6259417ZNGA561A</v>
      </c>
      <c r="B1158" s="70" t="s">
        <v>988</v>
      </c>
      <c r="C1158" s="71">
        <v>2268220</v>
      </c>
      <c r="D1158" s="70">
        <v>6259417</v>
      </c>
      <c r="E1158" s="70" t="s">
        <v>957</v>
      </c>
      <c r="F1158" s="70" t="s">
        <v>956</v>
      </c>
      <c r="G1158" s="72">
        <v>43168</v>
      </c>
      <c r="H1158" s="72">
        <v>43168</v>
      </c>
      <c r="I1158" s="70" t="s">
        <v>543</v>
      </c>
      <c r="J1158" s="70"/>
      <c r="K1158" s="73">
        <v>1</v>
      </c>
      <c r="L1158" s="74">
        <v>0</v>
      </c>
      <c r="M1158" s="96">
        <v>0</v>
      </c>
    </row>
    <row r="1159" spans="1:13" x14ac:dyDescent="0.35">
      <c r="A1159" s="94" t="str">
        <f t="shared" si="18"/>
        <v>6283286ZNGA561A</v>
      </c>
      <c r="B1159" s="70" t="s">
        <v>988</v>
      </c>
      <c r="C1159" s="71">
        <v>2268931</v>
      </c>
      <c r="D1159" s="70">
        <v>6283286</v>
      </c>
      <c r="E1159" s="70" t="s">
        <v>962</v>
      </c>
      <c r="F1159" s="70" t="s">
        <v>956</v>
      </c>
      <c r="G1159" s="72">
        <v>43168</v>
      </c>
      <c r="H1159" s="72">
        <v>43168</v>
      </c>
      <c r="I1159" s="70" t="s">
        <v>543</v>
      </c>
      <c r="J1159" s="70"/>
      <c r="K1159" s="73">
        <v>1</v>
      </c>
      <c r="L1159" s="74">
        <v>0</v>
      </c>
      <c r="M1159" s="96">
        <v>0</v>
      </c>
    </row>
    <row r="1160" spans="1:13" x14ac:dyDescent="0.35">
      <c r="A1160" s="94" t="str">
        <f t="shared" si="18"/>
        <v>6288726ZNGA561A</v>
      </c>
      <c r="B1160" s="70" t="s">
        <v>988</v>
      </c>
      <c r="C1160" s="71">
        <v>2269455</v>
      </c>
      <c r="D1160" s="70">
        <v>6288726</v>
      </c>
      <c r="E1160" s="70" t="s">
        <v>967</v>
      </c>
      <c r="F1160" s="70" t="s">
        <v>956</v>
      </c>
      <c r="G1160" s="72">
        <v>43166</v>
      </c>
      <c r="H1160" s="72">
        <v>43166</v>
      </c>
      <c r="I1160" s="70" t="s">
        <v>543</v>
      </c>
      <c r="J1160" s="70"/>
      <c r="K1160" s="73">
        <v>1</v>
      </c>
      <c r="L1160" s="74">
        <v>0</v>
      </c>
      <c r="M1160" s="96">
        <v>0</v>
      </c>
    </row>
    <row r="1161" spans="1:13" x14ac:dyDescent="0.35">
      <c r="A1161" s="94" t="str">
        <f t="shared" si="18"/>
        <v>6290541ZNGA563BC</v>
      </c>
      <c r="B1161" s="70" t="s">
        <v>988</v>
      </c>
      <c r="C1161" s="71">
        <v>2269463</v>
      </c>
      <c r="D1161" s="70">
        <v>6290541</v>
      </c>
      <c r="E1161" s="70" t="s">
        <v>961</v>
      </c>
      <c r="F1161" s="70" t="s">
        <v>959</v>
      </c>
      <c r="G1161" s="72">
        <v>43169</v>
      </c>
      <c r="H1161" s="72">
        <v>43169</v>
      </c>
      <c r="I1161" s="70" t="s">
        <v>565</v>
      </c>
      <c r="J1161" s="70"/>
      <c r="K1161" s="73">
        <v>1</v>
      </c>
      <c r="L1161" s="74">
        <v>626.70000000000005</v>
      </c>
      <c r="M1161" s="96">
        <v>626.70000000000005</v>
      </c>
    </row>
    <row r="1162" spans="1:13" x14ac:dyDescent="0.35">
      <c r="A1162" s="94" t="str">
        <f t="shared" si="18"/>
        <v>6290533ZNGA561A</v>
      </c>
      <c r="B1162" s="70" t="s">
        <v>988</v>
      </c>
      <c r="C1162" s="71">
        <v>2269464</v>
      </c>
      <c r="D1162" s="70">
        <v>6290533</v>
      </c>
      <c r="E1162" s="70" t="s">
        <v>961</v>
      </c>
      <c r="F1162" s="70" t="s">
        <v>956</v>
      </c>
      <c r="G1162" s="72">
        <v>43166</v>
      </c>
      <c r="H1162" s="72">
        <v>43166</v>
      </c>
      <c r="I1162" s="70" t="s">
        <v>543</v>
      </c>
      <c r="J1162" s="70"/>
      <c r="K1162" s="73">
        <v>1</v>
      </c>
      <c r="L1162" s="74">
        <v>0</v>
      </c>
      <c r="M1162" s="96">
        <v>0</v>
      </c>
    </row>
    <row r="1163" spans="1:13" x14ac:dyDescent="0.35">
      <c r="A1163" s="94" t="str">
        <f t="shared" si="18"/>
        <v>6288937ZNGA562BC</v>
      </c>
      <c r="B1163" s="70" t="s">
        <v>988</v>
      </c>
      <c r="C1163" s="71">
        <v>2269475</v>
      </c>
      <c r="D1163" s="70">
        <v>6288937</v>
      </c>
      <c r="E1163" s="70" t="s">
        <v>967</v>
      </c>
      <c r="F1163" s="70" t="s">
        <v>959</v>
      </c>
      <c r="G1163" s="72">
        <v>43168</v>
      </c>
      <c r="H1163" s="72">
        <v>43168</v>
      </c>
      <c r="I1163" s="70" t="s">
        <v>557</v>
      </c>
      <c r="J1163" s="70"/>
      <c r="K1163" s="73">
        <v>1</v>
      </c>
      <c r="L1163" s="74">
        <v>498.69</v>
      </c>
      <c r="M1163" s="96">
        <v>498.69</v>
      </c>
    </row>
    <row r="1164" spans="1:13" x14ac:dyDescent="0.35">
      <c r="A1164" s="94" t="str">
        <f t="shared" si="18"/>
        <v>6288918ZNGA561A</v>
      </c>
      <c r="B1164" s="70" t="s">
        <v>988</v>
      </c>
      <c r="C1164" s="71">
        <v>2269476</v>
      </c>
      <c r="D1164" s="70">
        <v>6288918</v>
      </c>
      <c r="E1164" s="70" t="s">
        <v>967</v>
      </c>
      <c r="F1164" s="70"/>
      <c r="G1164" s="72">
        <v>43168</v>
      </c>
      <c r="H1164" s="72">
        <v>43168</v>
      </c>
      <c r="I1164" s="70" t="s">
        <v>543</v>
      </c>
      <c r="J1164" s="70"/>
      <c r="K1164" s="73">
        <v>1</v>
      </c>
      <c r="L1164" s="74">
        <v>0</v>
      </c>
      <c r="M1164" s="96">
        <v>0</v>
      </c>
    </row>
    <row r="1165" spans="1:13" x14ac:dyDescent="0.35">
      <c r="A1165" s="94" t="str">
        <f t="shared" si="18"/>
        <v>6290253ZNGA561A</v>
      </c>
      <c r="B1165" s="70" t="s">
        <v>988</v>
      </c>
      <c r="C1165" s="71">
        <v>2269510</v>
      </c>
      <c r="D1165" s="70">
        <v>6290253</v>
      </c>
      <c r="E1165" s="70" t="s">
        <v>952</v>
      </c>
      <c r="F1165" s="70" t="s">
        <v>956</v>
      </c>
      <c r="G1165" s="72">
        <v>43167</v>
      </c>
      <c r="H1165" s="72">
        <v>43167</v>
      </c>
      <c r="I1165" s="70" t="s">
        <v>543</v>
      </c>
      <c r="J1165" s="70"/>
      <c r="K1165" s="73">
        <v>1</v>
      </c>
      <c r="L1165" s="74">
        <v>0</v>
      </c>
      <c r="M1165" s="96">
        <v>0</v>
      </c>
    </row>
    <row r="1166" spans="1:13" x14ac:dyDescent="0.35">
      <c r="A1166" s="94" t="str">
        <f t="shared" si="18"/>
        <v>6291424ZNGA561A</v>
      </c>
      <c r="B1166" s="70" t="s">
        <v>988</v>
      </c>
      <c r="C1166" s="71">
        <v>2269581</v>
      </c>
      <c r="D1166" s="70">
        <v>6291424</v>
      </c>
      <c r="E1166" s="70" t="s">
        <v>962</v>
      </c>
      <c r="F1166" s="70" t="s">
        <v>956</v>
      </c>
      <c r="G1166" s="72">
        <v>43169</v>
      </c>
      <c r="H1166" s="72">
        <v>43169</v>
      </c>
      <c r="I1166" s="70" t="s">
        <v>543</v>
      </c>
      <c r="J1166" s="70"/>
      <c r="K1166" s="73">
        <v>1</v>
      </c>
      <c r="L1166" s="74">
        <v>0</v>
      </c>
      <c r="M1166" s="96">
        <v>0</v>
      </c>
    </row>
    <row r="1167" spans="1:13" x14ac:dyDescent="0.35">
      <c r="A1167" s="94" t="str">
        <f t="shared" si="18"/>
        <v>6257563ZNGA563BC</v>
      </c>
      <c r="B1167" s="70" t="s">
        <v>988</v>
      </c>
      <c r="C1167" s="71">
        <v>2269797</v>
      </c>
      <c r="D1167" s="70">
        <v>6257563</v>
      </c>
      <c r="E1167" s="70" t="s">
        <v>985</v>
      </c>
      <c r="F1167" s="70" t="s">
        <v>959</v>
      </c>
      <c r="G1167" s="72">
        <v>43167</v>
      </c>
      <c r="H1167" s="72">
        <v>43167</v>
      </c>
      <c r="I1167" s="70" t="s">
        <v>565</v>
      </c>
      <c r="J1167" s="70"/>
      <c r="K1167" s="73">
        <v>1</v>
      </c>
      <c r="L1167" s="74">
        <v>626.70000000000005</v>
      </c>
      <c r="M1167" s="96">
        <v>626.70000000000005</v>
      </c>
    </row>
    <row r="1168" spans="1:13" x14ac:dyDescent="0.35">
      <c r="A1168" s="94" t="str">
        <f t="shared" si="18"/>
        <v>6284652ZNGA561A</v>
      </c>
      <c r="B1168" s="70" t="s">
        <v>988</v>
      </c>
      <c r="C1168" s="71">
        <v>2269844</v>
      </c>
      <c r="D1168" s="70">
        <v>6284652</v>
      </c>
      <c r="E1168" s="70" t="s">
        <v>955</v>
      </c>
      <c r="F1168" s="70" t="s">
        <v>956</v>
      </c>
      <c r="G1168" s="72">
        <v>43166</v>
      </c>
      <c r="H1168" s="72">
        <v>43166</v>
      </c>
      <c r="I1168" s="70" t="s">
        <v>543</v>
      </c>
      <c r="J1168" s="70"/>
      <c r="K1168" s="73">
        <v>1</v>
      </c>
      <c r="L1168" s="74">
        <v>0</v>
      </c>
      <c r="M1168" s="96">
        <v>0</v>
      </c>
    </row>
    <row r="1169" spans="1:13" x14ac:dyDescent="0.35">
      <c r="A1169" s="94" t="str">
        <f t="shared" si="18"/>
        <v>6284665ZNGA561BC</v>
      </c>
      <c r="B1169" s="70" t="s">
        <v>988</v>
      </c>
      <c r="C1169" s="71">
        <v>2269845</v>
      </c>
      <c r="D1169" s="70">
        <v>6284665</v>
      </c>
      <c r="E1169" s="70" t="s">
        <v>955</v>
      </c>
      <c r="F1169" s="70" t="s">
        <v>959</v>
      </c>
      <c r="G1169" s="72">
        <v>43166</v>
      </c>
      <c r="H1169" s="72">
        <v>43166</v>
      </c>
      <c r="I1169" s="70" t="s">
        <v>549</v>
      </c>
      <c r="J1169" s="70"/>
      <c r="K1169" s="73">
        <v>1</v>
      </c>
      <c r="L1169" s="74">
        <v>433.57</v>
      </c>
      <c r="M1169" s="96">
        <v>433.57</v>
      </c>
    </row>
    <row r="1170" spans="1:13" x14ac:dyDescent="0.35">
      <c r="A1170" s="94" t="str">
        <f t="shared" si="18"/>
        <v>6295203ZNGA561A</v>
      </c>
      <c r="B1170" s="70" t="s">
        <v>988</v>
      </c>
      <c r="C1170" s="71">
        <v>2269937</v>
      </c>
      <c r="D1170" s="70">
        <v>6295203</v>
      </c>
      <c r="E1170" s="70" t="s">
        <v>967</v>
      </c>
      <c r="F1170" s="70" t="s">
        <v>956</v>
      </c>
      <c r="G1170" s="72">
        <v>43168</v>
      </c>
      <c r="H1170" s="72">
        <v>43168</v>
      </c>
      <c r="I1170" s="70" t="s">
        <v>543</v>
      </c>
      <c r="J1170" s="70"/>
      <c r="K1170" s="73">
        <v>1</v>
      </c>
      <c r="L1170" s="74">
        <v>0</v>
      </c>
      <c r="M1170" s="96">
        <v>0</v>
      </c>
    </row>
    <row r="1171" spans="1:13" x14ac:dyDescent="0.35">
      <c r="A1171" s="94" t="str">
        <f t="shared" si="18"/>
        <v>6295220ZNGA563B</v>
      </c>
      <c r="B1171" s="70" t="s">
        <v>988</v>
      </c>
      <c r="C1171" s="71">
        <v>2269938</v>
      </c>
      <c r="D1171" s="70">
        <v>6295220</v>
      </c>
      <c r="E1171" s="70" t="s">
        <v>967</v>
      </c>
      <c r="F1171" s="70" t="s">
        <v>953</v>
      </c>
      <c r="G1171" s="72">
        <v>43169</v>
      </c>
      <c r="H1171" s="72">
        <v>43169</v>
      </c>
      <c r="I1171" s="70" t="s">
        <v>561</v>
      </c>
      <c r="J1171" s="70"/>
      <c r="K1171" s="73">
        <v>1</v>
      </c>
      <c r="L1171" s="74">
        <v>383.5</v>
      </c>
      <c r="M1171" s="96">
        <v>383.5</v>
      </c>
    </row>
    <row r="1172" spans="1:13" x14ac:dyDescent="0.35">
      <c r="A1172" s="94" t="str">
        <f t="shared" si="18"/>
        <v>6303033ZNGA561A</v>
      </c>
      <c r="B1172" s="70" t="s">
        <v>988</v>
      </c>
      <c r="C1172" s="71">
        <v>2270119</v>
      </c>
      <c r="D1172" s="70">
        <v>6303033</v>
      </c>
      <c r="E1172" s="70" t="s">
        <v>962</v>
      </c>
      <c r="F1172" s="70" t="s">
        <v>956</v>
      </c>
      <c r="G1172" s="72">
        <v>43169</v>
      </c>
      <c r="H1172" s="72">
        <v>43169</v>
      </c>
      <c r="I1172" s="70" t="s">
        <v>543</v>
      </c>
      <c r="J1172" s="70"/>
      <c r="K1172" s="73">
        <v>1</v>
      </c>
      <c r="L1172" s="74">
        <v>0</v>
      </c>
      <c r="M1172" s="96">
        <v>0</v>
      </c>
    </row>
    <row r="1173" spans="1:13" x14ac:dyDescent="0.35">
      <c r="A1173" s="94" t="str">
        <f t="shared" si="18"/>
        <v>6319353ZNGA563B</v>
      </c>
      <c r="B1173" s="70" t="s">
        <v>988</v>
      </c>
      <c r="C1173" s="71">
        <v>2271151</v>
      </c>
      <c r="D1173" s="70">
        <v>6319353</v>
      </c>
      <c r="E1173" s="70" t="s">
        <v>955</v>
      </c>
      <c r="F1173" s="70" t="s">
        <v>953</v>
      </c>
      <c r="G1173" s="72">
        <v>43168</v>
      </c>
      <c r="H1173" s="72">
        <v>43168</v>
      </c>
      <c r="I1173" s="70" t="s">
        <v>561</v>
      </c>
      <c r="J1173" s="70"/>
      <c r="K1173" s="73">
        <v>1</v>
      </c>
      <c r="L1173" s="74">
        <v>383.5</v>
      </c>
      <c r="M1173" s="96">
        <v>383.5</v>
      </c>
    </row>
    <row r="1174" spans="1:13" x14ac:dyDescent="0.35">
      <c r="A1174" s="94" t="str">
        <f t="shared" si="18"/>
        <v>6319349ZNGA561A</v>
      </c>
      <c r="B1174" s="70" t="s">
        <v>988</v>
      </c>
      <c r="C1174" s="71">
        <v>2271152</v>
      </c>
      <c r="D1174" s="70">
        <v>6319349</v>
      </c>
      <c r="E1174" s="70" t="s">
        <v>955</v>
      </c>
      <c r="F1174" s="70" t="s">
        <v>956</v>
      </c>
      <c r="G1174" s="72">
        <v>43168</v>
      </c>
      <c r="H1174" s="72">
        <v>43168</v>
      </c>
      <c r="I1174" s="70" t="s">
        <v>543</v>
      </c>
      <c r="J1174" s="70"/>
      <c r="K1174" s="73">
        <v>1</v>
      </c>
      <c r="L1174" s="74">
        <v>0</v>
      </c>
      <c r="M1174" s="96">
        <v>0</v>
      </c>
    </row>
    <row r="1175" spans="1:13" x14ac:dyDescent="0.35">
      <c r="A1175" s="94" t="str">
        <f t="shared" si="18"/>
        <v>6327599ZNGA561B</v>
      </c>
      <c r="B1175" s="70" t="s">
        <v>988</v>
      </c>
      <c r="C1175" s="71">
        <v>2271185</v>
      </c>
      <c r="D1175" s="70">
        <v>6327599</v>
      </c>
      <c r="E1175" s="70" t="s">
        <v>968</v>
      </c>
      <c r="F1175" s="70" t="s">
        <v>953</v>
      </c>
      <c r="G1175" s="72">
        <v>43169</v>
      </c>
      <c r="H1175" s="72">
        <v>43169</v>
      </c>
      <c r="I1175" s="70" t="s">
        <v>545</v>
      </c>
      <c r="J1175" s="70"/>
      <c r="K1175" s="73">
        <v>1</v>
      </c>
      <c r="L1175" s="74">
        <v>194.94</v>
      </c>
      <c r="M1175" s="96">
        <v>194.94</v>
      </c>
    </row>
    <row r="1176" spans="1:13" x14ac:dyDescent="0.35">
      <c r="A1176" s="94" t="str">
        <f t="shared" si="18"/>
        <v>6327435ZNGA561A</v>
      </c>
      <c r="B1176" s="70" t="s">
        <v>988</v>
      </c>
      <c r="C1176" s="71">
        <v>2271186</v>
      </c>
      <c r="D1176" s="70">
        <v>6327435</v>
      </c>
      <c r="E1176" s="70" t="s">
        <v>968</v>
      </c>
      <c r="F1176" s="70" t="s">
        <v>956</v>
      </c>
      <c r="G1176" s="72">
        <v>43169</v>
      </c>
      <c r="H1176" s="72">
        <v>43169</v>
      </c>
      <c r="I1176" s="70" t="s">
        <v>543</v>
      </c>
      <c r="J1176" s="70"/>
      <c r="K1176" s="73">
        <v>1</v>
      </c>
      <c r="L1176" s="74">
        <v>0</v>
      </c>
      <c r="M1176" s="96">
        <v>0</v>
      </c>
    </row>
    <row r="1177" spans="1:13" x14ac:dyDescent="0.35">
      <c r="A1177" s="94" t="str">
        <f t="shared" si="18"/>
        <v>6343550ZNGA561A</v>
      </c>
      <c r="B1177" s="70" t="s">
        <v>988</v>
      </c>
      <c r="C1177" s="71">
        <v>2272360</v>
      </c>
      <c r="D1177" s="70">
        <v>6343550</v>
      </c>
      <c r="E1177" s="70" t="s">
        <v>952</v>
      </c>
      <c r="F1177" s="70" t="s">
        <v>956</v>
      </c>
      <c r="G1177" s="72">
        <v>43169</v>
      </c>
      <c r="H1177" s="72">
        <v>43169</v>
      </c>
      <c r="I1177" s="70" t="s">
        <v>543</v>
      </c>
      <c r="J1177" s="70"/>
      <c r="K1177" s="73">
        <v>1</v>
      </c>
      <c r="L1177" s="74">
        <v>0</v>
      </c>
      <c r="M1177" s="96">
        <v>0</v>
      </c>
    </row>
    <row r="1178" spans="1:13" x14ac:dyDescent="0.35">
      <c r="A1178" s="94" t="str">
        <f t="shared" si="18"/>
        <v/>
      </c>
      <c r="B1178" s="74"/>
      <c r="C1178" s="74"/>
      <c r="D1178" s="74"/>
      <c r="E1178" s="74"/>
      <c r="F1178" s="74"/>
      <c r="G1178" s="74"/>
      <c r="H1178" s="74"/>
      <c r="I1178" s="74"/>
      <c r="J1178" s="74"/>
      <c r="K1178" s="74"/>
      <c r="L1178" s="75" t="s">
        <v>970</v>
      </c>
      <c r="M1178" s="96">
        <v>27683.94</v>
      </c>
    </row>
    <row r="1179" spans="1:13" x14ac:dyDescent="0.35">
      <c r="A1179" s="94" t="str">
        <f t="shared" si="18"/>
        <v>2439106ZNGA562BC</v>
      </c>
      <c r="B1179" s="70" t="s">
        <v>990</v>
      </c>
      <c r="C1179" s="71">
        <v>2087635</v>
      </c>
      <c r="D1179" s="70">
        <v>2439106</v>
      </c>
      <c r="E1179" s="70" t="s">
        <v>966</v>
      </c>
      <c r="F1179" s="70" t="s">
        <v>959</v>
      </c>
      <c r="G1179" s="72">
        <v>43176</v>
      </c>
      <c r="H1179" s="72">
        <v>43176</v>
      </c>
      <c r="I1179" s="70" t="s">
        <v>557</v>
      </c>
      <c r="J1179" s="70"/>
      <c r="K1179" s="73">
        <v>1</v>
      </c>
      <c r="L1179" s="74">
        <v>498.69</v>
      </c>
      <c r="M1179" s="96">
        <v>498.69</v>
      </c>
    </row>
    <row r="1180" spans="1:13" x14ac:dyDescent="0.35">
      <c r="A1180" s="94" t="str">
        <f t="shared" si="18"/>
        <v>4330734ZNGA561A</v>
      </c>
      <c r="B1180" s="70" t="s">
        <v>990</v>
      </c>
      <c r="C1180" s="71">
        <v>2170220</v>
      </c>
      <c r="D1180" s="70">
        <v>4330734</v>
      </c>
      <c r="E1180" s="70" t="s">
        <v>968</v>
      </c>
      <c r="F1180" s="70" t="s">
        <v>956</v>
      </c>
      <c r="G1180" s="72">
        <v>43173</v>
      </c>
      <c r="H1180" s="72">
        <v>43173</v>
      </c>
      <c r="I1180" s="70" t="s">
        <v>543</v>
      </c>
      <c r="J1180" s="70"/>
      <c r="K1180" s="73">
        <v>1</v>
      </c>
      <c r="L1180" s="74">
        <v>0</v>
      </c>
      <c r="M1180" s="96">
        <v>0</v>
      </c>
    </row>
    <row r="1181" spans="1:13" x14ac:dyDescent="0.35">
      <c r="A1181" s="94" t="str">
        <f t="shared" si="18"/>
        <v>5418848NGA Outside Boundary Remediation/Build</v>
      </c>
      <c r="B1181" s="70" t="s">
        <v>990</v>
      </c>
      <c r="C1181" s="71">
        <v>2223528</v>
      </c>
      <c r="D1181" s="70">
        <v>5418848</v>
      </c>
      <c r="E1181" s="70" t="s">
        <v>955</v>
      </c>
      <c r="F1181" s="70" t="s">
        <v>963</v>
      </c>
      <c r="G1181" s="72">
        <v>43172</v>
      </c>
      <c r="H1181" s="72">
        <v>43172</v>
      </c>
      <c r="I1181" s="70" t="s">
        <v>972</v>
      </c>
      <c r="J1181" s="70"/>
      <c r="K1181" s="73">
        <v>1</v>
      </c>
      <c r="L1181" s="74">
        <v>0</v>
      </c>
      <c r="M1181" s="96">
        <v>0</v>
      </c>
    </row>
    <row r="1182" spans="1:13" x14ac:dyDescent="0.35">
      <c r="A1182" s="94" t="str">
        <f t="shared" si="18"/>
        <v>5418848ZNGA564BC</v>
      </c>
      <c r="B1182" s="70" t="s">
        <v>990</v>
      </c>
      <c r="C1182" s="71">
        <v>2223528</v>
      </c>
      <c r="D1182" s="70">
        <v>5418848</v>
      </c>
      <c r="E1182" s="70" t="s">
        <v>955</v>
      </c>
      <c r="F1182" s="70"/>
      <c r="G1182" s="72">
        <v>43173</v>
      </c>
      <c r="H1182" s="72">
        <v>43173</v>
      </c>
      <c r="I1182" s="70" t="s">
        <v>573</v>
      </c>
      <c r="J1182" s="70"/>
      <c r="K1182" s="73">
        <v>1</v>
      </c>
      <c r="L1182" s="74">
        <v>881.69</v>
      </c>
      <c r="M1182" s="96">
        <v>881.69</v>
      </c>
    </row>
    <row r="1183" spans="1:13" x14ac:dyDescent="0.35">
      <c r="A1183" s="94" t="str">
        <f t="shared" si="18"/>
        <v>5702621X392N</v>
      </c>
      <c r="B1183" s="70" t="s">
        <v>990</v>
      </c>
      <c r="C1183" s="71">
        <v>2238647</v>
      </c>
      <c r="D1183" s="70">
        <v>5702621</v>
      </c>
      <c r="E1183" s="70" t="s">
        <v>952</v>
      </c>
      <c r="F1183" s="70" t="s">
        <v>976</v>
      </c>
      <c r="G1183" s="72">
        <v>43174</v>
      </c>
      <c r="H1183" s="72">
        <v>43167</v>
      </c>
      <c r="I1183" s="70" t="s">
        <v>975</v>
      </c>
      <c r="J1183" s="70"/>
      <c r="K1183" s="73">
        <v>4.1500000000000004</v>
      </c>
      <c r="L1183" s="74">
        <v>11.79</v>
      </c>
      <c r="M1183" s="96">
        <v>48.93</v>
      </c>
    </row>
    <row r="1184" spans="1:13" x14ac:dyDescent="0.35">
      <c r="A1184" s="94" t="str">
        <f t="shared" si="18"/>
        <v>5702621ZNGA560BC</v>
      </c>
      <c r="B1184" s="70" t="s">
        <v>990</v>
      </c>
      <c r="C1184" s="71">
        <v>2238647</v>
      </c>
      <c r="D1184" s="70">
        <v>5702621</v>
      </c>
      <c r="E1184" s="70" t="s">
        <v>952</v>
      </c>
      <c r="F1184" s="70" t="s">
        <v>959</v>
      </c>
      <c r="G1184" s="72">
        <v>43176</v>
      </c>
      <c r="H1184" s="72">
        <v>43176</v>
      </c>
      <c r="I1184" s="70" t="s">
        <v>541</v>
      </c>
      <c r="J1184" s="70"/>
      <c r="K1184" s="73">
        <v>1</v>
      </c>
      <c r="L1184" s="74">
        <v>414.92</v>
      </c>
      <c r="M1184" s="96">
        <v>414.92</v>
      </c>
    </row>
    <row r="1185" spans="1:13" x14ac:dyDescent="0.35">
      <c r="A1185" s="94" t="str">
        <f t="shared" si="18"/>
        <v>5774233ZNGA564BC</v>
      </c>
      <c r="B1185" s="70" t="s">
        <v>990</v>
      </c>
      <c r="C1185" s="71">
        <v>2241390</v>
      </c>
      <c r="D1185" s="70">
        <v>5774233</v>
      </c>
      <c r="E1185" s="70" t="s">
        <v>968</v>
      </c>
      <c r="F1185" s="70" t="s">
        <v>959</v>
      </c>
      <c r="G1185" s="72">
        <v>43173</v>
      </c>
      <c r="H1185" s="72">
        <v>43173</v>
      </c>
      <c r="I1185" s="70" t="s">
        <v>573</v>
      </c>
      <c r="J1185" s="70"/>
      <c r="K1185" s="73">
        <v>1</v>
      </c>
      <c r="L1185" s="74">
        <v>881.69</v>
      </c>
      <c r="M1185" s="96">
        <v>881.69</v>
      </c>
    </row>
    <row r="1186" spans="1:13" x14ac:dyDescent="0.35">
      <c r="A1186" s="94" t="str">
        <f t="shared" si="18"/>
        <v>5874469Z999</v>
      </c>
      <c r="B1186" s="70" t="s">
        <v>990</v>
      </c>
      <c r="C1186" s="71">
        <v>2245394</v>
      </c>
      <c r="D1186" s="70">
        <v>5874469</v>
      </c>
      <c r="E1186" s="70" t="s">
        <v>962</v>
      </c>
      <c r="F1186" s="70" t="s">
        <v>953</v>
      </c>
      <c r="G1186" s="72">
        <v>43171</v>
      </c>
      <c r="H1186" s="72">
        <v>43171</v>
      </c>
      <c r="I1186" s="70" t="s">
        <v>610</v>
      </c>
      <c r="J1186" s="70"/>
      <c r="K1186" s="73">
        <v>1</v>
      </c>
      <c r="L1186" s="74">
        <v>0</v>
      </c>
      <c r="M1186" s="96">
        <v>0</v>
      </c>
    </row>
    <row r="1187" spans="1:13" x14ac:dyDescent="0.35">
      <c r="A1187" s="94" t="str">
        <f t="shared" si="18"/>
        <v>5874469ZNGA561B</v>
      </c>
      <c r="B1187" s="70" t="s">
        <v>990</v>
      </c>
      <c r="C1187" s="71">
        <v>2245394</v>
      </c>
      <c r="D1187" s="70">
        <v>5874469</v>
      </c>
      <c r="E1187" s="70" t="s">
        <v>962</v>
      </c>
      <c r="F1187" s="70" t="s">
        <v>953</v>
      </c>
      <c r="G1187" s="72">
        <v>43171</v>
      </c>
      <c r="H1187" s="72">
        <v>43171</v>
      </c>
      <c r="I1187" s="70" t="s">
        <v>545</v>
      </c>
      <c r="J1187" s="70"/>
      <c r="K1187" s="73">
        <v>-1</v>
      </c>
      <c r="L1187" s="74">
        <v>194.94</v>
      </c>
      <c r="M1187" s="96">
        <v>-194.94</v>
      </c>
    </row>
    <row r="1188" spans="1:13" x14ac:dyDescent="0.35">
      <c r="A1188" s="94" t="str">
        <f t="shared" si="18"/>
        <v>5889349ZNGA563BC</v>
      </c>
      <c r="B1188" s="70" t="s">
        <v>990</v>
      </c>
      <c r="C1188" s="71">
        <v>2246309</v>
      </c>
      <c r="D1188" s="70">
        <v>5889349</v>
      </c>
      <c r="E1188" s="70" t="s">
        <v>985</v>
      </c>
      <c r="F1188" s="70" t="s">
        <v>959</v>
      </c>
      <c r="G1188" s="72">
        <v>43172</v>
      </c>
      <c r="H1188" s="72">
        <v>43172</v>
      </c>
      <c r="I1188" s="70" t="s">
        <v>565</v>
      </c>
      <c r="J1188" s="70"/>
      <c r="K1188" s="73">
        <v>1</v>
      </c>
      <c r="L1188" s="74">
        <v>626.70000000000005</v>
      </c>
      <c r="M1188" s="96">
        <v>626.70000000000005</v>
      </c>
    </row>
    <row r="1189" spans="1:13" x14ac:dyDescent="0.35">
      <c r="A1189" s="94" t="str">
        <f t="shared" si="18"/>
        <v>5942353ZNGA561A</v>
      </c>
      <c r="B1189" s="70" t="s">
        <v>990</v>
      </c>
      <c r="C1189" s="71">
        <v>2249409</v>
      </c>
      <c r="D1189" s="70">
        <v>5942353</v>
      </c>
      <c r="E1189" s="70" t="s">
        <v>952</v>
      </c>
      <c r="F1189" s="70" t="s">
        <v>956</v>
      </c>
      <c r="G1189" s="72">
        <v>43171</v>
      </c>
      <c r="H1189" s="72">
        <v>43171</v>
      </c>
      <c r="I1189" s="70" t="s">
        <v>543</v>
      </c>
      <c r="J1189" s="70"/>
      <c r="K1189" s="73">
        <v>1</v>
      </c>
      <c r="L1189" s="74">
        <v>0</v>
      </c>
      <c r="M1189" s="96">
        <v>0</v>
      </c>
    </row>
    <row r="1190" spans="1:13" x14ac:dyDescent="0.35">
      <c r="A1190" s="94" t="str">
        <f t="shared" si="18"/>
        <v>5942384ZNGA560BC</v>
      </c>
      <c r="B1190" s="70" t="s">
        <v>990</v>
      </c>
      <c r="C1190" s="71">
        <v>2249410</v>
      </c>
      <c r="D1190" s="70">
        <v>5942384</v>
      </c>
      <c r="E1190" s="70" t="s">
        <v>952</v>
      </c>
      <c r="F1190" s="70" t="s">
        <v>959</v>
      </c>
      <c r="G1190" s="72">
        <v>43175</v>
      </c>
      <c r="H1190" s="72">
        <v>43175</v>
      </c>
      <c r="I1190" s="70" t="s">
        <v>541</v>
      </c>
      <c r="J1190" s="70"/>
      <c r="K1190" s="73">
        <v>1</v>
      </c>
      <c r="L1190" s="74">
        <v>414.92</v>
      </c>
      <c r="M1190" s="96">
        <v>414.92</v>
      </c>
    </row>
    <row r="1191" spans="1:13" x14ac:dyDescent="0.35">
      <c r="A1191" s="94" t="str">
        <f t="shared" si="18"/>
        <v>5912240NGA-750</v>
      </c>
      <c r="B1191" s="70" t="s">
        <v>990</v>
      </c>
      <c r="C1191" s="71">
        <v>2249510</v>
      </c>
      <c r="D1191" s="70">
        <v>5912240</v>
      </c>
      <c r="E1191" s="70" t="s">
        <v>955</v>
      </c>
      <c r="F1191" s="70" t="s">
        <v>959</v>
      </c>
      <c r="G1191" s="72">
        <v>43175</v>
      </c>
      <c r="H1191" s="72">
        <v>43175</v>
      </c>
      <c r="I1191" s="70" t="s">
        <v>187</v>
      </c>
      <c r="J1191" s="70"/>
      <c r="K1191" s="73">
        <v>1</v>
      </c>
      <c r="L1191" s="74">
        <v>22.61</v>
      </c>
      <c r="M1191" s="96">
        <v>22.61</v>
      </c>
    </row>
    <row r="1192" spans="1:13" x14ac:dyDescent="0.35">
      <c r="A1192" s="94" t="str">
        <f t="shared" si="18"/>
        <v>5912240NGA-751</v>
      </c>
      <c r="B1192" s="70" t="s">
        <v>990</v>
      </c>
      <c r="C1192" s="71">
        <v>2249510</v>
      </c>
      <c r="D1192" s="70">
        <v>5912240</v>
      </c>
      <c r="E1192" s="70" t="s">
        <v>955</v>
      </c>
      <c r="F1192" s="70" t="s">
        <v>959</v>
      </c>
      <c r="G1192" s="72">
        <v>43175</v>
      </c>
      <c r="H1192" s="72">
        <v>43175</v>
      </c>
      <c r="I1192" s="70" t="s">
        <v>189</v>
      </c>
      <c r="J1192" s="70"/>
      <c r="K1192" s="73">
        <v>1</v>
      </c>
      <c r="L1192" s="74">
        <v>146.76</v>
      </c>
      <c r="M1192" s="96">
        <v>146.76</v>
      </c>
    </row>
    <row r="1193" spans="1:13" x14ac:dyDescent="0.35">
      <c r="A1193" s="94" t="str">
        <f t="shared" si="18"/>
        <v>5962461Z999</v>
      </c>
      <c r="B1193" s="70" t="s">
        <v>990</v>
      </c>
      <c r="C1193" s="71">
        <v>2250236</v>
      </c>
      <c r="D1193" s="70">
        <v>5962461</v>
      </c>
      <c r="E1193" s="70" t="s">
        <v>985</v>
      </c>
      <c r="F1193" s="70" t="s">
        <v>953</v>
      </c>
      <c r="G1193" s="72">
        <v>43171</v>
      </c>
      <c r="H1193" s="72">
        <v>43171</v>
      </c>
      <c r="I1193" s="70" t="s">
        <v>610</v>
      </c>
      <c r="J1193" s="70"/>
      <c r="K1193" s="73">
        <v>1</v>
      </c>
      <c r="L1193" s="74">
        <v>0</v>
      </c>
      <c r="M1193" s="96">
        <v>0</v>
      </c>
    </row>
    <row r="1194" spans="1:13" x14ac:dyDescent="0.35">
      <c r="A1194" s="94" t="str">
        <f t="shared" si="18"/>
        <v>5962461ZNGA560B</v>
      </c>
      <c r="B1194" s="70" t="s">
        <v>990</v>
      </c>
      <c r="C1194" s="71">
        <v>2250236</v>
      </c>
      <c r="D1194" s="70">
        <v>5962461</v>
      </c>
      <c r="E1194" s="70" t="s">
        <v>985</v>
      </c>
      <c r="F1194" s="70" t="s">
        <v>953</v>
      </c>
      <c r="G1194" s="72">
        <v>43171</v>
      </c>
      <c r="H1194" s="72">
        <v>43171</v>
      </c>
      <c r="I1194" s="70" t="s">
        <v>537</v>
      </c>
      <c r="J1194" s="70"/>
      <c r="K1194" s="73">
        <v>-1</v>
      </c>
      <c r="L1194" s="74">
        <v>187.32</v>
      </c>
      <c r="M1194" s="96">
        <v>-187.32</v>
      </c>
    </row>
    <row r="1195" spans="1:13" x14ac:dyDescent="0.35">
      <c r="A1195" s="94" t="str">
        <f t="shared" si="18"/>
        <v>5665623ZNGA562BC</v>
      </c>
      <c r="B1195" s="70" t="s">
        <v>990</v>
      </c>
      <c r="C1195" s="71">
        <v>2252072</v>
      </c>
      <c r="D1195" s="70">
        <v>5665623</v>
      </c>
      <c r="E1195" s="70" t="s">
        <v>968</v>
      </c>
      <c r="F1195" s="70" t="s">
        <v>959</v>
      </c>
      <c r="G1195" s="72">
        <v>43174</v>
      </c>
      <c r="H1195" s="72">
        <v>43174</v>
      </c>
      <c r="I1195" s="70" t="s">
        <v>557</v>
      </c>
      <c r="J1195" s="70"/>
      <c r="K1195" s="73">
        <v>1</v>
      </c>
      <c r="L1195" s="74">
        <v>498.69</v>
      </c>
      <c r="M1195" s="96">
        <v>498.69</v>
      </c>
    </row>
    <row r="1196" spans="1:13" x14ac:dyDescent="0.35">
      <c r="A1196" s="94" t="str">
        <f t="shared" si="18"/>
        <v>5665620ZNGA561A</v>
      </c>
      <c r="B1196" s="70" t="s">
        <v>990</v>
      </c>
      <c r="C1196" s="71">
        <v>2252073</v>
      </c>
      <c r="D1196" s="70">
        <v>5665620</v>
      </c>
      <c r="E1196" s="70" t="s">
        <v>968</v>
      </c>
      <c r="F1196" s="70" t="s">
        <v>956</v>
      </c>
      <c r="G1196" s="72">
        <v>43172</v>
      </c>
      <c r="H1196" s="72">
        <v>43172</v>
      </c>
      <c r="I1196" s="70" t="s">
        <v>543</v>
      </c>
      <c r="J1196" s="70"/>
      <c r="K1196" s="73">
        <v>1</v>
      </c>
      <c r="L1196" s="74">
        <v>0</v>
      </c>
      <c r="M1196" s="96">
        <v>0</v>
      </c>
    </row>
    <row r="1197" spans="1:13" x14ac:dyDescent="0.35">
      <c r="A1197" s="94" t="str">
        <f t="shared" si="18"/>
        <v>6025493Z999</v>
      </c>
      <c r="B1197" s="70" t="s">
        <v>990</v>
      </c>
      <c r="C1197" s="71">
        <v>2254462</v>
      </c>
      <c r="D1197" s="70">
        <v>6025493</v>
      </c>
      <c r="E1197" s="70" t="s">
        <v>985</v>
      </c>
      <c r="F1197" s="70" t="s">
        <v>953</v>
      </c>
      <c r="G1197" s="72">
        <v>43174</v>
      </c>
      <c r="H1197" s="72">
        <v>43174</v>
      </c>
      <c r="I1197" s="70" t="s">
        <v>610</v>
      </c>
      <c r="J1197" s="70"/>
      <c r="K1197" s="73">
        <v>1</v>
      </c>
      <c r="L1197" s="74">
        <v>0</v>
      </c>
      <c r="M1197" s="96">
        <v>0</v>
      </c>
    </row>
    <row r="1198" spans="1:13" x14ac:dyDescent="0.35">
      <c r="A1198" s="94" t="str">
        <f t="shared" si="18"/>
        <v>6025493ZNGA563B</v>
      </c>
      <c r="B1198" s="70" t="s">
        <v>990</v>
      </c>
      <c r="C1198" s="71">
        <v>2254462</v>
      </c>
      <c r="D1198" s="70">
        <v>6025493</v>
      </c>
      <c r="E1198" s="70" t="s">
        <v>985</v>
      </c>
      <c r="F1198" s="70" t="s">
        <v>953</v>
      </c>
      <c r="G1198" s="72">
        <v>43174</v>
      </c>
      <c r="H1198" s="72">
        <v>43174</v>
      </c>
      <c r="I1198" s="70" t="s">
        <v>561</v>
      </c>
      <c r="J1198" s="70" t="s">
        <v>991</v>
      </c>
      <c r="K1198" s="73">
        <v>-1</v>
      </c>
      <c r="L1198" s="74">
        <v>383.5</v>
      </c>
      <c r="M1198" s="96">
        <v>-383.5</v>
      </c>
    </row>
    <row r="1199" spans="1:13" x14ac:dyDescent="0.35">
      <c r="A1199" s="94" t="str">
        <f t="shared" si="18"/>
        <v>6045913ZNGA560BC</v>
      </c>
      <c r="B1199" s="70" t="s">
        <v>990</v>
      </c>
      <c r="C1199" s="71">
        <v>2255151</v>
      </c>
      <c r="D1199" s="70">
        <v>6045913</v>
      </c>
      <c r="E1199" s="70" t="s">
        <v>952</v>
      </c>
      <c r="F1199" s="70" t="s">
        <v>959</v>
      </c>
      <c r="G1199" s="72">
        <v>43176</v>
      </c>
      <c r="H1199" s="72">
        <v>43176</v>
      </c>
      <c r="I1199" s="70" t="s">
        <v>541</v>
      </c>
      <c r="J1199" s="70"/>
      <c r="K1199" s="73">
        <v>1</v>
      </c>
      <c r="L1199" s="74">
        <v>414.92</v>
      </c>
      <c r="M1199" s="96">
        <v>414.92</v>
      </c>
    </row>
    <row r="1200" spans="1:13" x14ac:dyDescent="0.35">
      <c r="A1200" s="94" t="str">
        <f t="shared" si="18"/>
        <v>6032053NGA-750</v>
      </c>
      <c r="B1200" s="70" t="s">
        <v>990</v>
      </c>
      <c r="C1200" s="71">
        <v>2255290</v>
      </c>
      <c r="D1200" s="70">
        <v>6032053</v>
      </c>
      <c r="E1200" s="70" t="s">
        <v>952</v>
      </c>
      <c r="F1200" s="70" t="s">
        <v>959</v>
      </c>
      <c r="G1200" s="72">
        <v>43171</v>
      </c>
      <c r="H1200" s="72">
        <v>43171</v>
      </c>
      <c r="I1200" s="70" t="s">
        <v>187</v>
      </c>
      <c r="J1200" s="70"/>
      <c r="K1200" s="73">
        <v>1</v>
      </c>
      <c r="L1200" s="74">
        <v>22.61</v>
      </c>
      <c r="M1200" s="96">
        <v>22.61</v>
      </c>
    </row>
    <row r="1201" spans="1:13" x14ac:dyDescent="0.35">
      <c r="A1201" s="94" t="str">
        <f t="shared" si="18"/>
        <v>6032053NGA-753</v>
      </c>
      <c r="B1201" s="70" t="s">
        <v>990</v>
      </c>
      <c r="C1201" s="71">
        <v>2255290</v>
      </c>
      <c r="D1201" s="70">
        <v>6032053</v>
      </c>
      <c r="E1201" s="70" t="s">
        <v>952</v>
      </c>
      <c r="F1201" s="70" t="s">
        <v>959</v>
      </c>
      <c r="G1201" s="72">
        <v>43171</v>
      </c>
      <c r="H1201" s="72">
        <v>43171</v>
      </c>
      <c r="I1201" s="70" t="s">
        <v>193</v>
      </c>
      <c r="J1201" s="70"/>
      <c r="K1201" s="73">
        <v>1</v>
      </c>
      <c r="L1201" s="74">
        <v>68.2</v>
      </c>
      <c r="M1201" s="96">
        <v>68.2</v>
      </c>
    </row>
    <row r="1202" spans="1:13" x14ac:dyDescent="0.35">
      <c r="A1202" s="94" t="str">
        <f t="shared" si="18"/>
        <v>5975469NGA Outside Boundary Remediation/Build</v>
      </c>
      <c r="B1202" s="70" t="s">
        <v>990</v>
      </c>
      <c r="C1202" s="71">
        <v>2256533</v>
      </c>
      <c r="D1202" s="70">
        <v>5975469</v>
      </c>
      <c r="E1202" s="70" t="s">
        <v>966</v>
      </c>
      <c r="F1202" s="70" t="s">
        <v>963</v>
      </c>
      <c r="G1202" s="72">
        <v>43172</v>
      </c>
      <c r="H1202" s="72">
        <v>43172</v>
      </c>
      <c r="I1202" s="70" t="s">
        <v>972</v>
      </c>
      <c r="J1202" s="70"/>
      <c r="K1202" s="73">
        <v>1</v>
      </c>
      <c r="L1202" s="74">
        <v>0</v>
      </c>
      <c r="M1202" s="96">
        <v>0</v>
      </c>
    </row>
    <row r="1203" spans="1:13" x14ac:dyDescent="0.35">
      <c r="A1203" s="94" t="str">
        <f t="shared" si="18"/>
        <v>5975469ZNGA561B</v>
      </c>
      <c r="B1203" s="70" t="s">
        <v>990</v>
      </c>
      <c r="C1203" s="71">
        <v>2256533</v>
      </c>
      <c r="D1203" s="70">
        <v>5975469</v>
      </c>
      <c r="E1203" s="70" t="s">
        <v>966</v>
      </c>
      <c r="F1203" s="70" t="s">
        <v>953</v>
      </c>
      <c r="G1203" s="72">
        <v>43172</v>
      </c>
      <c r="H1203" s="72">
        <v>43172</v>
      </c>
      <c r="I1203" s="70" t="s">
        <v>545</v>
      </c>
      <c r="J1203" s="70"/>
      <c r="K1203" s="73">
        <v>1</v>
      </c>
      <c r="L1203" s="74">
        <v>194.94</v>
      </c>
      <c r="M1203" s="96">
        <v>194.94</v>
      </c>
    </row>
    <row r="1204" spans="1:13" x14ac:dyDescent="0.35">
      <c r="A1204" s="94" t="str">
        <f t="shared" si="18"/>
        <v>6076164ZNGA561BC</v>
      </c>
      <c r="B1204" s="70" t="s">
        <v>990</v>
      </c>
      <c r="C1204" s="71">
        <v>2256826</v>
      </c>
      <c r="D1204" s="70">
        <v>6076164</v>
      </c>
      <c r="E1204" s="70" t="s">
        <v>967</v>
      </c>
      <c r="F1204" s="70" t="s">
        <v>959</v>
      </c>
      <c r="G1204" s="72">
        <v>43174</v>
      </c>
      <c r="H1204" s="72">
        <v>43174</v>
      </c>
      <c r="I1204" s="70" t="s">
        <v>549</v>
      </c>
      <c r="J1204" s="70"/>
      <c r="K1204" s="73">
        <v>1</v>
      </c>
      <c r="L1204" s="74">
        <v>433.57</v>
      </c>
      <c r="M1204" s="96">
        <v>433.57</v>
      </c>
    </row>
    <row r="1205" spans="1:13" x14ac:dyDescent="0.35">
      <c r="A1205" s="94" t="str">
        <f t="shared" si="18"/>
        <v>6076164ZNGA562BC</v>
      </c>
      <c r="B1205" s="70" t="s">
        <v>990</v>
      </c>
      <c r="C1205" s="71">
        <v>2256826</v>
      </c>
      <c r="D1205" s="78">
        <v>6076164</v>
      </c>
      <c r="E1205" s="70" t="s">
        <v>967</v>
      </c>
      <c r="F1205" s="70" t="s">
        <v>959</v>
      </c>
      <c r="G1205" s="72">
        <v>43174</v>
      </c>
      <c r="H1205" s="72">
        <v>43174</v>
      </c>
      <c r="I1205" s="70" t="s">
        <v>557</v>
      </c>
      <c r="J1205" s="70"/>
      <c r="K1205" s="73">
        <v>-1</v>
      </c>
      <c r="L1205" s="74">
        <v>498.69</v>
      </c>
      <c r="M1205" s="96">
        <v>-498.69</v>
      </c>
    </row>
    <row r="1206" spans="1:13" x14ac:dyDescent="0.35">
      <c r="A1206" s="94" t="str">
        <f t="shared" si="18"/>
        <v>5927344ZNGA561A</v>
      </c>
      <c r="B1206" s="70" t="s">
        <v>990</v>
      </c>
      <c r="C1206" s="71">
        <v>2256849</v>
      </c>
      <c r="D1206" s="70">
        <v>5927344</v>
      </c>
      <c r="E1206" s="70" t="s">
        <v>985</v>
      </c>
      <c r="F1206" s="70" t="s">
        <v>956</v>
      </c>
      <c r="G1206" s="72">
        <v>43175</v>
      </c>
      <c r="H1206" s="72">
        <v>43175</v>
      </c>
      <c r="I1206" s="70" t="s">
        <v>543</v>
      </c>
      <c r="J1206" s="70"/>
      <c r="K1206" s="73">
        <v>1</v>
      </c>
      <c r="L1206" s="74">
        <v>0</v>
      </c>
      <c r="M1206" s="96">
        <v>0</v>
      </c>
    </row>
    <row r="1207" spans="1:13" x14ac:dyDescent="0.35">
      <c r="A1207" s="94" t="str">
        <f t="shared" si="18"/>
        <v>6074609ZNGA561BC</v>
      </c>
      <c r="B1207" s="70" t="s">
        <v>990</v>
      </c>
      <c r="C1207" s="71">
        <v>2257220</v>
      </c>
      <c r="D1207" s="70">
        <v>6074609</v>
      </c>
      <c r="E1207" s="70" t="s">
        <v>955</v>
      </c>
      <c r="F1207" s="70" t="s">
        <v>959</v>
      </c>
      <c r="G1207" s="72">
        <v>43171</v>
      </c>
      <c r="H1207" s="72">
        <v>43171</v>
      </c>
      <c r="I1207" s="70" t="s">
        <v>549</v>
      </c>
      <c r="J1207" s="70"/>
      <c r="K1207" s="73">
        <v>1</v>
      </c>
      <c r="L1207" s="74">
        <v>433.57</v>
      </c>
      <c r="M1207" s="96">
        <v>433.57</v>
      </c>
    </row>
    <row r="1208" spans="1:13" x14ac:dyDescent="0.35">
      <c r="A1208" s="94" t="str">
        <f t="shared" si="18"/>
        <v>6104432X392N</v>
      </c>
      <c r="B1208" s="70" t="s">
        <v>990</v>
      </c>
      <c r="C1208" s="71">
        <v>2258944</v>
      </c>
      <c r="D1208" s="70">
        <v>6104432</v>
      </c>
      <c r="E1208" s="70" t="s">
        <v>952</v>
      </c>
      <c r="F1208" s="70" t="s">
        <v>976</v>
      </c>
      <c r="G1208" s="72">
        <v>43174</v>
      </c>
      <c r="H1208" s="72">
        <v>43167</v>
      </c>
      <c r="I1208" s="70" t="s">
        <v>975</v>
      </c>
      <c r="J1208" s="70"/>
      <c r="K1208" s="73">
        <v>4.1500000000000004</v>
      </c>
      <c r="L1208" s="74">
        <v>11.79</v>
      </c>
      <c r="M1208" s="96">
        <v>48.93</v>
      </c>
    </row>
    <row r="1209" spans="1:13" x14ac:dyDescent="0.35">
      <c r="A1209" s="94" t="str">
        <f t="shared" si="18"/>
        <v>6092510ZNGA563B</v>
      </c>
      <c r="B1209" s="70" t="s">
        <v>990</v>
      </c>
      <c r="C1209" s="71">
        <v>2260835</v>
      </c>
      <c r="D1209" s="70">
        <v>6092510</v>
      </c>
      <c r="E1209" s="70" t="s">
        <v>985</v>
      </c>
      <c r="F1209" s="70" t="s">
        <v>953</v>
      </c>
      <c r="G1209" s="72">
        <v>43171</v>
      </c>
      <c r="H1209" s="72">
        <v>43171</v>
      </c>
      <c r="I1209" s="70" t="s">
        <v>561</v>
      </c>
      <c r="J1209" s="70"/>
      <c r="K1209" s="73">
        <v>1</v>
      </c>
      <c r="L1209" s="74">
        <v>383.5</v>
      </c>
      <c r="M1209" s="96">
        <v>383.5</v>
      </c>
    </row>
    <row r="1210" spans="1:13" x14ac:dyDescent="0.35">
      <c r="A1210" s="94" t="str">
        <f t="shared" si="18"/>
        <v>6195362NGA-711</v>
      </c>
      <c r="B1210" s="70" t="s">
        <v>990</v>
      </c>
      <c r="C1210" s="71">
        <v>2263155</v>
      </c>
      <c r="D1210" s="70">
        <v>6195362</v>
      </c>
      <c r="E1210" s="70" t="s">
        <v>962</v>
      </c>
      <c r="F1210" s="70" t="s">
        <v>969</v>
      </c>
      <c r="G1210" s="72">
        <v>43172</v>
      </c>
      <c r="H1210" s="72">
        <v>43172</v>
      </c>
      <c r="I1210" s="70" t="s">
        <v>177</v>
      </c>
      <c r="J1210" s="70"/>
      <c r="K1210" s="73">
        <v>1</v>
      </c>
      <c r="L1210" s="74">
        <v>225.02</v>
      </c>
      <c r="M1210" s="96">
        <v>225.02</v>
      </c>
    </row>
    <row r="1211" spans="1:13" x14ac:dyDescent="0.35">
      <c r="A1211" s="94" t="str">
        <f t="shared" si="18"/>
        <v>6195706X392N</v>
      </c>
      <c r="B1211" s="70" t="s">
        <v>990</v>
      </c>
      <c r="C1211" s="71">
        <v>2263186</v>
      </c>
      <c r="D1211" s="70">
        <v>6195706</v>
      </c>
      <c r="E1211" s="70" t="s">
        <v>952</v>
      </c>
      <c r="F1211" s="70" t="s">
        <v>976</v>
      </c>
      <c r="G1211" s="72">
        <v>43174</v>
      </c>
      <c r="H1211" s="72">
        <v>43167</v>
      </c>
      <c r="I1211" s="70" t="s">
        <v>975</v>
      </c>
      <c r="J1211" s="70"/>
      <c r="K1211" s="73">
        <v>4.1500000000000004</v>
      </c>
      <c r="L1211" s="74">
        <v>11.79</v>
      </c>
      <c r="M1211" s="96">
        <v>48.93</v>
      </c>
    </row>
    <row r="1212" spans="1:13" x14ac:dyDescent="0.35">
      <c r="A1212" s="94" t="str">
        <f t="shared" si="18"/>
        <v>6195427ZNGA563BC</v>
      </c>
      <c r="B1212" s="70" t="s">
        <v>990</v>
      </c>
      <c r="C1212" s="71">
        <v>2263193</v>
      </c>
      <c r="D1212" s="70">
        <v>6195427</v>
      </c>
      <c r="E1212" s="70" t="s">
        <v>985</v>
      </c>
      <c r="F1212" s="70" t="s">
        <v>959</v>
      </c>
      <c r="G1212" s="72">
        <v>43172</v>
      </c>
      <c r="H1212" s="72">
        <v>43172</v>
      </c>
      <c r="I1212" s="70" t="s">
        <v>565</v>
      </c>
      <c r="J1212" s="70"/>
      <c r="K1212" s="73">
        <v>1</v>
      </c>
      <c r="L1212" s="74">
        <v>626.70000000000005</v>
      </c>
      <c r="M1212" s="96">
        <v>626.70000000000005</v>
      </c>
    </row>
    <row r="1213" spans="1:13" x14ac:dyDescent="0.35">
      <c r="A1213" s="94" t="str">
        <f t="shared" si="18"/>
        <v>6073971ZNGA561A</v>
      </c>
      <c r="B1213" s="70" t="s">
        <v>990</v>
      </c>
      <c r="C1213" s="71">
        <v>2264031</v>
      </c>
      <c r="D1213" s="70">
        <v>6073971</v>
      </c>
      <c r="E1213" s="70" t="s">
        <v>961</v>
      </c>
      <c r="F1213" s="70" t="s">
        <v>956</v>
      </c>
      <c r="G1213" s="72">
        <v>43176</v>
      </c>
      <c r="H1213" s="72">
        <v>43176</v>
      </c>
      <c r="I1213" s="70" t="s">
        <v>543</v>
      </c>
      <c r="J1213" s="70"/>
      <c r="K1213" s="73">
        <v>1</v>
      </c>
      <c r="L1213" s="74">
        <v>0</v>
      </c>
      <c r="M1213" s="96">
        <v>0</v>
      </c>
    </row>
    <row r="1214" spans="1:13" x14ac:dyDescent="0.35">
      <c r="A1214" s="94" t="str">
        <f t="shared" si="18"/>
        <v>6073992ZNGA561BC</v>
      </c>
      <c r="B1214" s="70" t="s">
        <v>990</v>
      </c>
      <c r="C1214" s="71">
        <v>2264032</v>
      </c>
      <c r="D1214" s="70">
        <v>6073992</v>
      </c>
      <c r="E1214" s="70" t="s">
        <v>961</v>
      </c>
      <c r="F1214" s="70" t="s">
        <v>959</v>
      </c>
      <c r="G1214" s="72">
        <v>43176</v>
      </c>
      <c r="H1214" s="72">
        <v>43176</v>
      </c>
      <c r="I1214" s="70" t="s">
        <v>549</v>
      </c>
      <c r="J1214" s="70"/>
      <c r="K1214" s="73">
        <v>1</v>
      </c>
      <c r="L1214" s="74">
        <v>433.57</v>
      </c>
      <c r="M1214" s="96">
        <v>433.57</v>
      </c>
    </row>
    <row r="1215" spans="1:13" x14ac:dyDescent="0.35">
      <c r="A1215" s="94" t="str">
        <f t="shared" si="18"/>
        <v>6225477ZNGA563BC</v>
      </c>
      <c r="B1215" s="70" t="s">
        <v>990</v>
      </c>
      <c r="C1215" s="71">
        <v>2265278</v>
      </c>
      <c r="D1215" s="70">
        <v>6225477</v>
      </c>
      <c r="E1215" s="70" t="s">
        <v>952</v>
      </c>
      <c r="F1215" s="70" t="s">
        <v>959</v>
      </c>
      <c r="G1215" s="72">
        <v>43171</v>
      </c>
      <c r="H1215" s="72">
        <v>43171</v>
      </c>
      <c r="I1215" s="70" t="s">
        <v>565</v>
      </c>
      <c r="J1215" s="70"/>
      <c r="K1215" s="73">
        <v>1</v>
      </c>
      <c r="L1215" s="74">
        <v>626.70000000000005</v>
      </c>
      <c r="M1215" s="96">
        <v>626.70000000000005</v>
      </c>
    </row>
    <row r="1216" spans="1:13" x14ac:dyDescent="0.35">
      <c r="A1216" s="94" t="str">
        <f t="shared" si="18"/>
        <v>6227969Z999</v>
      </c>
      <c r="B1216" s="70" t="s">
        <v>990</v>
      </c>
      <c r="C1216" s="71">
        <v>2265594</v>
      </c>
      <c r="D1216" s="70">
        <v>6227969</v>
      </c>
      <c r="E1216" s="70" t="s">
        <v>955</v>
      </c>
      <c r="F1216" s="70" t="s">
        <v>953</v>
      </c>
      <c r="G1216" s="72">
        <v>43175</v>
      </c>
      <c r="H1216" s="72">
        <v>43175</v>
      </c>
      <c r="I1216" s="70" t="s">
        <v>610</v>
      </c>
      <c r="J1216" s="70"/>
      <c r="K1216" s="73">
        <v>1</v>
      </c>
      <c r="L1216" s="74">
        <v>0</v>
      </c>
      <c r="M1216" s="96">
        <v>0</v>
      </c>
    </row>
    <row r="1217" spans="1:13" x14ac:dyDescent="0.35">
      <c r="A1217" s="94" t="str">
        <f t="shared" si="18"/>
        <v>6227969ZNGA561B</v>
      </c>
      <c r="B1217" s="70" t="s">
        <v>990</v>
      </c>
      <c r="C1217" s="71">
        <v>2265594</v>
      </c>
      <c r="D1217" s="70">
        <v>6227969</v>
      </c>
      <c r="E1217" s="70" t="s">
        <v>955</v>
      </c>
      <c r="F1217" s="70" t="s">
        <v>953</v>
      </c>
      <c r="G1217" s="72">
        <v>43175</v>
      </c>
      <c r="H1217" s="72">
        <v>43175</v>
      </c>
      <c r="I1217" s="70" t="s">
        <v>545</v>
      </c>
      <c r="J1217" s="70"/>
      <c r="K1217" s="73">
        <v>-1</v>
      </c>
      <c r="L1217" s="74">
        <v>194.94</v>
      </c>
      <c r="M1217" s="96">
        <v>-194.94</v>
      </c>
    </row>
    <row r="1218" spans="1:13" x14ac:dyDescent="0.35">
      <c r="A1218" s="94" t="str">
        <f t="shared" si="18"/>
        <v>6227969ZNGA561BC</v>
      </c>
      <c r="B1218" s="70" t="s">
        <v>990</v>
      </c>
      <c r="C1218" s="71">
        <v>2265594</v>
      </c>
      <c r="D1218" s="70">
        <v>6227969</v>
      </c>
      <c r="E1218" s="70" t="s">
        <v>955</v>
      </c>
      <c r="F1218" s="70" t="s">
        <v>959</v>
      </c>
      <c r="G1218" s="72">
        <v>43174</v>
      </c>
      <c r="H1218" s="72">
        <v>43174</v>
      </c>
      <c r="I1218" s="70" t="s">
        <v>549</v>
      </c>
      <c r="J1218" s="70"/>
      <c r="K1218" s="73">
        <v>1</v>
      </c>
      <c r="L1218" s="74">
        <v>433.57</v>
      </c>
      <c r="M1218" s="96">
        <v>433.57</v>
      </c>
    </row>
    <row r="1219" spans="1:13" x14ac:dyDescent="0.35">
      <c r="A1219" s="94" t="str">
        <f t="shared" ref="A1219:A1282" si="19">CONCATENATE(D1219,I1219)</f>
        <v>6233543ZNGA562BC</v>
      </c>
      <c r="B1219" s="70" t="s">
        <v>990</v>
      </c>
      <c r="C1219" s="71">
        <v>2266050</v>
      </c>
      <c r="D1219" s="70">
        <v>6233543</v>
      </c>
      <c r="E1219" s="70" t="s">
        <v>968</v>
      </c>
      <c r="F1219" s="70" t="s">
        <v>959</v>
      </c>
      <c r="G1219" s="72">
        <v>43172</v>
      </c>
      <c r="H1219" s="72">
        <v>43172</v>
      </c>
      <c r="I1219" s="70" t="s">
        <v>557</v>
      </c>
      <c r="J1219" s="70"/>
      <c r="K1219" s="73">
        <v>1</v>
      </c>
      <c r="L1219" s="74">
        <v>498.69</v>
      </c>
      <c r="M1219" s="96">
        <v>498.69</v>
      </c>
    </row>
    <row r="1220" spans="1:13" x14ac:dyDescent="0.35">
      <c r="A1220" s="94" t="str">
        <f t="shared" si="19"/>
        <v>6233543ZNGA563BC</v>
      </c>
      <c r="B1220" s="70" t="s">
        <v>990</v>
      </c>
      <c r="C1220" s="71">
        <v>2266050</v>
      </c>
      <c r="D1220" s="77">
        <v>6233543</v>
      </c>
      <c r="E1220" s="70" t="s">
        <v>968</v>
      </c>
      <c r="F1220" s="70" t="s">
        <v>959</v>
      </c>
      <c r="G1220" s="72">
        <v>43172</v>
      </c>
      <c r="H1220" s="72">
        <v>43172</v>
      </c>
      <c r="I1220" s="70" t="s">
        <v>565</v>
      </c>
      <c r="J1220" s="70"/>
      <c r="K1220" s="73">
        <v>-1</v>
      </c>
      <c r="L1220" s="74">
        <v>626.70000000000005</v>
      </c>
      <c r="M1220" s="96">
        <v>-626.70000000000005</v>
      </c>
    </row>
    <row r="1221" spans="1:13" x14ac:dyDescent="0.35">
      <c r="A1221" s="94" t="str">
        <f t="shared" si="19"/>
        <v>6143332ZNGA561BC</v>
      </c>
      <c r="B1221" s="70" t="s">
        <v>990</v>
      </c>
      <c r="C1221" s="71">
        <v>2266551</v>
      </c>
      <c r="D1221" s="70">
        <v>6143332</v>
      </c>
      <c r="E1221" s="70" t="s">
        <v>966</v>
      </c>
      <c r="F1221" s="70" t="s">
        <v>959</v>
      </c>
      <c r="G1221" s="72">
        <v>43173</v>
      </c>
      <c r="H1221" s="72">
        <v>43173</v>
      </c>
      <c r="I1221" s="70" t="s">
        <v>549</v>
      </c>
      <c r="J1221" s="70"/>
      <c r="K1221" s="73">
        <v>1</v>
      </c>
      <c r="L1221" s="74">
        <v>433.57</v>
      </c>
      <c r="M1221" s="96">
        <v>433.57</v>
      </c>
    </row>
    <row r="1222" spans="1:13" x14ac:dyDescent="0.35">
      <c r="A1222" s="94" t="str">
        <f t="shared" si="19"/>
        <v>6143326ZNGA561A</v>
      </c>
      <c r="B1222" s="70" t="s">
        <v>990</v>
      </c>
      <c r="C1222" s="71">
        <v>2266552</v>
      </c>
      <c r="D1222" s="70">
        <v>6143326</v>
      </c>
      <c r="E1222" s="70" t="s">
        <v>966</v>
      </c>
      <c r="F1222" s="70" t="s">
        <v>956</v>
      </c>
      <c r="G1222" s="72">
        <v>43171</v>
      </c>
      <c r="H1222" s="72">
        <v>43171</v>
      </c>
      <c r="I1222" s="70" t="s">
        <v>543</v>
      </c>
      <c r="J1222" s="70"/>
      <c r="K1222" s="73">
        <v>1</v>
      </c>
      <c r="L1222" s="74">
        <v>0</v>
      </c>
      <c r="M1222" s="96">
        <v>0</v>
      </c>
    </row>
    <row r="1223" spans="1:13" x14ac:dyDescent="0.35">
      <c r="A1223" s="94" t="str">
        <f t="shared" si="19"/>
        <v>6171241ZNGA561A</v>
      </c>
      <c r="B1223" s="70" t="s">
        <v>990</v>
      </c>
      <c r="C1223" s="71">
        <v>2266573</v>
      </c>
      <c r="D1223" s="70">
        <v>6171241</v>
      </c>
      <c r="E1223" s="70" t="s">
        <v>966</v>
      </c>
      <c r="F1223" s="70" t="s">
        <v>956</v>
      </c>
      <c r="G1223" s="72">
        <v>43171</v>
      </c>
      <c r="H1223" s="72">
        <v>43171</v>
      </c>
      <c r="I1223" s="70" t="s">
        <v>543</v>
      </c>
      <c r="J1223" s="70"/>
      <c r="K1223" s="73">
        <v>1</v>
      </c>
      <c r="L1223" s="74">
        <v>0</v>
      </c>
      <c r="M1223" s="96">
        <v>0</v>
      </c>
    </row>
    <row r="1224" spans="1:13" x14ac:dyDescent="0.35">
      <c r="A1224" s="94" t="str">
        <f t="shared" si="19"/>
        <v>6171247ZNGA564BC</v>
      </c>
      <c r="B1224" s="70" t="s">
        <v>990</v>
      </c>
      <c r="C1224" s="71">
        <v>2266574</v>
      </c>
      <c r="D1224" s="70">
        <v>6171247</v>
      </c>
      <c r="E1224" s="70" t="s">
        <v>966</v>
      </c>
      <c r="F1224" s="70" t="s">
        <v>959</v>
      </c>
      <c r="G1224" s="72">
        <v>43174</v>
      </c>
      <c r="H1224" s="72">
        <v>43174</v>
      </c>
      <c r="I1224" s="70" t="s">
        <v>573</v>
      </c>
      <c r="J1224" s="70"/>
      <c r="K1224" s="73">
        <v>1</v>
      </c>
      <c r="L1224" s="74">
        <v>881.69</v>
      </c>
      <c r="M1224" s="96">
        <v>881.69</v>
      </c>
    </row>
    <row r="1225" spans="1:13" x14ac:dyDescent="0.35">
      <c r="A1225" s="94" t="str">
        <f t="shared" si="19"/>
        <v>6226512NGA-711</v>
      </c>
      <c r="B1225" s="70" t="s">
        <v>990</v>
      </c>
      <c r="C1225" s="71">
        <v>2267175</v>
      </c>
      <c r="D1225" s="70">
        <v>6226512</v>
      </c>
      <c r="E1225" s="70" t="s">
        <v>966</v>
      </c>
      <c r="F1225" s="70" t="s">
        <v>969</v>
      </c>
      <c r="G1225" s="72">
        <v>43175</v>
      </c>
      <c r="H1225" s="72">
        <v>43175</v>
      </c>
      <c r="I1225" s="70" t="s">
        <v>177</v>
      </c>
      <c r="J1225" s="70"/>
      <c r="K1225" s="73">
        <v>1</v>
      </c>
      <c r="L1225" s="74">
        <v>225.02</v>
      </c>
      <c r="M1225" s="96">
        <v>225.02</v>
      </c>
    </row>
    <row r="1226" spans="1:13" x14ac:dyDescent="0.35">
      <c r="A1226" s="94" t="str">
        <f t="shared" si="19"/>
        <v>6283296ZNGA563BC</v>
      </c>
      <c r="B1226" s="70" t="s">
        <v>990</v>
      </c>
      <c r="C1226" s="71">
        <v>2268932</v>
      </c>
      <c r="D1226" s="70">
        <v>6283296</v>
      </c>
      <c r="E1226" s="70" t="s">
        <v>962</v>
      </c>
      <c r="F1226" s="70" t="s">
        <v>959</v>
      </c>
      <c r="G1226" s="72">
        <v>43175</v>
      </c>
      <c r="H1226" s="72">
        <v>43175</v>
      </c>
      <c r="I1226" s="70" t="s">
        <v>565</v>
      </c>
      <c r="J1226" s="70"/>
      <c r="K1226" s="73">
        <v>1</v>
      </c>
      <c r="L1226" s="74">
        <v>626.70000000000005</v>
      </c>
      <c r="M1226" s="96">
        <v>626.70000000000005</v>
      </c>
    </row>
    <row r="1227" spans="1:13" x14ac:dyDescent="0.35">
      <c r="A1227" s="94" t="str">
        <f t="shared" si="19"/>
        <v>6288741NGA Outside Boundary Remediation/Build</v>
      </c>
      <c r="B1227" s="70" t="s">
        <v>990</v>
      </c>
      <c r="C1227" s="71">
        <v>2269456</v>
      </c>
      <c r="D1227" s="70">
        <v>6288741</v>
      </c>
      <c r="E1227" s="70" t="s">
        <v>967</v>
      </c>
      <c r="F1227" s="70" t="s">
        <v>963</v>
      </c>
      <c r="G1227" s="72">
        <v>43175</v>
      </c>
      <c r="H1227" s="72">
        <v>43175</v>
      </c>
      <c r="I1227" s="70" t="s">
        <v>972</v>
      </c>
      <c r="J1227" s="70"/>
      <c r="K1227" s="73">
        <v>1</v>
      </c>
      <c r="L1227" s="74">
        <v>0</v>
      </c>
      <c r="M1227" s="96">
        <v>0</v>
      </c>
    </row>
    <row r="1228" spans="1:13" x14ac:dyDescent="0.35">
      <c r="A1228" s="94" t="str">
        <f t="shared" si="19"/>
        <v>6288741ZNGA563B</v>
      </c>
      <c r="B1228" s="70" t="s">
        <v>990</v>
      </c>
      <c r="C1228" s="71">
        <v>2269456</v>
      </c>
      <c r="D1228" s="70">
        <v>6288741</v>
      </c>
      <c r="E1228" s="70" t="s">
        <v>967</v>
      </c>
      <c r="F1228" s="70" t="s">
        <v>953</v>
      </c>
      <c r="G1228" s="72">
        <v>43175</v>
      </c>
      <c r="H1228" s="72">
        <v>43175</v>
      </c>
      <c r="I1228" s="70" t="s">
        <v>561</v>
      </c>
      <c r="J1228" s="70"/>
      <c r="K1228" s="73">
        <v>1</v>
      </c>
      <c r="L1228" s="74">
        <v>383.5</v>
      </c>
      <c r="M1228" s="96">
        <v>383.5</v>
      </c>
    </row>
    <row r="1229" spans="1:13" x14ac:dyDescent="0.35">
      <c r="A1229" s="94" t="str">
        <f t="shared" si="19"/>
        <v>6290265ZNGA564BC</v>
      </c>
      <c r="B1229" s="70" t="s">
        <v>990</v>
      </c>
      <c r="C1229" s="71">
        <v>2269509</v>
      </c>
      <c r="D1229" s="70">
        <v>6290265</v>
      </c>
      <c r="E1229" s="70" t="s">
        <v>952</v>
      </c>
      <c r="F1229" s="70" t="s">
        <v>959</v>
      </c>
      <c r="G1229" s="72">
        <v>43173</v>
      </c>
      <c r="H1229" s="72">
        <v>43173</v>
      </c>
      <c r="I1229" s="70" t="s">
        <v>573</v>
      </c>
      <c r="J1229" s="70"/>
      <c r="K1229" s="73">
        <v>1</v>
      </c>
      <c r="L1229" s="74">
        <v>881.69</v>
      </c>
      <c r="M1229" s="96">
        <v>881.69</v>
      </c>
    </row>
    <row r="1230" spans="1:13" x14ac:dyDescent="0.35">
      <c r="A1230" s="94" t="str">
        <f t="shared" si="19"/>
        <v>6291443ZNGA563BC</v>
      </c>
      <c r="B1230" s="70" t="s">
        <v>990</v>
      </c>
      <c r="C1230" s="71">
        <v>2269582</v>
      </c>
      <c r="D1230" s="70">
        <v>6291443</v>
      </c>
      <c r="E1230" s="70" t="s">
        <v>962</v>
      </c>
      <c r="F1230" s="70" t="s">
        <v>959</v>
      </c>
      <c r="G1230" s="72">
        <v>43172</v>
      </c>
      <c r="H1230" s="72">
        <v>43172</v>
      </c>
      <c r="I1230" s="70" t="s">
        <v>565</v>
      </c>
      <c r="J1230" s="70"/>
      <c r="K1230" s="73">
        <v>1</v>
      </c>
      <c r="L1230" s="74">
        <v>626.70000000000005</v>
      </c>
      <c r="M1230" s="96">
        <v>626.70000000000005</v>
      </c>
    </row>
    <row r="1231" spans="1:13" x14ac:dyDescent="0.35">
      <c r="A1231" s="94" t="str">
        <f t="shared" si="19"/>
        <v>6288576ZNGA561A</v>
      </c>
      <c r="B1231" s="70" t="s">
        <v>990</v>
      </c>
      <c r="C1231" s="71">
        <v>2269999</v>
      </c>
      <c r="D1231" s="70">
        <v>6288576</v>
      </c>
      <c r="E1231" s="70" t="s">
        <v>967</v>
      </c>
      <c r="F1231" s="70" t="s">
        <v>956</v>
      </c>
      <c r="G1231" s="72">
        <v>43172</v>
      </c>
      <c r="H1231" s="72">
        <v>43172</v>
      </c>
      <c r="I1231" s="70" t="s">
        <v>543</v>
      </c>
      <c r="J1231" s="70"/>
      <c r="K1231" s="73">
        <v>1</v>
      </c>
      <c r="L1231" s="74">
        <v>0</v>
      </c>
      <c r="M1231" s="96">
        <v>0</v>
      </c>
    </row>
    <row r="1232" spans="1:13" x14ac:dyDescent="0.35">
      <c r="A1232" s="94" t="str">
        <f t="shared" si="19"/>
        <v>6293408ZNGA564BC</v>
      </c>
      <c r="B1232" s="70" t="s">
        <v>990</v>
      </c>
      <c r="C1232" s="71">
        <v>2270044</v>
      </c>
      <c r="D1232" s="70">
        <v>6293408</v>
      </c>
      <c r="E1232" s="70" t="s">
        <v>967</v>
      </c>
      <c r="F1232" s="70" t="s">
        <v>959</v>
      </c>
      <c r="G1232" s="72">
        <v>43173</v>
      </c>
      <c r="H1232" s="72">
        <v>43173</v>
      </c>
      <c r="I1232" s="70" t="s">
        <v>573</v>
      </c>
      <c r="J1232" s="70"/>
      <c r="K1232" s="73">
        <v>1</v>
      </c>
      <c r="L1232" s="74">
        <v>881.69</v>
      </c>
      <c r="M1232" s="96">
        <v>881.69</v>
      </c>
    </row>
    <row r="1233" spans="1:13" x14ac:dyDescent="0.35">
      <c r="A1233" s="94" t="str">
        <f t="shared" si="19"/>
        <v>6293403ZNGA561A</v>
      </c>
      <c r="B1233" s="70" t="s">
        <v>990</v>
      </c>
      <c r="C1233" s="71">
        <v>2270045</v>
      </c>
      <c r="D1233" s="70">
        <v>6293403</v>
      </c>
      <c r="E1233" s="70" t="s">
        <v>967</v>
      </c>
      <c r="F1233" s="70" t="s">
        <v>956</v>
      </c>
      <c r="G1233" s="72">
        <v>43172</v>
      </c>
      <c r="H1233" s="72">
        <v>43172</v>
      </c>
      <c r="I1233" s="70" t="s">
        <v>543</v>
      </c>
      <c r="J1233" s="70"/>
      <c r="K1233" s="73">
        <v>1</v>
      </c>
      <c r="L1233" s="74">
        <v>0</v>
      </c>
      <c r="M1233" s="96">
        <v>0</v>
      </c>
    </row>
    <row r="1234" spans="1:13" x14ac:dyDescent="0.35">
      <c r="A1234" s="94" t="str">
        <f t="shared" si="19"/>
        <v>6292649NGA-750</v>
      </c>
      <c r="B1234" s="70" t="s">
        <v>990</v>
      </c>
      <c r="C1234" s="71">
        <v>2270111</v>
      </c>
      <c r="D1234" s="70">
        <v>6292649</v>
      </c>
      <c r="E1234" s="70" t="s">
        <v>968</v>
      </c>
      <c r="F1234" s="70" t="s">
        <v>959</v>
      </c>
      <c r="G1234" s="72">
        <v>43172</v>
      </c>
      <c r="H1234" s="72">
        <v>43172</v>
      </c>
      <c r="I1234" s="70" t="s">
        <v>187</v>
      </c>
      <c r="J1234" s="70"/>
      <c r="K1234" s="73">
        <v>1</v>
      </c>
      <c r="L1234" s="74">
        <v>22.61</v>
      </c>
      <c r="M1234" s="96">
        <v>22.61</v>
      </c>
    </row>
    <row r="1235" spans="1:13" x14ac:dyDescent="0.35">
      <c r="A1235" s="94" t="str">
        <f t="shared" si="19"/>
        <v>6292649NGA-753</v>
      </c>
      <c r="B1235" s="70" t="s">
        <v>990</v>
      </c>
      <c r="C1235" s="71">
        <v>2270111</v>
      </c>
      <c r="D1235" s="70">
        <v>6292649</v>
      </c>
      <c r="E1235" s="70" t="s">
        <v>968</v>
      </c>
      <c r="F1235" s="70" t="s">
        <v>959</v>
      </c>
      <c r="G1235" s="72">
        <v>43173</v>
      </c>
      <c r="H1235" s="72">
        <v>43173</v>
      </c>
      <c r="I1235" s="70" t="s">
        <v>193</v>
      </c>
      <c r="J1235" s="70"/>
      <c r="K1235" s="73">
        <v>1</v>
      </c>
      <c r="L1235" s="74">
        <v>68.2</v>
      </c>
      <c r="M1235" s="96">
        <v>68.2</v>
      </c>
    </row>
    <row r="1236" spans="1:13" x14ac:dyDescent="0.35">
      <c r="A1236" s="94" t="str">
        <f t="shared" si="19"/>
        <v>6303051ZNGA563BC</v>
      </c>
      <c r="B1236" s="70" t="s">
        <v>990</v>
      </c>
      <c r="C1236" s="71">
        <v>2270120</v>
      </c>
      <c r="D1236" s="70">
        <v>6303051</v>
      </c>
      <c r="E1236" s="70" t="s">
        <v>962</v>
      </c>
      <c r="F1236" s="70" t="s">
        <v>959</v>
      </c>
      <c r="G1236" s="72">
        <v>43171</v>
      </c>
      <c r="H1236" s="72">
        <v>43171</v>
      </c>
      <c r="I1236" s="70" t="s">
        <v>565</v>
      </c>
      <c r="J1236" s="70"/>
      <c r="K1236" s="73">
        <v>1</v>
      </c>
      <c r="L1236" s="74">
        <v>626.70000000000005</v>
      </c>
      <c r="M1236" s="96">
        <v>626.70000000000005</v>
      </c>
    </row>
    <row r="1237" spans="1:13" x14ac:dyDescent="0.35">
      <c r="A1237" s="94" t="str">
        <f t="shared" si="19"/>
        <v>6305063ZNGA561BC</v>
      </c>
      <c r="B1237" s="70" t="s">
        <v>990</v>
      </c>
      <c r="C1237" s="71">
        <v>2270425</v>
      </c>
      <c r="D1237" s="70">
        <v>6305063</v>
      </c>
      <c r="E1237" s="70" t="s">
        <v>952</v>
      </c>
      <c r="F1237" s="70" t="s">
        <v>959</v>
      </c>
      <c r="G1237" s="72">
        <v>43174</v>
      </c>
      <c r="H1237" s="72">
        <v>43174</v>
      </c>
      <c r="I1237" s="70" t="s">
        <v>549</v>
      </c>
      <c r="J1237" s="70"/>
      <c r="K1237" s="73">
        <v>1</v>
      </c>
      <c r="L1237" s="74">
        <v>433.57</v>
      </c>
      <c r="M1237" s="96">
        <v>433.57</v>
      </c>
    </row>
    <row r="1238" spans="1:13" x14ac:dyDescent="0.35">
      <c r="A1238" s="94" t="str">
        <f t="shared" si="19"/>
        <v>6305040ZNGA561A</v>
      </c>
      <c r="B1238" s="70" t="s">
        <v>990</v>
      </c>
      <c r="C1238" s="71">
        <v>2270426</v>
      </c>
      <c r="D1238" s="70">
        <v>6305040</v>
      </c>
      <c r="E1238" s="70" t="s">
        <v>952</v>
      </c>
      <c r="F1238" s="70" t="s">
        <v>956</v>
      </c>
      <c r="G1238" s="72">
        <v>43171</v>
      </c>
      <c r="H1238" s="72">
        <v>43171</v>
      </c>
      <c r="I1238" s="70" t="s">
        <v>543</v>
      </c>
      <c r="J1238" s="70"/>
      <c r="K1238" s="73">
        <v>1</v>
      </c>
      <c r="L1238" s="74">
        <v>0</v>
      </c>
      <c r="M1238" s="96">
        <v>0</v>
      </c>
    </row>
    <row r="1239" spans="1:13" x14ac:dyDescent="0.35">
      <c r="A1239" s="94" t="str">
        <f t="shared" si="19"/>
        <v>6319353Z999</v>
      </c>
      <c r="B1239" s="70" t="s">
        <v>990</v>
      </c>
      <c r="C1239" s="71">
        <v>2271151</v>
      </c>
      <c r="D1239" s="70">
        <v>6319353</v>
      </c>
      <c r="E1239" s="70" t="s">
        <v>955</v>
      </c>
      <c r="F1239" s="70" t="s">
        <v>953</v>
      </c>
      <c r="G1239" s="72">
        <v>43175</v>
      </c>
      <c r="H1239" s="72">
        <v>43175</v>
      </c>
      <c r="I1239" s="70" t="s">
        <v>610</v>
      </c>
      <c r="J1239" s="70"/>
      <c r="K1239" s="73">
        <v>1</v>
      </c>
      <c r="L1239" s="74">
        <v>0</v>
      </c>
      <c r="M1239" s="96">
        <v>0</v>
      </c>
    </row>
    <row r="1240" spans="1:13" x14ac:dyDescent="0.35">
      <c r="A1240" s="94" t="str">
        <f t="shared" si="19"/>
        <v>6319353ZNGA563B</v>
      </c>
      <c r="B1240" s="70" t="s">
        <v>990</v>
      </c>
      <c r="C1240" s="71">
        <v>2271151</v>
      </c>
      <c r="D1240" s="70">
        <v>6319353</v>
      </c>
      <c r="E1240" s="70" t="s">
        <v>955</v>
      </c>
      <c r="F1240" s="70" t="s">
        <v>953</v>
      </c>
      <c r="G1240" s="72">
        <v>43175</v>
      </c>
      <c r="H1240" s="72">
        <v>43175</v>
      </c>
      <c r="I1240" s="70" t="s">
        <v>561</v>
      </c>
      <c r="J1240" s="70"/>
      <c r="K1240" s="73">
        <v>-1</v>
      </c>
      <c r="L1240" s="74">
        <v>383.5</v>
      </c>
      <c r="M1240" s="96">
        <v>-383.5</v>
      </c>
    </row>
    <row r="1241" spans="1:13" x14ac:dyDescent="0.35">
      <c r="A1241" s="94" t="str">
        <f t="shared" si="19"/>
        <v>6319353ZNGA563BC</v>
      </c>
      <c r="B1241" s="70" t="s">
        <v>990</v>
      </c>
      <c r="C1241" s="71">
        <v>2271151</v>
      </c>
      <c r="D1241" s="70">
        <v>6319353</v>
      </c>
      <c r="E1241" s="70" t="s">
        <v>955</v>
      </c>
      <c r="F1241" s="70" t="s">
        <v>959</v>
      </c>
      <c r="G1241" s="72">
        <v>43174</v>
      </c>
      <c r="H1241" s="72">
        <v>43174</v>
      </c>
      <c r="I1241" s="70" t="s">
        <v>565</v>
      </c>
      <c r="J1241" s="70"/>
      <c r="K1241" s="73">
        <v>1</v>
      </c>
      <c r="L1241" s="74">
        <v>626.70000000000005</v>
      </c>
      <c r="M1241" s="96">
        <v>626.70000000000005</v>
      </c>
    </row>
    <row r="1242" spans="1:13" x14ac:dyDescent="0.35">
      <c r="A1242" s="94" t="str">
        <f t="shared" si="19"/>
        <v>6327599Z999</v>
      </c>
      <c r="B1242" s="70" t="s">
        <v>990</v>
      </c>
      <c r="C1242" s="71">
        <v>2271185</v>
      </c>
      <c r="D1242" s="70">
        <v>6327599</v>
      </c>
      <c r="E1242" s="70" t="s">
        <v>968</v>
      </c>
      <c r="F1242" s="70" t="s">
        <v>953</v>
      </c>
      <c r="G1242" s="72">
        <v>43175</v>
      </c>
      <c r="H1242" s="72">
        <v>43175</v>
      </c>
      <c r="I1242" s="70" t="s">
        <v>610</v>
      </c>
      <c r="J1242" s="70"/>
      <c r="K1242" s="73">
        <v>1</v>
      </c>
      <c r="L1242" s="74">
        <v>0</v>
      </c>
      <c r="M1242" s="96">
        <v>0</v>
      </c>
    </row>
    <row r="1243" spans="1:13" x14ac:dyDescent="0.35">
      <c r="A1243" s="94" t="str">
        <f t="shared" si="19"/>
        <v>6327599ZNGA561B</v>
      </c>
      <c r="B1243" s="70" t="s">
        <v>990</v>
      </c>
      <c r="C1243" s="71">
        <v>2271185</v>
      </c>
      <c r="D1243" s="70">
        <v>6327599</v>
      </c>
      <c r="E1243" s="70" t="s">
        <v>968</v>
      </c>
      <c r="F1243" s="70" t="s">
        <v>953</v>
      </c>
      <c r="G1243" s="72">
        <v>43175</v>
      </c>
      <c r="H1243" s="72">
        <v>43175</v>
      </c>
      <c r="I1243" s="70" t="s">
        <v>545</v>
      </c>
      <c r="J1243" s="70"/>
      <c r="K1243" s="73">
        <v>-1</v>
      </c>
      <c r="L1243" s="74">
        <v>194.94</v>
      </c>
      <c r="M1243" s="96">
        <v>-194.94</v>
      </c>
    </row>
    <row r="1244" spans="1:13" x14ac:dyDescent="0.35">
      <c r="A1244" s="94" t="str">
        <f t="shared" si="19"/>
        <v>6327599ZNGA561BC</v>
      </c>
      <c r="B1244" s="70" t="s">
        <v>990</v>
      </c>
      <c r="C1244" s="71">
        <v>2271185</v>
      </c>
      <c r="D1244" s="70">
        <v>6327599</v>
      </c>
      <c r="E1244" s="70" t="s">
        <v>968</v>
      </c>
      <c r="F1244" s="70" t="s">
        <v>959</v>
      </c>
      <c r="G1244" s="72">
        <v>43174</v>
      </c>
      <c r="H1244" s="72">
        <v>43174</v>
      </c>
      <c r="I1244" s="70" t="s">
        <v>549</v>
      </c>
      <c r="J1244" s="70"/>
      <c r="K1244" s="73">
        <v>1</v>
      </c>
      <c r="L1244" s="74">
        <v>433.57</v>
      </c>
      <c r="M1244" s="96">
        <v>433.57</v>
      </c>
    </row>
    <row r="1245" spans="1:13" x14ac:dyDescent="0.35">
      <c r="A1245" s="94" t="str">
        <f t="shared" si="19"/>
        <v>6345150NGA-714</v>
      </c>
      <c r="B1245" s="70" t="s">
        <v>990</v>
      </c>
      <c r="C1245" s="71">
        <v>2272725</v>
      </c>
      <c r="D1245" s="70">
        <v>6345150</v>
      </c>
      <c r="E1245" s="70" t="s">
        <v>955</v>
      </c>
      <c r="F1245" s="70" t="s">
        <v>953</v>
      </c>
      <c r="G1245" s="72">
        <v>43171</v>
      </c>
      <c r="H1245" s="72">
        <v>43171</v>
      </c>
      <c r="I1245" s="70" t="s">
        <v>181</v>
      </c>
      <c r="J1245" s="70"/>
      <c r="K1245" s="73">
        <v>1</v>
      </c>
      <c r="L1245" s="74">
        <v>41.38</v>
      </c>
      <c r="M1245" s="96">
        <v>41.38</v>
      </c>
    </row>
    <row r="1246" spans="1:13" x14ac:dyDescent="0.35">
      <c r="A1246" s="94" t="str">
        <f t="shared" si="19"/>
        <v>6346312ZNGA561BC</v>
      </c>
      <c r="B1246" s="70" t="s">
        <v>990</v>
      </c>
      <c r="C1246" s="71">
        <v>2272731</v>
      </c>
      <c r="D1246" s="70">
        <v>6346312</v>
      </c>
      <c r="E1246" s="70" t="s">
        <v>955</v>
      </c>
      <c r="F1246" s="70" t="s">
        <v>959</v>
      </c>
      <c r="G1246" s="72">
        <v>43175</v>
      </c>
      <c r="H1246" s="72">
        <v>43175</v>
      </c>
      <c r="I1246" s="70" t="s">
        <v>549</v>
      </c>
      <c r="J1246" s="70"/>
      <c r="K1246" s="73">
        <v>1</v>
      </c>
      <c r="L1246" s="74">
        <v>433.57</v>
      </c>
      <c r="M1246" s="96">
        <v>433.57</v>
      </c>
    </row>
    <row r="1247" spans="1:13" x14ac:dyDescent="0.35">
      <c r="A1247" s="94" t="str">
        <f t="shared" si="19"/>
        <v>6346306ZNGA561A</v>
      </c>
      <c r="B1247" s="70" t="s">
        <v>990</v>
      </c>
      <c r="C1247" s="71">
        <v>2272732</v>
      </c>
      <c r="D1247" s="70">
        <v>6346306</v>
      </c>
      <c r="E1247" s="70" t="s">
        <v>955</v>
      </c>
      <c r="F1247" s="70" t="s">
        <v>956</v>
      </c>
      <c r="G1247" s="72">
        <v>43172</v>
      </c>
      <c r="H1247" s="72">
        <v>43172</v>
      </c>
      <c r="I1247" s="70" t="s">
        <v>543</v>
      </c>
      <c r="J1247" s="70"/>
      <c r="K1247" s="73">
        <v>1</v>
      </c>
      <c r="L1247" s="74">
        <v>0</v>
      </c>
      <c r="M1247" s="96">
        <v>0</v>
      </c>
    </row>
    <row r="1248" spans="1:13" x14ac:dyDescent="0.35">
      <c r="A1248" s="94" t="str">
        <f t="shared" si="19"/>
        <v>6359271ZNGA561B</v>
      </c>
      <c r="B1248" s="70" t="s">
        <v>990</v>
      </c>
      <c r="C1248" s="71">
        <v>2272784</v>
      </c>
      <c r="D1248" s="70">
        <v>6359271</v>
      </c>
      <c r="E1248" s="70" t="s">
        <v>985</v>
      </c>
      <c r="F1248" s="70" t="s">
        <v>953</v>
      </c>
      <c r="G1248" s="72">
        <v>43172</v>
      </c>
      <c r="H1248" s="72">
        <v>43172</v>
      </c>
      <c r="I1248" s="70" t="s">
        <v>545</v>
      </c>
      <c r="J1248" s="70"/>
      <c r="K1248" s="73">
        <v>1</v>
      </c>
      <c r="L1248" s="74">
        <v>194.94</v>
      </c>
      <c r="M1248" s="96">
        <v>194.94</v>
      </c>
    </row>
    <row r="1249" spans="1:13" x14ac:dyDescent="0.35">
      <c r="A1249" s="94" t="str">
        <f t="shared" si="19"/>
        <v>6359246ZNGA561A</v>
      </c>
      <c r="B1249" s="70" t="s">
        <v>990</v>
      </c>
      <c r="C1249" s="71">
        <v>2272785</v>
      </c>
      <c r="D1249" s="70">
        <v>6359246</v>
      </c>
      <c r="E1249" s="70" t="s">
        <v>985</v>
      </c>
      <c r="F1249" s="70" t="s">
        <v>956</v>
      </c>
      <c r="G1249" s="72">
        <v>43172</v>
      </c>
      <c r="H1249" s="72">
        <v>43172</v>
      </c>
      <c r="I1249" s="70" t="s">
        <v>543</v>
      </c>
      <c r="J1249" s="70"/>
      <c r="K1249" s="73">
        <v>1</v>
      </c>
      <c r="L1249" s="74">
        <v>0</v>
      </c>
      <c r="M1249" s="96">
        <v>0</v>
      </c>
    </row>
    <row r="1250" spans="1:13" x14ac:dyDescent="0.35">
      <c r="A1250" s="94" t="str">
        <f t="shared" si="19"/>
        <v>6359197ZNGA561A</v>
      </c>
      <c r="B1250" s="70" t="s">
        <v>990</v>
      </c>
      <c r="C1250" s="71">
        <v>2273034</v>
      </c>
      <c r="D1250" s="70">
        <v>6359197</v>
      </c>
      <c r="E1250" s="70" t="s">
        <v>966</v>
      </c>
      <c r="F1250" s="70" t="s">
        <v>956</v>
      </c>
      <c r="G1250" s="72">
        <v>43172</v>
      </c>
      <c r="H1250" s="72">
        <v>43172</v>
      </c>
      <c r="I1250" s="70" t="s">
        <v>543</v>
      </c>
      <c r="J1250" s="70"/>
      <c r="K1250" s="73">
        <v>1</v>
      </c>
      <c r="L1250" s="74">
        <v>0</v>
      </c>
      <c r="M1250" s="96">
        <v>0</v>
      </c>
    </row>
    <row r="1251" spans="1:13" x14ac:dyDescent="0.35">
      <c r="A1251" s="94" t="str">
        <f t="shared" si="19"/>
        <v>6359223ZNGA560BC</v>
      </c>
      <c r="B1251" s="70" t="s">
        <v>990</v>
      </c>
      <c r="C1251" s="71">
        <v>2273035</v>
      </c>
      <c r="D1251" s="70">
        <v>6359223</v>
      </c>
      <c r="E1251" s="70" t="s">
        <v>966</v>
      </c>
      <c r="F1251" s="70" t="s">
        <v>959</v>
      </c>
      <c r="G1251" s="72">
        <v>43175</v>
      </c>
      <c r="H1251" s="72">
        <v>43175</v>
      </c>
      <c r="I1251" s="70" t="s">
        <v>541</v>
      </c>
      <c r="J1251" s="70"/>
      <c r="K1251" s="73">
        <v>1</v>
      </c>
      <c r="L1251" s="74">
        <v>414.92</v>
      </c>
      <c r="M1251" s="96">
        <v>414.92</v>
      </c>
    </row>
    <row r="1252" spans="1:13" x14ac:dyDescent="0.35">
      <c r="A1252" s="94" t="str">
        <f t="shared" si="19"/>
        <v>6346081ZNGA561A</v>
      </c>
      <c r="B1252" s="70" t="s">
        <v>990</v>
      </c>
      <c r="C1252" s="71">
        <v>2273257</v>
      </c>
      <c r="D1252" s="70">
        <v>6346081</v>
      </c>
      <c r="E1252" s="70" t="s">
        <v>967</v>
      </c>
      <c r="F1252" s="70" t="s">
        <v>956</v>
      </c>
      <c r="G1252" s="72">
        <v>43173</v>
      </c>
      <c r="H1252" s="72">
        <v>43173</v>
      </c>
      <c r="I1252" s="70" t="s">
        <v>543</v>
      </c>
      <c r="J1252" s="70"/>
      <c r="K1252" s="73">
        <v>1</v>
      </c>
      <c r="L1252" s="74">
        <v>0</v>
      </c>
      <c r="M1252" s="96">
        <v>0</v>
      </c>
    </row>
    <row r="1253" spans="1:13" x14ac:dyDescent="0.35">
      <c r="A1253" s="94" t="str">
        <f t="shared" si="19"/>
        <v>6346092ZNGA560BC</v>
      </c>
      <c r="B1253" s="70" t="s">
        <v>990</v>
      </c>
      <c r="C1253" s="71">
        <v>2273258</v>
      </c>
      <c r="D1253" s="70">
        <v>6346092</v>
      </c>
      <c r="E1253" s="70" t="s">
        <v>967</v>
      </c>
      <c r="F1253" s="70" t="s">
        <v>959</v>
      </c>
      <c r="G1253" s="72">
        <v>43175</v>
      </c>
      <c r="H1253" s="72">
        <v>43175</v>
      </c>
      <c r="I1253" s="70" t="s">
        <v>541</v>
      </c>
      <c r="J1253" s="70"/>
      <c r="K1253" s="73">
        <v>1</v>
      </c>
      <c r="L1253" s="74">
        <v>414.92</v>
      </c>
      <c r="M1253" s="96">
        <v>414.92</v>
      </c>
    </row>
    <row r="1254" spans="1:13" x14ac:dyDescent="0.35">
      <c r="A1254" s="94" t="str">
        <f t="shared" si="19"/>
        <v>6339791ZNGA563BC</v>
      </c>
      <c r="B1254" s="70" t="s">
        <v>990</v>
      </c>
      <c r="C1254" s="71">
        <v>2273387</v>
      </c>
      <c r="D1254" s="70">
        <v>6339791</v>
      </c>
      <c r="E1254" s="70" t="s">
        <v>968</v>
      </c>
      <c r="F1254" s="70" t="s">
        <v>959</v>
      </c>
      <c r="G1254" s="72">
        <v>43176</v>
      </c>
      <c r="H1254" s="72">
        <v>43176</v>
      </c>
      <c r="I1254" s="70" t="s">
        <v>565</v>
      </c>
      <c r="J1254" s="70"/>
      <c r="K1254" s="73">
        <v>1</v>
      </c>
      <c r="L1254" s="74">
        <v>626.70000000000005</v>
      </c>
      <c r="M1254" s="96">
        <v>626.70000000000005</v>
      </c>
    </row>
    <row r="1255" spans="1:13" x14ac:dyDescent="0.35">
      <c r="A1255" s="94" t="str">
        <f t="shared" si="19"/>
        <v>6339771ZNGA561A</v>
      </c>
      <c r="B1255" s="70" t="s">
        <v>990</v>
      </c>
      <c r="C1255" s="71">
        <v>2273388</v>
      </c>
      <c r="D1255" s="70">
        <v>6339771</v>
      </c>
      <c r="E1255" s="70" t="s">
        <v>968</v>
      </c>
      <c r="F1255" s="70" t="s">
        <v>956</v>
      </c>
      <c r="G1255" s="72">
        <v>43175</v>
      </c>
      <c r="H1255" s="72">
        <v>43175</v>
      </c>
      <c r="I1255" s="70" t="s">
        <v>543</v>
      </c>
      <c r="J1255" s="70"/>
      <c r="K1255" s="73">
        <v>1</v>
      </c>
      <c r="L1255" s="74">
        <v>0</v>
      </c>
      <c r="M1255" s="96">
        <v>0</v>
      </c>
    </row>
    <row r="1256" spans="1:13" x14ac:dyDescent="0.35">
      <c r="A1256" s="94" t="str">
        <f t="shared" si="19"/>
        <v>6043796NGA-750</v>
      </c>
      <c r="B1256" s="70" t="s">
        <v>990</v>
      </c>
      <c r="C1256" s="71">
        <v>2273403</v>
      </c>
      <c r="D1256" s="70">
        <v>6043796</v>
      </c>
      <c r="E1256" s="70" t="s">
        <v>961</v>
      </c>
      <c r="F1256" s="70" t="s">
        <v>959</v>
      </c>
      <c r="G1256" s="72">
        <v>43172</v>
      </c>
      <c r="H1256" s="72">
        <v>43172</v>
      </c>
      <c r="I1256" s="70" t="s">
        <v>187</v>
      </c>
      <c r="J1256" s="70"/>
      <c r="K1256" s="73">
        <v>1</v>
      </c>
      <c r="L1256" s="74">
        <v>22.61</v>
      </c>
      <c r="M1256" s="96">
        <v>22.61</v>
      </c>
    </row>
    <row r="1257" spans="1:13" x14ac:dyDescent="0.35">
      <c r="A1257" s="94" t="str">
        <f t="shared" si="19"/>
        <v>6043796NGA-753</v>
      </c>
      <c r="B1257" s="70" t="s">
        <v>990</v>
      </c>
      <c r="C1257" s="71">
        <v>2273403</v>
      </c>
      <c r="D1257" s="70">
        <v>6043796</v>
      </c>
      <c r="E1257" s="70" t="s">
        <v>961</v>
      </c>
      <c r="F1257" s="70" t="s">
        <v>959</v>
      </c>
      <c r="G1257" s="72">
        <v>43173</v>
      </c>
      <c r="H1257" s="72">
        <v>43173</v>
      </c>
      <c r="I1257" s="70" t="s">
        <v>193</v>
      </c>
      <c r="J1257" s="70"/>
      <c r="K1257" s="73">
        <v>1</v>
      </c>
      <c r="L1257" s="74">
        <v>68.2</v>
      </c>
      <c r="M1257" s="96">
        <v>68.2</v>
      </c>
    </row>
    <row r="1258" spans="1:13" x14ac:dyDescent="0.35">
      <c r="A1258" s="94" t="str">
        <f t="shared" si="19"/>
        <v>6358047ZNGA561BC</v>
      </c>
      <c r="B1258" s="70" t="s">
        <v>990</v>
      </c>
      <c r="C1258" s="71">
        <v>2273432</v>
      </c>
      <c r="D1258" s="70">
        <v>6358047</v>
      </c>
      <c r="E1258" s="70" t="s">
        <v>962</v>
      </c>
      <c r="F1258" s="70" t="s">
        <v>959</v>
      </c>
      <c r="G1258" s="72">
        <v>43175</v>
      </c>
      <c r="H1258" s="72">
        <v>43175</v>
      </c>
      <c r="I1258" s="70" t="s">
        <v>549</v>
      </c>
      <c r="J1258" s="70"/>
      <c r="K1258" s="73">
        <v>1</v>
      </c>
      <c r="L1258" s="74">
        <v>433.57</v>
      </c>
      <c r="M1258" s="96">
        <v>433.57</v>
      </c>
    </row>
    <row r="1259" spans="1:13" x14ac:dyDescent="0.35">
      <c r="A1259" s="94" t="str">
        <f t="shared" si="19"/>
        <v>6358018ZNGA561A</v>
      </c>
      <c r="B1259" s="70" t="s">
        <v>990</v>
      </c>
      <c r="C1259" s="71">
        <v>2273433</v>
      </c>
      <c r="D1259" s="70">
        <v>6358018</v>
      </c>
      <c r="E1259" s="70" t="s">
        <v>962</v>
      </c>
      <c r="F1259" s="70" t="s">
        <v>956</v>
      </c>
      <c r="G1259" s="72">
        <v>43174</v>
      </c>
      <c r="H1259" s="72">
        <v>43174</v>
      </c>
      <c r="I1259" s="70" t="s">
        <v>543</v>
      </c>
      <c r="J1259" s="70"/>
      <c r="K1259" s="73">
        <v>1</v>
      </c>
      <c r="L1259" s="74">
        <v>0</v>
      </c>
      <c r="M1259" s="96">
        <v>0</v>
      </c>
    </row>
    <row r="1260" spans="1:13" x14ac:dyDescent="0.35">
      <c r="A1260" s="94" t="str">
        <f t="shared" si="19"/>
        <v>6373837ZNGA563BC</v>
      </c>
      <c r="B1260" s="70" t="s">
        <v>990</v>
      </c>
      <c r="C1260" s="71">
        <v>2273544</v>
      </c>
      <c r="D1260" s="70">
        <v>6373837</v>
      </c>
      <c r="E1260" s="70" t="s">
        <v>952</v>
      </c>
      <c r="F1260" s="70" t="s">
        <v>959</v>
      </c>
      <c r="G1260" s="72">
        <v>43176</v>
      </c>
      <c r="H1260" s="72">
        <v>43176</v>
      </c>
      <c r="I1260" s="70" t="s">
        <v>565</v>
      </c>
      <c r="J1260" s="70"/>
      <c r="K1260" s="73">
        <v>1</v>
      </c>
      <c r="L1260" s="74">
        <v>626.70000000000005</v>
      </c>
      <c r="M1260" s="96">
        <v>626.70000000000005</v>
      </c>
    </row>
    <row r="1261" spans="1:13" x14ac:dyDescent="0.35">
      <c r="A1261" s="94" t="str">
        <f t="shared" si="19"/>
        <v>6373736ZNGA561A</v>
      </c>
      <c r="B1261" s="70" t="s">
        <v>990</v>
      </c>
      <c r="C1261" s="71">
        <v>2273545</v>
      </c>
      <c r="D1261" s="70">
        <v>6373736</v>
      </c>
      <c r="E1261" s="70" t="s">
        <v>952</v>
      </c>
      <c r="F1261" s="70" t="s">
        <v>956</v>
      </c>
      <c r="G1261" s="72">
        <v>43172</v>
      </c>
      <c r="H1261" s="72">
        <v>43172</v>
      </c>
      <c r="I1261" s="70" t="s">
        <v>543</v>
      </c>
      <c r="J1261" s="70"/>
      <c r="K1261" s="73">
        <v>1</v>
      </c>
      <c r="L1261" s="74">
        <v>0</v>
      </c>
      <c r="M1261" s="96">
        <v>0</v>
      </c>
    </row>
    <row r="1262" spans="1:13" x14ac:dyDescent="0.35">
      <c r="A1262" s="94" t="str">
        <f t="shared" si="19"/>
        <v>6375415ZNGA563BC</v>
      </c>
      <c r="B1262" s="70" t="s">
        <v>990</v>
      </c>
      <c r="C1262" s="71">
        <v>2273613</v>
      </c>
      <c r="D1262" s="70">
        <v>6375415</v>
      </c>
      <c r="E1262" s="70" t="s">
        <v>961</v>
      </c>
      <c r="F1262" s="70" t="s">
        <v>959</v>
      </c>
      <c r="G1262" s="72">
        <v>43171</v>
      </c>
      <c r="H1262" s="72">
        <v>43171</v>
      </c>
      <c r="I1262" s="70" t="s">
        <v>565</v>
      </c>
      <c r="J1262" s="70"/>
      <c r="K1262" s="73">
        <v>1</v>
      </c>
      <c r="L1262" s="74">
        <v>626.70000000000005</v>
      </c>
      <c r="M1262" s="96">
        <v>626.70000000000005</v>
      </c>
    </row>
    <row r="1263" spans="1:13" x14ac:dyDescent="0.35">
      <c r="A1263" s="94" t="str">
        <f t="shared" si="19"/>
        <v>6375316ZNGA561A</v>
      </c>
      <c r="B1263" s="70" t="s">
        <v>990</v>
      </c>
      <c r="C1263" s="71">
        <v>2273614</v>
      </c>
      <c r="D1263" s="70">
        <v>6375316</v>
      </c>
      <c r="E1263" s="70" t="s">
        <v>961</v>
      </c>
      <c r="F1263" s="70" t="s">
        <v>956</v>
      </c>
      <c r="G1263" s="72">
        <v>43171</v>
      </c>
      <c r="H1263" s="72">
        <v>43171</v>
      </c>
      <c r="I1263" s="70" t="s">
        <v>543</v>
      </c>
      <c r="J1263" s="70"/>
      <c r="K1263" s="73">
        <v>1</v>
      </c>
      <c r="L1263" s="74">
        <v>0</v>
      </c>
      <c r="M1263" s="96">
        <v>0</v>
      </c>
    </row>
    <row r="1264" spans="1:13" x14ac:dyDescent="0.35">
      <c r="A1264" s="94" t="str">
        <f t="shared" si="19"/>
        <v>6387712NGA Outside Boundary Remediation/Build</v>
      </c>
      <c r="B1264" s="70" t="s">
        <v>990</v>
      </c>
      <c r="C1264" s="71">
        <v>2275492</v>
      </c>
      <c r="D1264" s="70">
        <v>6387712</v>
      </c>
      <c r="E1264" s="70" t="s">
        <v>955</v>
      </c>
      <c r="F1264" s="70" t="s">
        <v>963</v>
      </c>
      <c r="G1264" s="72">
        <v>43174</v>
      </c>
      <c r="H1264" s="72">
        <v>43174</v>
      </c>
      <c r="I1264" s="70" t="s">
        <v>972</v>
      </c>
      <c r="J1264" s="70"/>
      <c r="K1264" s="73">
        <v>1</v>
      </c>
      <c r="L1264" s="74">
        <v>0</v>
      </c>
      <c r="M1264" s="96">
        <v>0</v>
      </c>
    </row>
    <row r="1265" spans="1:13" x14ac:dyDescent="0.35">
      <c r="A1265" s="94" t="str">
        <f t="shared" si="19"/>
        <v>6387708ZNGA561A</v>
      </c>
      <c r="B1265" s="70" t="s">
        <v>990</v>
      </c>
      <c r="C1265" s="71">
        <v>2275493</v>
      </c>
      <c r="D1265" s="70">
        <v>6387708</v>
      </c>
      <c r="E1265" s="70" t="s">
        <v>955</v>
      </c>
      <c r="F1265" s="70" t="s">
        <v>956</v>
      </c>
      <c r="G1265" s="72">
        <v>43173</v>
      </c>
      <c r="H1265" s="72">
        <v>43173</v>
      </c>
      <c r="I1265" s="70" t="s">
        <v>543</v>
      </c>
      <c r="J1265" s="70"/>
      <c r="K1265" s="73">
        <v>1</v>
      </c>
      <c r="L1265" s="74">
        <v>0</v>
      </c>
      <c r="M1265" s="96">
        <v>0</v>
      </c>
    </row>
    <row r="1266" spans="1:13" x14ac:dyDescent="0.35">
      <c r="A1266" s="94" t="str">
        <f t="shared" si="19"/>
        <v>6342143ZNGA561B</v>
      </c>
      <c r="B1266" s="70" t="s">
        <v>990</v>
      </c>
      <c r="C1266" s="71">
        <v>2275523</v>
      </c>
      <c r="D1266" s="70">
        <v>6342143</v>
      </c>
      <c r="E1266" s="70" t="s">
        <v>955</v>
      </c>
      <c r="F1266" s="70" t="s">
        <v>953</v>
      </c>
      <c r="G1266" s="72">
        <v>43176</v>
      </c>
      <c r="H1266" s="72">
        <v>43176</v>
      </c>
      <c r="I1266" s="70" t="s">
        <v>545</v>
      </c>
      <c r="J1266" s="70"/>
      <c r="K1266" s="73">
        <v>1</v>
      </c>
      <c r="L1266" s="74">
        <v>194.94</v>
      </c>
      <c r="M1266" s="96">
        <v>194.94</v>
      </c>
    </row>
    <row r="1267" spans="1:13" x14ac:dyDescent="0.35">
      <c r="A1267" s="94" t="str">
        <f t="shared" si="19"/>
        <v>6342121ZNGA561A</v>
      </c>
      <c r="B1267" s="70" t="s">
        <v>990</v>
      </c>
      <c r="C1267" s="71">
        <v>2275524</v>
      </c>
      <c r="D1267" s="70">
        <v>6342121</v>
      </c>
      <c r="E1267" s="70" t="s">
        <v>955</v>
      </c>
      <c r="F1267" s="70" t="s">
        <v>956</v>
      </c>
      <c r="G1267" s="72">
        <v>43176</v>
      </c>
      <c r="H1267" s="72">
        <v>43176</v>
      </c>
      <c r="I1267" s="70" t="s">
        <v>543</v>
      </c>
      <c r="J1267" s="70"/>
      <c r="K1267" s="73">
        <v>1</v>
      </c>
      <c r="L1267" s="74">
        <v>0</v>
      </c>
      <c r="M1267" s="96">
        <v>0</v>
      </c>
    </row>
    <row r="1268" spans="1:13" x14ac:dyDescent="0.35">
      <c r="A1268" s="94" t="str">
        <f t="shared" si="19"/>
        <v>6274081ZNGA563BC</v>
      </c>
      <c r="B1268" s="70" t="s">
        <v>990</v>
      </c>
      <c r="C1268" s="71">
        <v>2275828</v>
      </c>
      <c r="D1268" s="70">
        <v>6274081</v>
      </c>
      <c r="E1268" s="70" t="s">
        <v>962</v>
      </c>
      <c r="F1268" s="70" t="s">
        <v>959</v>
      </c>
      <c r="G1268" s="72">
        <v>43174</v>
      </c>
      <c r="H1268" s="72">
        <v>43174</v>
      </c>
      <c r="I1268" s="70" t="s">
        <v>565</v>
      </c>
      <c r="J1268" s="70"/>
      <c r="K1268" s="73">
        <v>1</v>
      </c>
      <c r="L1268" s="74">
        <v>626.70000000000005</v>
      </c>
      <c r="M1268" s="96">
        <v>626.70000000000005</v>
      </c>
    </row>
    <row r="1269" spans="1:13" x14ac:dyDescent="0.35">
      <c r="A1269" s="94" t="str">
        <f t="shared" si="19"/>
        <v>6274079ZNGA561A</v>
      </c>
      <c r="B1269" s="70" t="s">
        <v>990</v>
      </c>
      <c r="C1269" s="71">
        <v>2275829</v>
      </c>
      <c r="D1269" s="70">
        <v>6274079</v>
      </c>
      <c r="E1269" s="70" t="s">
        <v>962</v>
      </c>
      <c r="F1269" s="70" t="s">
        <v>956</v>
      </c>
      <c r="G1269" s="72">
        <v>43172</v>
      </c>
      <c r="H1269" s="72">
        <v>43172</v>
      </c>
      <c r="I1269" s="70" t="s">
        <v>543</v>
      </c>
      <c r="J1269" s="70"/>
      <c r="K1269" s="73">
        <v>1</v>
      </c>
      <c r="L1269" s="74">
        <v>0</v>
      </c>
      <c r="M1269" s="96">
        <v>0</v>
      </c>
    </row>
    <row r="1270" spans="1:13" x14ac:dyDescent="0.35">
      <c r="A1270" s="94" t="str">
        <f t="shared" si="19"/>
        <v>6415903NGA-711</v>
      </c>
      <c r="B1270" s="70" t="s">
        <v>990</v>
      </c>
      <c r="C1270" s="71">
        <v>2275845</v>
      </c>
      <c r="D1270" s="70">
        <v>6415903</v>
      </c>
      <c r="E1270" s="70" t="s">
        <v>966</v>
      </c>
      <c r="F1270" s="70" t="s">
        <v>969</v>
      </c>
      <c r="G1270" s="72">
        <v>43176</v>
      </c>
      <c r="H1270" s="72">
        <v>43176</v>
      </c>
      <c r="I1270" s="70" t="s">
        <v>177</v>
      </c>
      <c r="J1270" s="70"/>
      <c r="K1270" s="73">
        <v>1</v>
      </c>
      <c r="L1270" s="74">
        <v>225.02</v>
      </c>
      <c r="M1270" s="96">
        <v>225.02</v>
      </c>
    </row>
    <row r="1271" spans="1:13" x14ac:dyDescent="0.35">
      <c r="A1271" s="94" t="str">
        <f t="shared" si="19"/>
        <v>6415436NGA-714</v>
      </c>
      <c r="B1271" s="70" t="s">
        <v>990</v>
      </c>
      <c r="C1271" s="71">
        <v>2275863</v>
      </c>
      <c r="D1271" s="70">
        <v>6415436</v>
      </c>
      <c r="E1271" s="70" t="s">
        <v>966</v>
      </c>
      <c r="F1271" s="70" t="s">
        <v>953</v>
      </c>
      <c r="G1271" s="72">
        <v>43173</v>
      </c>
      <c r="H1271" s="72">
        <v>43173</v>
      </c>
      <c r="I1271" s="70" t="s">
        <v>181</v>
      </c>
      <c r="J1271" s="70"/>
      <c r="K1271" s="73">
        <v>1</v>
      </c>
      <c r="L1271" s="74">
        <v>41.38</v>
      </c>
      <c r="M1271" s="96">
        <v>41.38</v>
      </c>
    </row>
    <row r="1272" spans="1:13" x14ac:dyDescent="0.35">
      <c r="A1272" s="94" t="str">
        <f t="shared" si="19"/>
        <v>6415794ZNGA563B</v>
      </c>
      <c r="B1272" s="70" t="s">
        <v>990</v>
      </c>
      <c r="C1272" s="71">
        <v>2275894</v>
      </c>
      <c r="D1272" s="70">
        <v>6415794</v>
      </c>
      <c r="E1272" s="70" t="s">
        <v>966</v>
      </c>
      <c r="F1272" s="70" t="s">
        <v>953</v>
      </c>
      <c r="G1272" s="72">
        <v>43176</v>
      </c>
      <c r="H1272" s="72">
        <v>43176</v>
      </c>
      <c r="I1272" s="70" t="s">
        <v>561</v>
      </c>
      <c r="J1272" s="70"/>
      <c r="K1272" s="73">
        <v>1</v>
      </c>
      <c r="L1272" s="74">
        <v>383.5</v>
      </c>
      <c r="M1272" s="96">
        <v>383.5</v>
      </c>
    </row>
    <row r="1273" spans="1:13" x14ac:dyDescent="0.35">
      <c r="A1273" s="94" t="str">
        <f t="shared" si="19"/>
        <v>6415788ZNGA561A</v>
      </c>
      <c r="B1273" s="70" t="s">
        <v>990</v>
      </c>
      <c r="C1273" s="71">
        <v>2275895</v>
      </c>
      <c r="D1273" s="70">
        <v>6415788</v>
      </c>
      <c r="E1273" s="70" t="s">
        <v>966</v>
      </c>
      <c r="F1273" s="70" t="s">
        <v>956</v>
      </c>
      <c r="G1273" s="72">
        <v>43176</v>
      </c>
      <c r="H1273" s="72">
        <v>43176</v>
      </c>
      <c r="I1273" s="70" t="s">
        <v>543</v>
      </c>
      <c r="J1273" s="70"/>
      <c r="K1273" s="73">
        <v>1</v>
      </c>
      <c r="L1273" s="74">
        <v>0</v>
      </c>
      <c r="M1273" s="96">
        <v>0</v>
      </c>
    </row>
    <row r="1274" spans="1:13" x14ac:dyDescent="0.35">
      <c r="A1274" s="94" t="str">
        <f t="shared" si="19"/>
        <v>6417467NGA-750</v>
      </c>
      <c r="B1274" s="70" t="s">
        <v>990</v>
      </c>
      <c r="C1274" s="71">
        <v>2276181</v>
      </c>
      <c r="D1274" s="70">
        <v>6417467</v>
      </c>
      <c r="E1274" s="70" t="s">
        <v>961</v>
      </c>
      <c r="F1274" s="70" t="s">
        <v>959</v>
      </c>
      <c r="G1274" s="72">
        <v>43174</v>
      </c>
      <c r="H1274" s="72">
        <v>43174</v>
      </c>
      <c r="I1274" s="70" t="s">
        <v>187</v>
      </c>
      <c r="J1274" s="70"/>
      <c r="K1274" s="73">
        <v>1</v>
      </c>
      <c r="L1274" s="74">
        <v>22.61</v>
      </c>
      <c r="M1274" s="96">
        <v>22.61</v>
      </c>
    </row>
    <row r="1275" spans="1:13" x14ac:dyDescent="0.35">
      <c r="A1275" s="94" t="str">
        <f t="shared" si="19"/>
        <v>6417467NGA-753</v>
      </c>
      <c r="B1275" s="70" t="s">
        <v>990</v>
      </c>
      <c r="C1275" s="71">
        <v>2276181</v>
      </c>
      <c r="D1275" s="70">
        <v>6417467</v>
      </c>
      <c r="E1275" s="70" t="s">
        <v>961</v>
      </c>
      <c r="F1275" s="70" t="s">
        <v>959</v>
      </c>
      <c r="G1275" s="72">
        <v>43175</v>
      </c>
      <c r="H1275" s="72">
        <v>43175</v>
      </c>
      <c r="I1275" s="70" t="s">
        <v>193</v>
      </c>
      <c r="J1275" s="70"/>
      <c r="K1275" s="73">
        <v>1</v>
      </c>
      <c r="L1275" s="74">
        <v>68.2</v>
      </c>
      <c r="M1275" s="96">
        <v>68.2</v>
      </c>
    </row>
    <row r="1276" spans="1:13" x14ac:dyDescent="0.35">
      <c r="A1276" s="94" t="str">
        <f t="shared" si="19"/>
        <v>6432554NGA-750</v>
      </c>
      <c r="B1276" s="70" t="s">
        <v>990</v>
      </c>
      <c r="C1276" s="71">
        <v>2276325</v>
      </c>
      <c r="D1276" s="70">
        <v>6432554</v>
      </c>
      <c r="E1276" s="70" t="s">
        <v>952</v>
      </c>
      <c r="F1276" s="70" t="s">
        <v>959</v>
      </c>
      <c r="G1276" s="72">
        <v>43174</v>
      </c>
      <c r="H1276" s="72">
        <v>43174</v>
      </c>
      <c r="I1276" s="70" t="s">
        <v>187</v>
      </c>
      <c r="J1276" s="70"/>
      <c r="K1276" s="73">
        <v>1</v>
      </c>
      <c r="L1276" s="74">
        <v>22.61</v>
      </c>
      <c r="M1276" s="96">
        <v>22.61</v>
      </c>
    </row>
    <row r="1277" spans="1:13" x14ac:dyDescent="0.35">
      <c r="A1277" s="94" t="str">
        <f t="shared" si="19"/>
        <v>6432554NGA-753</v>
      </c>
      <c r="B1277" s="70" t="s">
        <v>990</v>
      </c>
      <c r="C1277" s="71">
        <v>2276325</v>
      </c>
      <c r="D1277" s="70">
        <v>6432554</v>
      </c>
      <c r="E1277" s="70" t="s">
        <v>952</v>
      </c>
      <c r="F1277" s="70" t="s">
        <v>959</v>
      </c>
      <c r="G1277" s="72">
        <v>43174</v>
      </c>
      <c r="H1277" s="72">
        <v>43174</v>
      </c>
      <c r="I1277" s="70" t="s">
        <v>193</v>
      </c>
      <c r="J1277" s="70"/>
      <c r="K1277" s="73">
        <v>1</v>
      </c>
      <c r="L1277" s="74">
        <v>68.2</v>
      </c>
      <c r="M1277" s="96">
        <v>68.2</v>
      </c>
    </row>
    <row r="1278" spans="1:13" x14ac:dyDescent="0.35">
      <c r="A1278" s="94" t="str">
        <f t="shared" si="19"/>
        <v>6433446NGA-750</v>
      </c>
      <c r="B1278" s="70" t="s">
        <v>990</v>
      </c>
      <c r="C1278" s="71">
        <v>2276795</v>
      </c>
      <c r="D1278" s="70">
        <v>6433446</v>
      </c>
      <c r="E1278" s="70" t="s">
        <v>962</v>
      </c>
      <c r="F1278" s="70" t="s">
        <v>959</v>
      </c>
      <c r="G1278" s="72">
        <v>43174</v>
      </c>
      <c r="H1278" s="72">
        <v>43174</v>
      </c>
      <c r="I1278" s="70" t="s">
        <v>187</v>
      </c>
      <c r="J1278" s="70"/>
      <c r="K1278" s="73">
        <v>1</v>
      </c>
      <c r="L1278" s="74">
        <v>22.61</v>
      </c>
      <c r="M1278" s="96">
        <v>22.61</v>
      </c>
    </row>
    <row r="1279" spans="1:13" x14ac:dyDescent="0.35">
      <c r="A1279" s="94" t="str">
        <f t="shared" si="19"/>
        <v>6433446NGA-751</v>
      </c>
      <c r="B1279" s="70" t="s">
        <v>990</v>
      </c>
      <c r="C1279" s="71">
        <v>2276795</v>
      </c>
      <c r="D1279" s="70">
        <v>6433446</v>
      </c>
      <c r="E1279" s="70" t="s">
        <v>962</v>
      </c>
      <c r="F1279" s="70" t="s">
        <v>959</v>
      </c>
      <c r="G1279" s="72">
        <v>43175</v>
      </c>
      <c r="H1279" s="72">
        <v>43175</v>
      </c>
      <c r="I1279" s="70" t="s">
        <v>189</v>
      </c>
      <c r="J1279" s="70"/>
      <c r="K1279" s="73">
        <v>1</v>
      </c>
      <c r="L1279" s="74">
        <v>146.76</v>
      </c>
      <c r="M1279" s="96">
        <v>146.76</v>
      </c>
    </row>
    <row r="1280" spans="1:13" x14ac:dyDescent="0.35">
      <c r="A1280" s="94" t="str">
        <f t="shared" si="19"/>
        <v>6436534ZNGA561A</v>
      </c>
      <c r="B1280" s="70" t="s">
        <v>990</v>
      </c>
      <c r="C1280" s="71">
        <v>2276807</v>
      </c>
      <c r="D1280" s="70">
        <v>6436534</v>
      </c>
      <c r="E1280" s="70" t="s">
        <v>961</v>
      </c>
      <c r="F1280" s="70" t="s">
        <v>956</v>
      </c>
      <c r="G1280" s="72">
        <v>43173</v>
      </c>
      <c r="H1280" s="72">
        <v>43173</v>
      </c>
      <c r="I1280" s="70" t="s">
        <v>543</v>
      </c>
      <c r="J1280" s="70"/>
      <c r="K1280" s="73">
        <v>1</v>
      </c>
      <c r="L1280" s="74">
        <v>0</v>
      </c>
      <c r="M1280" s="96">
        <v>0</v>
      </c>
    </row>
    <row r="1281" spans="1:13" x14ac:dyDescent="0.35">
      <c r="A1281" s="94" t="str">
        <f t="shared" si="19"/>
        <v>6436552ZNGA561B</v>
      </c>
      <c r="B1281" s="70" t="s">
        <v>990</v>
      </c>
      <c r="C1281" s="71">
        <v>2276808</v>
      </c>
      <c r="D1281" s="70">
        <v>6436552</v>
      </c>
      <c r="E1281" s="70" t="s">
        <v>961</v>
      </c>
      <c r="F1281" s="70" t="s">
        <v>953</v>
      </c>
      <c r="G1281" s="72">
        <v>43173</v>
      </c>
      <c r="H1281" s="72">
        <v>43173</v>
      </c>
      <c r="I1281" s="70" t="s">
        <v>545</v>
      </c>
      <c r="J1281" s="70"/>
      <c r="K1281" s="73">
        <v>1</v>
      </c>
      <c r="L1281" s="74">
        <v>194.94</v>
      </c>
      <c r="M1281" s="96">
        <v>194.94</v>
      </c>
    </row>
    <row r="1282" spans="1:13" x14ac:dyDescent="0.35">
      <c r="A1282" s="94" t="str">
        <f t="shared" si="19"/>
        <v>6440860NGA Outside Boundary Remediation/Build</v>
      </c>
      <c r="B1282" s="70" t="s">
        <v>990</v>
      </c>
      <c r="C1282" s="71">
        <v>2277045</v>
      </c>
      <c r="D1282" s="70">
        <v>6440860</v>
      </c>
      <c r="E1282" s="70" t="s">
        <v>961</v>
      </c>
      <c r="F1282" s="70" t="s">
        <v>992</v>
      </c>
      <c r="G1282" s="72">
        <v>43174</v>
      </c>
      <c r="H1282" s="72">
        <v>43174</v>
      </c>
      <c r="I1282" s="70" t="s">
        <v>972</v>
      </c>
      <c r="J1282" s="70"/>
      <c r="K1282" s="73">
        <v>1</v>
      </c>
      <c r="L1282" s="74">
        <v>0</v>
      </c>
      <c r="M1282" s="96">
        <v>0</v>
      </c>
    </row>
    <row r="1283" spans="1:13" x14ac:dyDescent="0.35">
      <c r="A1283" s="94" t="str">
        <f t="shared" ref="A1283:A1346" si="20">CONCATENATE(D1283,I1283)</f>
        <v>6440860ZNGA561BC</v>
      </c>
      <c r="B1283" s="70" t="s">
        <v>990</v>
      </c>
      <c r="C1283" s="71">
        <v>2277045</v>
      </c>
      <c r="D1283" s="70">
        <v>6440860</v>
      </c>
      <c r="E1283" s="70" t="s">
        <v>961</v>
      </c>
      <c r="F1283" s="70" t="s">
        <v>959</v>
      </c>
      <c r="G1283" s="72">
        <v>43176</v>
      </c>
      <c r="H1283" s="72">
        <v>43176</v>
      </c>
      <c r="I1283" s="70" t="s">
        <v>549</v>
      </c>
      <c r="J1283" s="70"/>
      <c r="K1283" s="73">
        <v>1</v>
      </c>
      <c r="L1283" s="74">
        <v>433.57</v>
      </c>
      <c r="M1283" s="96">
        <v>433.57</v>
      </c>
    </row>
    <row r="1284" spans="1:13" x14ac:dyDescent="0.35">
      <c r="A1284" s="94" t="str">
        <f t="shared" si="20"/>
        <v>6440846ZNGA561A</v>
      </c>
      <c r="B1284" s="70" t="s">
        <v>990</v>
      </c>
      <c r="C1284" s="71">
        <v>2277046</v>
      </c>
      <c r="D1284" s="70">
        <v>6440846</v>
      </c>
      <c r="E1284" s="70" t="s">
        <v>961</v>
      </c>
      <c r="F1284" s="70" t="s">
        <v>956</v>
      </c>
      <c r="G1284" s="72">
        <v>43174</v>
      </c>
      <c r="H1284" s="72">
        <v>43174</v>
      </c>
      <c r="I1284" s="70" t="s">
        <v>543</v>
      </c>
      <c r="J1284" s="70"/>
      <c r="K1284" s="73">
        <v>1</v>
      </c>
      <c r="L1284" s="74">
        <v>0</v>
      </c>
      <c r="M1284" s="96">
        <v>0</v>
      </c>
    </row>
    <row r="1285" spans="1:13" x14ac:dyDescent="0.35">
      <c r="A1285" s="94" t="str">
        <f t="shared" si="20"/>
        <v>6448478ZNGA561A</v>
      </c>
      <c r="B1285" s="70" t="s">
        <v>990</v>
      </c>
      <c r="C1285" s="71">
        <v>2277271</v>
      </c>
      <c r="D1285" s="70">
        <v>6448478</v>
      </c>
      <c r="E1285" s="70" t="s">
        <v>985</v>
      </c>
      <c r="F1285" s="70" t="s">
        <v>956</v>
      </c>
      <c r="G1285" s="72">
        <v>43175</v>
      </c>
      <c r="H1285" s="72">
        <v>43175</v>
      </c>
      <c r="I1285" s="70" t="s">
        <v>543</v>
      </c>
      <c r="J1285" s="70"/>
      <c r="K1285" s="73">
        <v>1</v>
      </c>
      <c r="L1285" s="74">
        <v>0</v>
      </c>
      <c r="M1285" s="96">
        <v>0</v>
      </c>
    </row>
    <row r="1286" spans="1:13" x14ac:dyDescent="0.35">
      <c r="A1286" s="94" t="str">
        <f t="shared" si="20"/>
        <v>6428067NGA-714</v>
      </c>
      <c r="B1286" s="70" t="s">
        <v>990</v>
      </c>
      <c r="C1286" s="71">
        <v>2277429</v>
      </c>
      <c r="D1286" s="70">
        <v>6428067</v>
      </c>
      <c r="E1286" s="70" t="s">
        <v>961</v>
      </c>
      <c r="F1286" s="70" t="s">
        <v>953</v>
      </c>
      <c r="G1286" s="72">
        <v>43175</v>
      </c>
      <c r="H1286" s="72">
        <v>43175</v>
      </c>
      <c r="I1286" s="70" t="s">
        <v>181</v>
      </c>
      <c r="J1286" s="70"/>
      <c r="K1286" s="73">
        <v>1</v>
      </c>
      <c r="L1286" s="74">
        <v>41.38</v>
      </c>
      <c r="M1286" s="96">
        <v>41.38</v>
      </c>
    </row>
    <row r="1287" spans="1:13" x14ac:dyDescent="0.35">
      <c r="A1287" s="94" t="str">
        <f t="shared" si="20"/>
        <v>6478155ZNGA561A</v>
      </c>
      <c r="B1287" s="70" t="s">
        <v>990</v>
      </c>
      <c r="C1287" s="71">
        <v>2278467</v>
      </c>
      <c r="D1287" s="70">
        <v>6478155</v>
      </c>
      <c r="E1287" s="70" t="s">
        <v>952</v>
      </c>
      <c r="F1287" s="70" t="s">
        <v>956</v>
      </c>
      <c r="G1287" s="72">
        <v>43174</v>
      </c>
      <c r="H1287" s="72">
        <v>43174</v>
      </c>
      <c r="I1287" s="70" t="s">
        <v>543</v>
      </c>
      <c r="J1287" s="70"/>
      <c r="K1287" s="73">
        <v>1</v>
      </c>
      <c r="L1287" s="74">
        <v>0</v>
      </c>
      <c r="M1287" s="96">
        <v>0</v>
      </c>
    </row>
    <row r="1288" spans="1:13" x14ac:dyDescent="0.35">
      <c r="A1288" s="94" t="str">
        <f t="shared" si="20"/>
        <v>6478170ZNGA562BC</v>
      </c>
      <c r="B1288" s="70" t="s">
        <v>990</v>
      </c>
      <c r="C1288" s="71">
        <v>2278468</v>
      </c>
      <c r="D1288" s="70">
        <v>6478170</v>
      </c>
      <c r="E1288" s="70" t="s">
        <v>952</v>
      </c>
      <c r="F1288" s="70" t="s">
        <v>959</v>
      </c>
      <c r="G1288" s="72">
        <v>43174</v>
      </c>
      <c r="H1288" s="72">
        <v>43174</v>
      </c>
      <c r="I1288" s="70" t="s">
        <v>557</v>
      </c>
      <c r="J1288" s="70"/>
      <c r="K1288" s="73">
        <v>1</v>
      </c>
      <c r="L1288" s="74">
        <v>498.69</v>
      </c>
      <c r="M1288" s="96">
        <v>498.69</v>
      </c>
    </row>
    <row r="1289" spans="1:13" x14ac:dyDescent="0.35">
      <c r="A1289" s="94" t="str">
        <f t="shared" si="20"/>
        <v>6504606ZNGA561A</v>
      </c>
      <c r="B1289" s="70" t="s">
        <v>990</v>
      </c>
      <c r="C1289" s="71">
        <v>2279707</v>
      </c>
      <c r="D1289" s="70">
        <v>6504606</v>
      </c>
      <c r="E1289" s="70" t="s">
        <v>962</v>
      </c>
      <c r="F1289" s="70" t="s">
        <v>956</v>
      </c>
      <c r="G1289" s="72">
        <v>43175</v>
      </c>
      <c r="H1289" s="72">
        <v>43175</v>
      </c>
      <c r="I1289" s="70" t="s">
        <v>543</v>
      </c>
      <c r="J1289" s="70"/>
      <c r="K1289" s="73">
        <v>1</v>
      </c>
      <c r="L1289" s="74">
        <v>0</v>
      </c>
      <c r="M1289" s="96">
        <v>0</v>
      </c>
    </row>
    <row r="1290" spans="1:13" x14ac:dyDescent="0.35">
      <c r="A1290" s="94" t="str">
        <f t="shared" si="20"/>
        <v>6510622ZNGA561A</v>
      </c>
      <c r="B1290" s="70" t="s">
        <v>990</v>
      </c>
      <c r="C1290" s="71">
        <v>2279738</v>
      </c>
      <c r="D1290" s="70">
        <v>6510622</v>
      </c>
      <c r="E1290" s="70" t="s">
        <v>955</v>
      </c>
      <c r="F1290" s="70" t="s">
        <v>956</v>
      </c>
      <c r="G1290" s="72">
        <v>43176</v>
      </c>
      <c r="H1290" s="72">
        <v>43176</v>
      </c>
      <c r="I1290" s="70" t="s">
        <v>543</v>
      </c>
      <c r="J1290" s="70"/>
      <c r="K1290" s="73">
        <v>1</v>
      </c>
      <c r="L1290" s="74">
        <v>0</v>
      </c>
      <c r="M1290" s="96">
        <v>0</v>
      </c>
    </row>
    <row r="1291" spans="1:13" x14ac:dyDescent="0.35">
      <c r="A1291" s="94" t="str">
        <f t="shared" si="20"/>
        <v/>
      </c>
      <c r="B1291" s="74"/>
      <c r="C1291" s="74"/>
      <c r="D1291" s="74"/>
      <c r="E1291" s="74"/>
      <c r="F1291" s="74"/>
      <c r="G1291" s="74"/>
      <c r="H1291" s="74"/>
      <c r="I1291" s="74"/>
      <c r="J1291" s="74"/>
      <c r="K1291" s="74"/>
      <c r="L1291" s="75" t="s">
        <v>970</v>
      </c>
      <c r="M1291" s="96">
        <v>20711.72</v>
      </c>
    </row>
    <row r="1292" spans="1:13" x14ac:dyDescent="0.35">
      <c r="A1292" s="94" t="str">
        <f t="shared" si="20"/>
        <v>4330780ZNGA563BC</v>
      </c>
      <c r="B1292" s="70" t="s">
        <v>993</v>
      </c>
      <c r="C1292" s="71">
        <v>2170219</v>
      </c>
      <c r="D1292" s="70">
        <v>4330780</v>
      </c>
      <c r="E1292" s="70" t="s">
        <v>968</v>
      </c>
      <c r="F1292" s="70" t="s">
        <v>959</v>
      </c>
      <c r="G1292" s="72">
        <v>43178</v>
      </c>
      <c r="H1292" s="72">
        <v>43178</v>
      </c>
      <c r="I1292" s="70" t="s">
        <v>565</v>
      </c>
      <c r="J1292" s="70"/>
      <c r="K1292" s="73">
        <v>1</v>
      </c>
      <c r="L1292" s="74">
        <v>626.70000000000005</v>
      </c>
      <c r="M1292" s="96">
        <v>626.70000000000005</v>
      </c>
    </row>
    <row r="1293" spans="1:13" x14ac:dyDescent="0.35">
      <c r="A1293" s="94" t="str">
        <f t="shared" si="20"/>
        <v>5054531Z999</v>
      </c>
      <c r="B1293" s="70" t="s">
        <v>993</v>
      </c>
      <c r="C1293" s="71">
        <v>2206070</v>
      </c>
      <c r="D1293" s="70">
        <v>5054531</v>
      </c>
      <c r="E1293" s="70" t="s">
        <v>962</v>
      </c>
      <c r="F1293" s="70" t="s">
        <v>953</v>
      </c>
      <c r="G1293" s="72">
        <v>43179</v>
      </c>
      <c r="H1293" s="72">
        <v>43179</v>
      </c>
      <c r="I1293" s="70" t="s">
        <v>610</v>
      </c>
      <c r="J1293" s="70"/>
      <c r="K1293" s="73">
        <v>1</v>
      </c>
      <c r="L1293" s="74">
        <v>0</v>
      </c>
      <c r="M1293" s="96">
        <v>0</v>
      </c>
    </row>
    <row r="1294" spans="1:13" x14ac:dyDescent="0.35">
      <c r="A1294" s="94" t="str">
        <f t="shared" si="20"/>
        <v>5054531ZNGA561B</v>
      </c>
      <c r="B1294" s="70" t="s">
        <v>993</v>
      </c>
      <c r="C1294" s="71">
        <v>2206070</v>
      </c>
      <c r="D1294" s="76">
        <v>5054531</v>
      </c>
      <c r="E1294" s="70" t="s">
        <v>962</v>
      </c>
      <c r="F1294" s="70" t="s">
        <v>953</v>
      </c>
      <c r="G1294" s="72">
        <v>43179</v>
      </c>
      <c r="H1294" s="72">
        <v>43179</v>
      </c>
      <c r="I1294" s="70" t="s">
        <v>545</v>
      </c>
      <c r="J1294" s="70"/>
      <c r="K1294" s="73">
        <v>-1</v>
      </c>
      <c r="L1294" s="74">
        <v>194.94</v>
      </c>
      <c r="M1294" s="96">
        <v>-194.94</v>
      </c>
    </row>
    <row r="1295" spans="1:13" x14ac:dyDescent="0.35">
      <c r="A1295" s="94" t="str">
        <f t="shared" si="20"/>
        <v>5417462N-F03MAT</v>
      </c>
      <c r="B1295" s="70" t="s">
        <v>993</v>
      </c>
      <c r="C1295" s="71">
        <v>2223444</v>
      </c>
      <c r="D1295" s="70">
        <v>5417462</v>
      </c>
      <c r="E1295" s="70" t="s">
        <v>968</v>
      </c>
      <c r="F1295" s="70" t="s">
        <v>963</v>
      </c>
      <c r="G1295" s="72">
        <v>43178</v>
      </c>
      <c r="H1295" s="72">
        <v>43178</v>
      </c>
      <c r="I1295" s="70" t="s">
        <v>981</v>
      </c>
      <c r="J1295" s="70"/>
      <c r="K1295" s="73">
        <v>120</v>
      </c>
      <c r="L1295" s="74">
        <v>1</v>
      </c>
      <c r="M1295" s="96">
        <v>120</v>
      </c>
    </row>
    <row r="1296" spans="1:13" x14ac:dyDescent="0.35">
      <c r="A1296" s="94" t="str">
        <f t="shared" si="20"/>
        <v>5417462NGA-F03577</v>
      </c>
      <c r="B1296" s="70" t="s">
        <v>993</v>
      </c>
      <c r="C1296" s="71">
        <v>2223444</v>
      </c>
      <c r="D1296" s="70">
        <v>5417462</v>
      </c>
      <c r="E1296" s="70" t="s">
        <v>968</v>
      </c>
      <c r="F1296" s="70" t="s">
        <v>963</v>
      </c>
      <c r="G1296" s="72">
        <v>43178</v>
      </c>
      <c r="H1296" s="72">
        <v>43178</v>
      </c>
      <c r="I1296" s="70" t="s">
        <v>982</v>
      </c>
      <c r="J1296" s="70"/>
      <c r="K1296" s="73">
        <v>40</v>
      </c>
      <c r="L1296" s="74">
        <v>11.93</v>
      </c>
      <c r="M1296" s="96">
        <v>477.2</v>
      </c>
    </row>
    <row r="1297" spans="1:13" x14ac:dyDescent="0.35">
      <c r="A1297" s="94" t="str">
        <f t="shared" si="20"/>
        <v>5418848N-F03MAT</v>
      </c>
      <c r="B1297" s="70" t="s">
        <v>993</v>
      </c>
      <c r="C1297" s="71">
        <v>2223528</v>
      </c>
      <c r="D1297" s="70">
        <v>5418848</v>
      </c>
      <c r="E1297" s="70" t="s">
        <v>955</v>
      </c>
      <c r="F1297" s="70" t="s">
        <v>963</v>
      </c>
      <c r="G1297" s="72">
        <v>43178</v>
      </c>
      <c r="H1297" s="72">
        <v>43178</v>
      </c>
      <c r="I1297" s="70" t="s">
        <v>981</v>
      </c>
      <c r="J1297" s="70"/>
      <c r="K1297" s="73">
        <v>145</v>
      </c>
      <c r="L1297" s="74">
        <v>1</v>
      </c>
      <c r="M1297" s="96">
        <v>145</v>
      </c>
    </row>
    <row r="1298" spans="1:13" x14ac:dyDescent="0.35">
      <c r="A1298" s="94" t="str">
        <f t="shared" si="20"/>
        <v>5418848NGA-F03577</v>
      </c>
      <c r="B1298" s="70" t="s">
        <v>993</v>
      </c>
      <c r="C1298" s="71">
        <v>2223528</v>
      </c>
      <c r="D1298" s="70">
        <v>5418848</v>
      </c>
      <c r="E1298" s="70" t="s">
        <v>955</v>
      </c>
      <c r="F1298" s="70" t="s">
        <v>963</v>
      </c>
      <c r="G1298" s="72">
        <v>43178</v>
      </c>
      <c r="H1298" s="72">
        <v>43178</v>
      </c>
      <c r="I1298" s="70" t="s">
        <v>982</v>
      </c>
      <c r="J1298" s="70"/>
      <c r="K1298" s="73">
        <v>24</v>
      </c>
      <c r="L1298" s="74">
        <v>11.93</v>
      </c>
      <c r="M1298" s="96">
        <v>286.32</v>
      </c>
    </row>
    <row r="1299" spans="1:13" x14ac:dyDescent="0.35">
      <c r="A1299" s="94" t="str">
        <f t="shared" si="20"/>
        <v>5312490ZNGA563BC</v>
      </c>
      <c r="B1299" s="70" t="s">
        <v>993</v>
      </c>
      <c r="C1299" s="71">
        <v>2231580</v>
      </c>
      <c r="D1299" s="70">
        <v>5312490</v>
      </c>
      <c r="E1299" s="70" t="s">
        <v>985</v>
      </c>
      <c r="F1299" s="70" t="s">
        <v>959</v>
      </c>
      <c r="G1299" s="72">
        <v>43181</v>
      </c>
      <c r="H1299" s="72">
        <v>43181</v>
      </c>
      <c r="I1299" s="70" t="s">
        <v>565</v>
      </c>
      <c r="J1299" s="70"/>
      <c r="K1299" s="73">
        <v>1</v>
      </c>
      <c r="L1299" s="74">
        <v>626.70000000000005</v>
      </c>
      <c r="M1299" s="96">
        <v>626.70000000000005</v>
      </c>
    </row>
    <row r="1300" spans="1:13" x14ac:dyDescent="0.35">
      <c r="A1300" s="94" t="str">
        <f t="shared" si="20"/>
        <v>5527486ZNGA562BC</v>
      </c>
      <c r="B1300" s="70" t="s">
        <v>993</v>
      </c>
      <c r="C1300" s="71">
        <v>2236134</v>
      </c>
      <c r="D1300" s="70">
        <v>5527486</v>
      </c>
      <c r="E1300" s="70" t="s">
        <v>966</v>
      </c>
      <c r="F1300" s="70"/>
      <c r="G1300" s="72">
        <v>43183</v>
      </c>
      <c r="H1300" s="72">
        <v>43183</v>
      </c>
      <c r="I1300" s="70" t="s">
        <v>557</v>
      </c>
      <c r="J1300" s="70"/>
      <c r="K1300" s="73">
        <v>1</v>
      </c>
      <c r="L1300" s="74">
        <v>498.69</v>
      </c>
      <c r="M1300" s="96">
        <v>498.69</v>
      </c>
    </row>
    <row r="1301" spans="1:13" x14ac:dyDescent="0.35">
      <c r="A1301" s="94" t="str">
        <f t="shared" si="20"/>
        <v>5702621Z999</v>
      </c>
      <c r="B1301" s="70" t="s">
        <v>993</v>
      </c>
      <c r="C1301" s="71">
        <v>2238647</v>
      </c>
      <c r="D1301" s="70">
        <v>5702621</v>
      </c>
      <c r="E1301" s="70" t="s">
        <v>952</v>
      </c>
      <c r="F1301" s="70" t="s">
        <v>953</v>
      </c>
      <c r="G1301" s="72">
        <v>43178</v>
      </c>
      <c r="H1301" s="72">
        <v>43178</v>
      </c>
      <c r="I1301" s="70" t="s">
        <v>610</v>
      </c>
      <c r="J1301" s="70"/>
      <c r="K1301" s="73">
        <v>1</v>
      </c>
      <c r="L1301" s="74">
        <v>0</v>
      </c>
      <c r="M1301" s="96">
        <v>0</v>
      </c>
    </row>
    <row r="1302" spans="1:13" x14ac:dyDescent="0.35">
      <c r="A1302" s="94" t="str">
        <f t="shared" si="20"/>
        <v>5702621ZNGA560B</v>
      </c>
      <c r="B1302" s="70" t="s">
        <v>993</v>
      </c>
      <c r="C1302" s="71">
        <v>2238647</v>
      </c>
      <c r="D1302" s="70">
        <v>5702621</v>
      </c>
      <c r="E1302" s="70" t="s">
        <v>952</v>
      </c>
      <c r="F1302" s="70" t="s">
        <v>953</v>
      </c>
      <c r="G1302" s="72">
        <v>43178</v>
      </c>
      <c r="H1302" s="72">
        <v>43178</v>
      </c>
      <c r="I1302" s="70" t="s">
        <v>537</v>
      </c>
      <c r="J1302" s="70"/>
      <c r="K1302" s="73">
        <v>-1</v>
      </c>
      <c r="L1302" s="74">
        <v>187.32</v>
      </c>
      <c r="M1302" s="96">
        <v>-187.32</v>
      </c>
    </row>
    <row r="1303" spans="1:13" x14ac:dyDescent="0.35">
      <c r="A1303" s="94" t="str">
        <f t="shared" si="20"/>
        <v>5756439ZNGA563BC</v>
      </c>
      <c r="B1303" s="70" t="s">
        <v>993</v>
      </c>
      <c r="C1303" s="71">
        <v>2240026</v>
      </c>
      <c r="D1303" s="70">
        <v>5756439</v>
      </c>
      <c r="E1303" s="70" t="s">
        <v>985</v>
      </c>
      <c r="F1303" s="70" t="s">
        <v>959</v>
      </c>
      <c r="G1303" s="72">
        <v>43178</v>
      </c>
      <c r="H1303" s="72">
        <v>43178</v>
      </c>
      <c r="I1303" s="70" t="s">
        <v>565</v>
      </c>
      <c r="J1303" s="70"/>
      <c r="K1303" s="73">
        <v>1</v>
      </c>
      <c r="L1303" s="74">
        <v>626.70000000000005</v>
      </c>
      <c r="M1303" s="96">
        <v>626.70000000000005</v>
      </c>
    </row>
    <row r="1304" spans="1:13" x14ac:dyDescent="0.35">
      <c r="A1304" s="94" t="str">
        <f t="shared" si="20"/>
        <v>5267220NGA552</v>
      </c>
      <c r="B1304" s="70" t="s">
        <v>993</v>
      </c>
      <c r="C1304" s="71">
        <v>2246508</v>
      </c>
      <c r="D1304" s="70">
        <v>5267220</v>
      </c>
      <c r="E1304" s="70" t="s">
        <v>957</v>
      </c>
      <c r="F1304" s="70" t="s">
        <v>959</v>
      </c>
      <c r="G1304" s="72">
        <v>43180</v>
      </c>
      <c r="H1304" s="72">
        <v>43180</v>
      </c>
      <c r="I1304" s="70" t="s">
        <v>600</v>
      </c>
      <c r="J1304" s="70"/>
      <c r="K1304" s="73">
        <v>1</v>
      </c>
      <c r="L1304" s="74">
        <v>307.79000000000002</v>
      </c>
      <c r="M1304" s="96">
        <v>307.79000000000002</v>
      </c>
    </row>
    <row r="1305" spans="1:13" x14ac:dyDescent="0.35">
      <c r="A1305" s="94" t="str">
        <f t="shared" si="20"/>
        <v>5267220ZNGA561C</v>
      </c>
      <c r="B1305" s="70" t="s">
        <v>993</v>
      </c>
      <c r="C1305" s="71">
        <v>2246508</v>
      </c>
      <c r="D1305" s="78">
        <v>5267220</v>
      </c>
      <c r="E1305" s="70" t="s">
        <v>957</v>
      </c>
      <c r="F1305" s="70" t="s">
        <v>959</v>
      </c>
      <c r="G1305" s="72">
        <v>43180</v>
      </c>
      <c r="H1305" s="72">
        <v>43180</v>
      </c>
      <c r="I1305" s="70" t="s">
        <v>547</v>
      </c>
      <c r="J1305" s="70"/>
      <c r="K1305" s="73">
        <v>-1</v>
      </c>
      <c r="L1305" s="74">
        <v>205.64</v>
      </c>
      <c r="M1305" s="96">
        <v>-205.64</v>
      </c>
    </row>
    <row r="1306" spans="1:13" x14ac:dyDescent="0.35">
      <c r="A1306" s="94" t="str">
        <f t="shared" si="20"/>
        <v>5935513ZNGA560BC</v>
      </c>
      <c r="B1306" s="70" t="s">
        <v>993</v>
      </c>
      <c r="C1306" s="71">
        <v>2249747</v>
      </c>
      <c r="D1306" s="70">
        <v>5935513</v>
      </c>
      <c r="E1306" s="70" t="s">
        <v>985</v>
      </c>
      <c r="F1306" s="70" t="s">
        <v>959</v>
      </c>
      <c r="G1306" s="72">
        <v>43179</v>
      </c>
      <c r="H1306" s="72">
        <v>43179</v>
      </c>
      <c r="I1306" s="70" t="s">
        <v>541</v>
      </c>
      <c r="J1306" s="70"/>
      <c r="K1306" s="73">
        <v>1</v>
      </c>
      <c r="L1306" s="74">
        <v>414.92</v>
      </c>
      <c r="M1306" s="96">
        <v>414.92</v>
      </c>
    </row>
    <row r="1307" spans="1:13" x14ac:dyDescent="0.35">
      <c r="A1307" s="94" t="str">
        <f t="shared" si="20"/>
        <v>6024927NGA-752</v>
      </c>
      <c r="B1307" s="70" t="s">
        <v>993</v>
      </c>
      <c r="C1307" s="71">
        <v>2254192</v>
      </c>
      <c r="D1307" s="70">
        <v>6024927</v>
      </c>
      <c r="E1307" s="70" t="s">
        <v>985</v>
      </c>
      <c r="F1307" s="70" t="s">
        <v>959</v>
      </c>
      <c r="G1307" s="72">
        <v>43180</v>
      </c>
      <c r="H1307" s="72">
        <v>43180</v>
      </c>
      <c r="I1307" s="70" t="s">
        <v>191</v>
      </c>
      <c r="J1307" s="70"/>
      <c r="K1307" s="73">
        <v>1</v>
      </c>
      <c r="L1307" s="74">
        <v>58.84</v>
      </c>
      <c r="M1307" s="96">
        <v>58.84</v>
      </c>
    </row>
    <row r="1308" spans="1:13" x14ac:dyDescent="0.35">
      <c r="A1308" s="94" t="str">
        <f t="shared" si="20"/>
        <v>6024927NGA-753</v>
      </c>
      <c r="B1308" s="70" t="s">
        <v>993</v>
      </c>
      <c r="C1308" s="71">
        <v>2254192</v>
      </c>
      <c r="D1308" s="70">
        <v>6024927</v>
      </c>
      <c r="E1308" s="70" t="s">
        <v>985</v>
      </c>
      <c r="F1308" s="70" t="s">
        <v>959</v>
      </c>
      <c r="G1308" s="72">
        <v>43180</v>
      </c>
      <c r="H1308" s="72">
        <v>43180</v>
      </c>
      <c r="I1308" s="70" t="s">
        <v>193</v>
      </c>
      <c r="J1308" s="70"/>
      <c r="K1308" s="73">
        <v>2</v>
      </c>
      <c r="L1308" s="74">
        <v>68.2</v>
      </c>
      <c r="M1308" s="96">
        <v>136.4</v>
      </c>
    </row>
    <row r="1309" spans="1:13" x14ac:dyDescent="0.35">
      <c r="A1309" s="94" t="str">
        <f t="shared" si="20"/>
        <v>6024927ZNGA564BC</v>
      </c>
      <c r="B1309" s="70" t="s">
        <v>993</v>
      </c>
      <c r="C1309" s="71">
        <v>2254192</v>
      </c>
      <c r="D1309" s="70">
        <v>6024927</v>
      </c>
      <c r="E1309" s="70" t="s">
        <v>985</v>
      </c>
      <c r="F1309" s="70" t="s">
        <v>959</v>
      </c>
      <c r="G1309" s="72">
        <v>43179</v>
      </c>
      <c r="H1309" s="72">
        <v>43179</v>
      </c>
      <c r="I1309" s="70" t="s">
        <v>573</v>
      </c>
      <c r="J1309" s="70"/>
      <c r="K1309" s="73">
        <v>1</v>
      </c>
      <c r="L1309" s="74">
        <v>881.69</v>
      </c>
      <c r="M1309" s="96">
        <v>881.69</v>
      </c>
    </row>
    <row r="1310" spans="1:13" x14ac:dyDescent="0.35">
      <c r="A1310" s="94" t="str">
        <f t="shared" si="20"/>
        <v>5975469N-F03MAT</v>
      </c>
      <c r="B1310" s="70" t="s">
        <v>993</v>
      </c>
      <c r="C1310" s="71">
        <v>2256533</v>
      </c>
      <c r="D1310" s="70">
        <v>5975469</v>
      </c>
      <c r="E1310" s="70" t="s">
        <v>966</v>
      </c>
      <c r="F1310" s="70" t="s">
        <v>963</v>
      </c>
      <c r="G1310" s="72">
        <v>43182</v>
      </c>
      <c r="H1310" s="72">
        <v>43182</v>
      </c>
      <c r="I1310" s="70" t="s">
        <v>981</v>
      </c>
      <c r="J1310" s="70"/>
      <c r="K1310" s="73">
        <v>180</v>
      </c>
      <c r="L1310" s="74">
        <v>1</v>
      </c>
      <c r="M1310" s="96">
        <v>180</v>
      </c>
    </row>
    <row r="1311" spans="1:13" x14ac:dyDescent="0.35">
      <c r="A1311" s="94" t="str">
        <f t="shared" si="20"/>
        <v>5975469NGA-F03577</v>
      </c>
      <c r="B1311" s="70" t="s">
        <v>993</v>
      </c>
      <c r="C1311" s="71">
        <v>2256533</v>
      </c>
      <c r="D1311" s="70">
        <v>5975469</v>
      </c>
      <c r="E1311" s="70" t="s">
        <v>966</v>
      </c>
      <c r="F1311" s="70" t="s">
        <v>963</v>
      </c>
      <c r="G1311" s="72">
        <v>43182</v>
      </c>
      <c r="H1311" s="72">
        <v>43182</v>
      </c>
      <c r="I1311" s="70" t="s">
        <v>982</v>
      </c>
      <c r="J1311" s="70"/>
      <c r="K1311" s="73">
        <v>112</v>
      </c>
      <c r="L1311" s="74">
        <v>11.93</v>
      </c>
      <c r="M1311" s="96">
        <v>1336.16</v>
      </c>
    </row>
    <row r="1312" spans="1:13" x14ac:dyDescent="0.35">
      <c r="A1312" s="94" t="str">
        <f t="shared" si="20"/>
        <v>6059910ZNGA564BC</v>
      </c>
      <c r="B1312" s="70" t="s">
        <v>993</v>
      </c>
      <c r="C1312" s="71">
        <v>2257742</v>
      </c>
      <c r="D1312" s="70">
        <v>6059910</v>
      </c>
      <c r="E1312" s="70" t="s">
        <v>962</v>
      </c>
      <c r="F1312" s="70" t="s">
        <v>959</v>
      </c>
      <c r="G1312" s="72">
        <v>43180</v>
      </c>
      <c r="H1312" s="72">
        <v>43180</v>
      </c>
      <c r="I1312" s="70" t="s">
        <v>573</v>
      </c>
      <c r="J1312" s="70"/>
      <c r="K1312" s="73">
        <v>1</v>
      </c>
      <c r="L1312" s="74">
        <v>881.69</v>
      </c>
      <c r="M1312" s="96">
        <v>881.69</v>
      </c>
    </row>
    <row r="1313" spans="1:13" x14ac:dyDescent="0.35">
      <c r="A1313" s="94" t="str">
        <f t="shared" si="20"/>
        <v>6059901ZNGA561A</v>
      </c>
      <c r="B1313" s="70" t="s">
        <v>993</v>
      </c>
      <c r="C1313" s="71">
        <v>2257743</v>
      </c>
      <c r="D1313" s="70">
        <v>6059901</v>
      </c>
      <c r="E1313" s="70" t="s">
        <v>962</v>
      </c>
      <c r="F1313" s="70" t="s">
        <v>956</v>
      </c>
      <c r="G1313" s="72">
        <v>43179</v>
      </c>
      <c r="H1313" s="72">
        <v>43179</v>
      </c>
      <c r="I1313" s="70" t="s">
        <v>543</v>
      </c>
      <c r="J1313" s="70"/>
      <c r="K1313" s="73">
        <v>1</v>
      </c>
      <c r="L1313" s="74">
        <v>0</v>
      </c>
      <c r="M1313" s="96">
        <v>0</v>
      </c>
    </row>
    <row r="1314" spans="1:13" x14ac:dyDescent="0.35">
      <c r="A1314" s="94" t="str">
        <f t="shared" si="20"/>
        <v>6106413Z999</v>
      </c>
      <c r="B1314" s="70" t="s">
        <v>993</v>
      </c>
      <c r="C1314" s="71">
        <v>2258353</v>
      </c>
      <c r="D1314" s="70">
        <v>6106413</v>
      </c>
      <c r="E1314" s="70" t="s">
        <v>957</v>
      </c>
      <c r="F1314" s="70" t="s">
        <v>953</v>
      </c>
      <c r="G1314" s="72">
        <v>43179</v>
      </c>
      <c r="H1314" s="72">
        <v>43179</v>
      </c>
      <c r="I1314" s="70" t="s">
        <v>610</v>
      </c>
      <c r="J1314" s="70"/>
      <c r="K1314" s="73">
        <v>1</v>
      </c>
      <c r="L1314" s="74">
        <v>0</v>
      </c>
      <c r="M1314" s="96">
        <v>0</v>
      </c>
    </row>
    <row r="1315" spans="1:13" x14ac:dyDescent="0.35">
      <c r="A1315" s="94" t="str">
        <f t="shared" si="20"/>
        <v>6106413ZNGA561B</v>
      </c>
      <c r="B1315" s="70" t="s">
        <v>993</v>
      </c>
      <c r="C1315" s="71">
        <v>2258353</v>
      </c>
      <c r="D1315" s="70">
        <v>6106413</v>
      </c>
      <c r="E1315" s="70" t="s">
        <v>957</v>
      </c>
      <c r="F1315" s="70" t="s">
        <v>953</v>
      </c>
      <c r="G1315" s="72">
        <v>43179</v>
      </c>
      <c r="H1315" s="72">
        <v>43179</v>
      </c>
      <c r="I1315" s="70" t="s">
        <v>545</v>
      </c>
      <c r="J1315" s="70"/>
      <c r="K1315" s="73">
        <v>-1</v>
      </c>
      <c r="L1315" s="74">
        <v>194.94</v>
      </c>
      <c r="M1315" s="96">
        <v>-194.94</v>
      </c>
    </row>
    <row r="1316" spans="1:13" x14ac:dyDescent="0.35">
      <c r="A1316" s="94" t="str">
        <f t="shared" si="20"/>
        <v>6106413ZNGA561BC</v>
      </c>
      <c r="B1316" s="70" t="s">
        <v>993</v>
      </c>
      <c r="C1316" s="71">
        <v>2258353</v>
      </c>
      <c r="D1316" s="70">
        <v>6106413</v>
      </c>
      <c r="E1316" s="70" t="s">
        <v>985</v>
      </c>
      <c r="F1316" s="70" t="s">
        <v>959</v>
      </c>
      <c r="G1316" s="72">
        <v>43178</v>
      </c>
      <c r="H1316" s="72">
        <v>43178</v>
      </c>
      <c r="I1316" s="70" t="s">
        <v>549</v>
      </c>
      <c r="J1316" s="70"/>
      <c r="K1316" s="73">
        <v>1</v>
      </c>
      <c r="L1316" s="74">
        <v>433.57</v>
      </c>
      <c r="M1316" s="96">
        <v>433.57</v>
      </c>
    </row>
    <row r="1317" spans="1:13" x14ac:dyDescent="0.35">
      <c r="A1317" s="94" t="str">
        <f t="shared" si="20"/>
        <v>6166910ZNGA561BC</v>
      </c>
      <c r="B1317" s="70" t="s">
        <v>993</v>
      </c>
      <c r="C1317" s="71">
        <v>2261700</v>
      </c>
      <c r="D1317" s="79">
        <v>6166910</v>
      </c>
      <c r="E1317" s="70" t="s">
        <v>952</v>
      </c>
      <c r="F1317" s="70" t="s">
        <v>959</v>
      </c>
      <c r="G1317" s="72">
        <v>43180</v>
      </c>
      <c r="H1317" s="72">
        <v>43180</v>
      </c>
      <c r="I1317" s="70" t="s">
        <v>549</v>
      </c>
      <c r="J1317" s="70"/>
      <c r="K1317" s="73">
        <v>-1</v>
      </c>
      <c r="L1317" s="74">
        <v>433.57</v>
      </c>
      <c r="M1317" s="96">
        <v>-433.57</v>
      </c>
    </row>
    <row r="1318" spans="1:13" x14ac:dyDescent="0.35">
      <c r="A1318" s="94" t="str">
        <f t="shared" si="20"/>
        <v>6166910ZNGA561C</v>
      </c>
      <c r="B1318" s="70" t="s">
        <v>993</v>
      </c>
      <c r="C1318" s="71">
        <v>2261700</v>
      </c>
      <c r="D1318" s="70">
        <v>6166910</v>
      </c>
      <c r="E1318" s="70" t="s">
        <v>952</v>
      </c>
      <c r="F1318" s="70" t="s">
        <v>959</v>
      </c>
      <c r="G1318" s="72">
        <v>43180</v>
      </c>
      <c r="H1318" s="72">
        <v>43180</v>
      </c>
      <c r="I1318" s="70" t="s">
        <v>547</v>
      </c>
      <c r="J1318" s="70"/>
      <c r="K1318" s="73">
        <v>1</v>
      </c>
      <c r="L1318" s="74">
        <v>205.64</v>
      </c>
      <c r="M1318" s="96">
        <v>205.64</v>
      </c>
    </row>
    <row r="1319" spans="1:13" x14ac:dyDescent="0.35">
      <c r="A1319" s="94" t="str">
        <f t="shared" si="20"/>
        <v>5972099ZNGA563BC</v>
      </c>
      <c r="B1319" s="70" t="s">
        <v>993</v>
      </c>
      <c r="C1319" s="71">
        <v>2261840</v>
      </c>
      <c r="D1319" s="70">
        <v>5972099</v>
      </c>
      <c r="E1319" s="70" t="s">
        <v>966</v>
      </c>
      <c r="F1319" s="70" t="s">
        <v>959</v>
      </c>
      <c r="G1319" s="72">
        <v>43180</v>
      </c>
      <c r="H1319" s="72">
        <v>43180</v>
      </c>
      <c r="I1319" s="70" t="s">
        <v>565</v>
      </c>
      <c r="J1319" s="70"/>
      <c r="K1319" s="73">
        <v>1</v>
      </c>
      <c r="L1319" s="74">
        <v>626.70000000000005</v>
      </c>
      <c r="M1319" s="96">
        <v>626.70000000000005</v>
      </c>
    </row>
    <row r="1320" spans="1:13" x14ac:dyDescent="0.35">
      <c r="A1320" s="94" t="str">
        <f t="shared" si="20"/>
        <v>6213339NGA-750</v>
      </c>
      <c r="B1320" s="70" t="s">
        <v>993</v>
      </c>
      <c r="C1320" s="71">
        <v>2264353</v>
      </c>
      <c r="D1320" s="70">
        <v>6213339</v>
      </c>
      <c r="E1320" s="70" t="s">
        <v>966</v>
      </c>
      <c r="F1320" s="70" t="s">
        <v>959</v>
      </c>
      <c r="G1320" s="72">
        <v>43181</v>
      </c>
      <c r="H1320" s="72">
        <v>43181</v>
      </c>
      <c r="I1320" s="70" t="s">
        <v>187</v>
      </c>
      <c r="J1320" s="70"/>
      <c r="K1320" s="73">
        <v>1</v>
      </c>
      <c r="L1320" s="74">
        <v>22.61</v>
      </c>
      <c r="M1320" s="96">
        <v>22.61</v>
      </c>
    </row>
    <row r="1321" spans="1:13" x14ac:dyDescent="0.35">
      <c r="A1321" s="94" t="str">
        <f t="shared" si="20"/>
        <v>6213339NGA-753</v>
      </c>
      <c r="B1321" s="70" t="s">
        <v>993</v>
      </c>
      <c r="C1321" s="71">
        <v>2264353</v>
      </c>
      <c r="D1321" s="70">
        <v>6213339</v>
      </c>
      <c r="E1321" s="70" t="s">
        <v>966</v>
      </c>
      <c r="F1321" s="70" t="s">
        <v>959</v>
      </c>
      <c r="G1321" s="72">
        <v>43181</v>
      </c>
      <c r="H1321" s="72">
        <v>43181</v>
      </c>
      <c r="I1321" s="70" t="s">
        <v>193</v>
      </c>
      <c r="J1321" s="70"/>
      <c r="K1321" s="73">
        <v>1</v>
      </c>
      <c r="L1321" s="74">
        <v>68.2</v>
      </c>
      <c r="M1321" s="96">
        <v>68.2</v>
      </c>
    </row>
    <row r="1322" spans="1:13" x14ac:dyDescent="0.35">
      <c r="A1322" s="94" t="str">
        <f t="shared" si="20"/>
        <v>6222603ZNGA562BC</v>
      </c>
      <c r="B1322" s="70" t="s">
        <v>993</v>
      </c>
      <c r="C1322" s="71">
        <v>2265034</v>
      </c>
      <c r="D1322" s="70">
        <v>6222603</v>
      </c>
      <c r="E1322" s="70" t="s">
        <v>961</v>
      </c>
      <c r="F1322" s="70" t="s">
        <v>959</v>
      </c>
      <c r="G1322" s="72">
        <v>43180</v>
      </c>
      <c r="H1322" s="72">
        <v>43180</v>
      </c>
      <c r="I1322" s="70" t="s">
        <v>557</v>
      </c>
      <c r="J1322" s="70"/>
      <c r="K1322" s="73">
        <v>1</v>
      </c>
      <c r="L1322" s="74">
        <v>498.69</v>
      </c>
      <c r="M1322" s="96">
        <v>498.69</v>
      </c>
    </row>
    <row r="1323" spans="1:13" x14ac:dyDescent="0.35">
      <c r="A1323" s="94" t="str">
        <f t="shared" si="20"/>
        <v>6222603ZNGA564BC</v>
      </c>
      <c r="B1323" s="70" t="s">
        <v>993</v>
      </c>
      <c r="C1323" s="71">
        <v>2265034</v>
      </c>
      <c r="D1323" s="76">
        <v>6222603</v>
      </c>
      <c r="E1323" s="70" t="s">
        <v>961</v>
      </c>
      <c r="F1323" s="70" t="s">
        <v>959</v>
      </c>
      <c r="G1323" s="72">
        <v>43180</v>
      </c>
      <c r="H1323" s="72">
        <v>43180</v>
      </c>
      <c r="I1323" s="70" t="s">
        <v>573</v>
      </c>
      <c r="J1323" s="70"/>
      <c r="K1323" s="73">
        <v>-1</v>
      </c>
      <c r="L1323" s="74">
        <v>881.69</v>
      </c>
      <c r="M1323" s="96">
        <v>-881.69</v>
      </c>
    </row>
    <row r="1324" spans="1:13" x14ac:dyDescent="0.35">
      <c r="A1324" s="94" t="str">
        <f t="shared" si="20"/>
        <v>6215662ZNGA561B</v>
      </c>
      <c r="B1324" s="70" t="s">
        <v>993</v>
      </c>
      <c r="C1324" s="71">
        <v>2265057</v>
      </c>
      <c r="D1324" s="76">
        <v>6215662</v>
      </c>
      <c r="E1324" s="70" t="s">
        <v>961</v>
      </c>
      <c r="F1324" s="70" t="s">
        <v>959</v>
      </c>
      <c r="G1324" s="72">
        <v>43178</v>
      </c>
      <c r="H1324" s="72">
        <v>43178</v>
      </c>
      <c r="I1324" s="70" t="s">
        <v>545</v>
      </c>
      <c r="J1324" s="70"/>
      <c r="K1324" s="73">
        <v>-1</v>
      </c>
      <c r="L1324" s="74">
        <v>194.94</v>
      </c>
      <c r="M1324" s="96">
        <v>-194.94</v>
      </c>
    </row>
    <row r="1325" spans="1:13" x14ac:dyDescent="0.35">
      <c r="A1325" s="94" t="str">
        <f t="shared" si="20"/>
        <v>6177189Z999</v>
      </c>
      <c r="B1325" s="70" t="s">
        <v>993</v>
      </c>
      <c r="C1325" s="71">
        <v>2266493</v>
      </c>
      <c r="D1325" s="70">
        <v>6177189</v>
      </c>
      <c r="E1325" s="70" t="s">
        <v>952</v>
      </c>
      <c r="F1325" s="70" t="s">
        <v>953</v>
      </c>
      <c r="G1325" s="72">
        <v>43182</v>
      </c>
      <c r="H1325" s="72">
        <v>43182</v>
      </c>
      <c r="I1325" s="70" t="s">
        <v>610</v>
      </c>
      <c r="J1325" s="70"/>
      <c r="K1325" s="73">
        <v>1</v>
      </c>
      <c r="L1325" s="74">
        <v>0</v>
      </c>
      <c r="M1325" s="96">
        <v>0</v>
      </c>
    </row>
    <row r="1326" spans="1:13" x14ac:dyDescent="0.35">
      <c r="A1326" s="94" t="str">
        <f t="shared" si="20"/>
        <v>6177189ZNGA563B</v>
      </c>
      <c r="B1326" s="70" t="s">
        <v>993</v>
      </c>
      <c r="C1326" s="71">
        <v>2266493</v>
      </c>
      <c r="D1326" s="70">
        <v>6177189</v>
      </c>
      <c r="E1326" s="70" t="s">
        <v>952</v>
      </c>
      <c r="F1326" s="70" t="s">
        <v>953</v>
      </c>
      <c r="G1326" s="72">
        <v>43182</v>
      </c>
      <c r="H1326" s="72">
        <v>43182</v>
      </c>
      <c r="I1326" s="70" t="s">
        <v>561</v>
      </c>
      <c r="J1326" s="70"/>
      <c r="K1326" s="73">
        <v>-1</v>
      </c>
      <c r="L1326" s="74">
        <v>383.5</v>
      </c>
      <c r="M1326" s="96">
        <v>-383.5</v>
      </c>
    </row>
    <row r="1327" spans="1:13" x14ac:dyDescent="0.35">
      <c r="A1327" s="94" t="str">
        <f t="shared" si="20"/>
        <v>6177189ZNGA563BC</v>
      </c>
      <c r="B1327" s="70" t="s">
        <v>993</v>
      </c>
      <c r="C1327" s="71">
        <v>2266493</v>
      </c>
      <c r="D1327" s="70">
        <v>6177189</v>
      </c>
      <c r="E1327" s="70" t="s">
        <v>966</v>
      </c>
      <c r="F1327" s="70" t="s">
        <v>959</v>
      </c>
      <c r="G1327" s="72">
        <v>43181</v>
      </c>
      <c r="H1327" s="72">
        <v>43181</v>
      </c>
      <c r="I1327" s="70" t="s">
        <v>565</v>
      </c>
      <c r="J1327" s="70"/>
      <c r="K1327" s="73">
        <v>1</v>
      </c>
      <c r="L1327" s="74">
        <v>626.70000000000005</v>
      </c>
      <c r="M1327" s="96">
        <v>626.70000000000005</v>
      </c>
    </row>
    <row r="1328" spans="1:13" x14ac:dyDescent="0.35">
      <c r="A1328" s="94" t="str">
        <f t="shared" si="20"/>
        <v>5821279ZNGA561A</v>
      </c>
      <c r="B1328" s="70" t="s">
        <v>993</v>
      </c>
      <c r="C1328" s="71">
        <v>2266860</v>
      </c>
      <c r="D1328" s="70">
        <v>5821279</v>
      </c>
      <c r="E1328" s="70" t="s">
        <v>985</v>
      </c>
      <c r="F1328" s="70" t="s">
        <v>956</v>
      </c>
      <c r="G1328" s="72">
        <v>43182</v>
      </c>
      <c r="H1328" s="72">
        <v>43182</v>
      </c>
      <c r="I1328" s="70" t="s">
        <v>543</v>
      </c>
      <c r="J1328" s="70"/>
      <c r="K1328" s="73">
        <v>1</v>
      </c>
      <c r="L1328" s="74">
        <v>0</v>
      </c>
      <c r="M1328" s="96">
        <v>0</v>
      </c>
    </row>
    <row r="1329" spans="1:13" x14ac:dyDescent="0.35">
      <c r="A1329" s="94" t="str">
        <f t="shared" si="20"/>
        <v>6230123NGA-750</v>
      </c>
      <c r="B1329" s="70" t="s">
        <v>993</v>
      </c>
      <c r="C1329" s="71">
        <v>2268256</v>
      </c>
      <c r="D1329" s="70">
        <v>6230123</v>
      </c>
      <c r="E1329" s="70" t="s">
        <v>985</v>
      </c>
      <c r="F1329" s="70" t="s">
        <v>959</v>
      </c>
      <c r="G1329" s="72">
        <v>43178</v>
      </c>
      <c r="H1329" s="72">
        <v>43178</v>
      </c>
      <c r="I1329" s="70" t="s">
        <v>187</v>
      </c>
      <c r="J1329" s="70"/>
      <c r="K1329" s="73">
        <v>1</v>
      </c>
      <c r="L1329" s="74">
        <v>22.61</v>
      </c>
      <c r="M1329" s="96">
        <v>22.61</v>
      </c>
    </row>
    <row r="1330" spans="1:13" x14ac:dyDescent="0.35">
      <c r="A1330" s="94" t="str">
        <f t="shared" si="20"/>
        <v>6230123NGA-753</v>
      </c>
      <c r="B1330" s="70" t="s">
        <v>993</v>
      </c>
      <c r="C1330" s="71">
        <v>2268256</v>
      </c>
      <c r="D1330" s="70">
        <v>6230123</v>
      </c>
      <c r="E1330" s="70" t="s">
        <v>985</v>
      </c>
      <c r="F1330" s="70" t="s">
        <v>959</v>
      </c>
      <c r="G1330" s="72">
        <v>43178</v>
      </c>
      <c r="H1330" s="72">
        <v>43178</v>
      </c>
      <c r="I1330" s="70" t="s">
        <v>193</v>
      </c>
      <c r="J1330" s="70"/>
      <c r="K1330" s="73">
        <v>1</v>
      </c>
      <c r="L1330" s="74">
        <v>68.2</v>
      </c>
      <c r="M1330" s="96">
        <v>68.2</v>
      </c>
    </row>
    <row r="1331" spans="1:13" x14ac:dyDescent="0.35">
      <c r="A1331" s="94" t="str">
        <f t="shared" si="20"/>
        <v>6288741ZNGA563BC</v>
      </c>
      <c r="B1331" s="70" t="s">
        <v>993</v>
      </c>
      <c r="C1331" s="71">
        <v>2269456</v>
      </c>
      <c r="D1331" s="70">
        <v>6288741</v>
      </c>
      <c r="E1331" s="70" t="s">
        <v>967</v>
      </c>
      <c r="F1331" s="70" t="s">
        <v>959</v>
      </c>
      <c r="G1331" s="72">
        <v>43182</v>
      </c>
      <c r="H1331" s="72">
        <v>43182</v>
      </c>
      <c r="I1331" s="70" t="s">
        <v>565</v>
      </c>
      <c r="J1331" s="70"/>
      <c r="K1331" s="73">
        <v>1</v>
      </c>
      <c r="L1331" s="74">
        <v>626.70000000000005</v>
      </c>
      <c r="M1331" s="96">
        <v>626.70000000000005</v>
      </c>
    </row>
    <row r="1332" spans="1:13" x14ac:dyDescent="0.35">
      <c r="A1332" s="94" t="str">
        <f t="shared" si="20"/>
        <v>6288589ZNGA560BC</v>
      </c>
      <c r="B1332" s="70" t="s">
        <v>993</v>
      </c>
      <c r="C1332" s="71">
        <v>2270000</v>
      </c>
      <c r="D1332" s="70">
        <v>6288589</v>
      </c>
      <c r="E1332" s="70" t="s">
        <v>967</v>
      </c>
      <c r="F1332" s="70" t="s">
        <v>959</v>
      </c>
      <c r="G1332" s="72">
        <v>43178</v>
      </c>
      <c r="H1332" s="72">
        <v>43178</v>
      </c>
      <c r="I1332" s="70" t="s">
        <v>541</v>
      </c>
      <c r="J1332" s="70"/>
      <c r="K1332" s="73">
        <v>1</v>
      </c>
      <c r="L1332" s="74">
        <v>414.92</v>
      </c>
      <c r="M1332" s="96">
        <v>414.92</v>
      </c>
    </row>
    <row r="1333" spans="1:13" x14ac:dyDescent="0.35">
      <c r="A1333" s="94" t="str">
        <f t="shared" si="20"/>
        <v>6302560ZNGA561A</v>
      </c>
      <c r="B1333" s="70" t="s">
        <v>993</v>
      </c>
      <c r="C1333" s="71">
        <v>2270138</v>
      </c>
      <c r="D1333" s="70">
        <v>6302560</v>
      </c>
      <c r="E1333" s="70" t="s">
        <v>968</v>
      </c>
      <c r="F1333" s="70" t="s">
        <v>956</v>
      </c>
      <c r="G1333" s="72">
        <v>43180</v>
      </c>
      <c r="H1333" s="72">
        <v>43180</v>
      </c>
      <c r="I1333" s="70" t="s">
        <v>543</v>
      </c>
      <c r="J1333" s="70"/>
      <c r="K1333" s="73">
        <v>1</v>
      </c>
      <c r="L1333" s="74">
        <v>0</v>
      </c>
      <c r="M1333" s="96">
        <v>0</v>
      </c>
    </row>
    <row r="1334" spans="1:13" x14ac:dyDescent="0.35">
      <c r="A1334" s="94" t="str">
        <f t="shared" si="20"/>
        <v>6302577ZNGA563BC</v>
      </c>
      <c r="B1334" s="70" t="s">
        <v>993</v>
      </c>
      <c r="C1334" s="71">
        <v>2270139</v>
      </c>
      <c r="D1334" s="70">
        <v>6302577</v>
      </c>
      <c r="E1334" s="70" t="s">
        <v>968</v>
      </c>
      <c r="F1334" s="70" t="s">
        <v>959</v>
      </c>
      <c r="G1334" s="72">
        <v>43180</v>
      </c>
      <c r="H1334" s="72">
        <v>43180</v>
      </c>
      <c r="I1334" s="70" t="s">
        <v>565</v>
      </c>
      <c r="J1334" s="70"/>
      <c r="K1334" s="73">
        <v>1</v>
      </c>
      <c r="L1334" s="74">
        <v>626.70000000000005</v>
      </c>
      <c r="M1334" s="96">
        <v>626.70000000000005</v>
      </c>
    </row>
    <row r="1335" spans="1:13" x14ac:dyDescent="0.35">
      <c r="A1335" s="94" t="str">
        <f t="shared" si="20"/>
        <v>6295363ZNGA563BC</v>
      </c>
      <c r="B1335" s="70" t="s">
        <v>993</v>
      </c>
      <c r="C1335" s="71">
        <v>2270167</v>
      </c>
      <c r="D1335" s="70">
        <v>6295363</v>
      </c>
      <c r="E1335" s="70" t="s">
        <v>962</v>
      </c>
      <c r="F1335" s="70" t="s">
        <v>959</v>
      </c>
      <c r="G1335" s="72">
        <v>43183</v>
      </c>
      <c r="H1335" s="72">
        <v>43183</v>
      </c>
      <c r="I1335" s="70" t="s">
        <v>565</v>
      </c>
      <c r="J1335" s="70"/>
      <c r="K1335" s="73">
        <v>1</v>
      </c>
      <c r="L1335" s="74">
        <v>626.70000000000005</v>
      </c>
      <c r="M1335" s="96">
        <v>626.70000000000005</v>
      </c>
    </row>
    <row r="1336" spans="1:13" x14ac:dyDescent="0.35">
      <c r="A1336" s="94" t="str">
        <f t="shared" si="20"/>
        <v>6295361ZNGA561A</v>
      </c>
      <c r="B1336" s="70" t="s">
        <v>993</v>
      </c>
      <c r="C1336" s="71">
        <v>2270168</v>
      </c>
      <c r="D1336" s="70">
        <v>6295361</v>
      </c>
      <c r="E1336" s="70" t="s">
        <v>962</v>
      </c>
      <c r="F1336" s="70" t="s">
        <v>956</v>
      </c>
      <c r="G1336" s="72">
        <v>43181</v>
      </c>
      <c r="H1336" s="72">
        <v>43181</v>
      </c>
      <c r="I1336" s="70" t="s">
        <v>543</v>
      </c>
      <c r="J1336" s="70"/>
      <c r="K1336" s="73">
        <v>1</v>
      </c>
      <c r="L1336" s="74">
        <v>0</v>
      </c>
      <c r="M1336" s="96">
        <v>0</v>
      </c>
    </row>
    <row r="1337" spans="1:13" x14ac:dyDescent="0.35">
      <c r="A1337" s="94" t="str">
        <f t="shared" si="20"/>
        <v>6305661ZNGA563BC</v>
      </c>
      <c r="B1337" s="70" t="s">
        <v>993</v>
      </c>
      <c r="C1337" s="71">
        <v>2270639</v>
      </c>
      <c r="D1337" s="70">
        <v>6305661</v>
      </c>
      <c r="E1337" s="70" t="s">
        <v>961</v>
      </c>
      <c r="F1337" s="70" t="s">
        <v>959</v>
      </c>
      <c r="G1337" s="72">
        <v>43182</v>
      </c>
      <c r="H1337" s="72">
        <v>43182</v>
      </c>
      <c r="I1337" s="70" t="s">
        <v>565</v>
      </c>
      <c r="J1337" s="70"/>
      <c r="K1337" s="73">
        <v>1</v>
      </c>
      <c r="L1337" s="74">
        <v>626.70000000000005</v>
      </c>
      <c r="M1337" s="96">
        <v>626.70000000000005</v>
      </c>
    </row>
    <row r="1338" spans="1:13" x14ac:dyDescent="0.35">
      <c r="A1338" s="94" t="str">
        <f t="shared" si="20"/>
        <v>6305640ZNGA561A</v>
      </c>
      <c r="B1338" s="70" t="s">
        <v>993</v>
      </c>
      <c r="C1338" s="71">
        <v>2270640</v>
      </c>
      <c r="D1338" s="70">
        <v>6305640</v>
      </c>
      <c r="E1338" s="70" t="s">
        <v>961</v>
      </c>
      <c r="F1338" s="70" t="s">
        <v>956</v>
      </c>
      <c r="G1338" s="72">
        <v>43179</v>
      </c>
      <c r="H1338" s="72">
        <v>43179</v>
      </c>
      <c r="I1338" s="70" t="s">
        <v>543</v>
      </c>
      <c r="J1338" s="70"/>
      <c r="K1338" s="73">
        <v>1</v>
      </c>
      <c r="L1338" s="74">
        <v>0</v>
      </c>
      <c r="M1338" s="96">
        <v>0</v>
      </c>
    </row>
    <row r="1339" spans="1:13" x14ac:dyDescent="0.35">
      <c r="A1339" s="94" t="str">
        <f t="shared" si="20"/>
        <v>6093072ZNGA560BC</v>
      </c>
      <c r="B1339" s="70" t="s">
        <v>993</v>
      </c>
      <c r="C1339" s="71">
        <v>2272559</v>
      </c>
      <c r="D1339" s="70">
        <v>6093072</v>
      </c>
      <c r="E1339" s="70" t="s">
        <v>952</v>
      </c>
      <c r="F1339" s="70" t="s">
        <v>959</v>
      </c>
      <c r="G1339" s="72">
        <v>43178</v>
      </c>
      <c r="H1339" s="72">
        <v>43178</v>
      </c>
      <c r="I1339" s="70" t="s">
        <v>541</v>
      </c>
      <c r="J1339" s="70"/>
      <c r="K1339" s="73">
        <v>1</v>
      </c>
      <c r="L1339" s="74">
        <v>414.92</v>
      </c>
      <c r="M1339" s="96">
        <v>414.92</v>
      </c>
    </row>
    <row r="1340" spans="1:13" x14ac:dyDescent="0.35">
      <c r="A1340" s="94" t="str">
        <f t="shared" si="20"/>
        <v>6344185ZNGA560BC</v>
      </c>
      <c r="B1340" s="70" t="s">
        <v>993</v>
      </c>
      <c r="C1340" s="71">
        <v>2272609</v>
      </c>
      <c r="D1340" s="70">
        <v>6344185</v>
      </c>
      <c r="E1340" s="70" t="s">
        <v>985</v>
      </c>
      <c r="F1340" s="70" t="s">
        <v>959</v>
      </c>
      <c r="G1340" s="72">
        <v>43178</v>
      </c>
      <c r="H1340" s="72">
        <v>43178</v>
      </c>
      <c r="I1340" s="70" t="s">
        <v>541</v>
      </c>
      <c r="J1340" s="70"/>
      <c r="K1340" s="73">
        <v>1</v>
      </c>
      <c r="L1340" s="74">
        <v>414.92</v>
      </c>
      <c r="M1340" s="96">
        <v>414.92</v>
      </c>
    </row>
    <row r="1341" spans="1:13" x14ac:dyDescent="0.35">
      <c r="A1341" s="94" t="str">
        <f t="shared" si="20"/>
        <v>6359271Z999</v>
      </c>
      <c r="B1341" s="70" t="s">
        <v>993</v>
      </c>
      <c r="C1341" s="71">
        <v>2272784</v>
      </c>
      <c r="D1341" s="70">
        <v>6359271</v>
      </c>
      <c r="E1341" s="70" t="s">
        <v>985</v>
      </c>
      <c r="F1341" s="70" t="s">
        <v>953</v>
      </c>
      <c r="G1341" s="72">
        <v>43182</v>
      </c>
      <c r="H1341" s="72">
        <v>43182</v>
      </c>
      <c r="I1341" s="70" t="s">
        <v>610</v>
      </c>
      <c r="J1341" s="70"/>
      <c r="K1341" s="73">
        <v>1</v>
      </c>
      <c r="L1341" s="74">
        <v>0</v>
      </c>
      <c r="M1341" s="96">
        <v>0</v>
      </c>
    </row>
    <row r="1342" spans="1:13" x14ac:dyDescent="0.35">
      <c r="A1342" s="94" t="str">
        <f t="shared" si="20"/>
        <v>6359271ZNGA561B</v>
      </c>
      <c r="B1342" s="70" t="s">
        <v>993</v>
      </c>
      <c r="C1342" s="71">
        <v>2272784</v>
      </c>
      <c r="D1342" s="70">
        <v>6359271</v>
      </c>
      <c r="E1342" s="70" t="s">
        <v>985</v>
      </c>
      <c r="F1342" s="70" t="s">
        <v>953</v>
      </c>
      <c r="G1342" s="72">
        <v>43182</v>
      </c>
      <c r="H1342" s="72">
        <v>43182</v>
      </c>
      <c r="I1342" s="70" t="s">
        <v>545</v>
      </c>
      <c r="J1342" s="70"/>
      <c r="K1342" s="73">
        <v>-1</v>
      </c>
      <c r="L1342" s="74">
        <v>194.94</v>
      </c>
      <c r="M1342" s="96">
        <v>-194.94</v>
      </c>
    </row>
    <row r="1343" spans="1:13" x14ac:dyDescent="0.35">
      <c r="A1343" s="94" t="str">
        <f t="shared" si="20"/>
        <v>6359271ZNGA561BC</v>
      </c>
      <c r="B1343" s="70" t="s">
        <v>993</v>
      </c>
      <c r="C1343" s="71">
        <v>2272784</v>
      </c>
      <c r="D1343" s="70">
        <v>6359271</v>
      </c>
      <c r="E1343" s="70" t="s">
        <v>985</v>
      </c>
      <c r="F1343" s="70" t="s">
        <v>959</v>
      </c>
      <c r="G1343" s="72">
        <v>43181</v>
      </c>
      <c r="H1343" s="72">
        <v>43181</v>
      </c>
      <c r="I1343" s="70" t="s">
        <v>549</v>
      </c>
      <c r="J1343" s="70"/>
      <c r="K1343" s="73">
        <v>1</v>
      </c>
      <c r="L1343" s="74">
        <v>433.57</v>
      </c>
      <c r="M1343" s="96">
        <v>433.57</v>
      </c>
    </row>
    <row r="1344" spans="1:13" x14ac:dyDescent="0.35">
      <c r="A1344" s="94" t="str">
        <f t="shared" si="20"/>
        <v>6154318ZNGA561BC</v>
      </c>
      <c r="B1344" s="70" t="s">
        <v>993</v>
      </c>
      <c r="C1344" s="71">
        <v>2273316</v>
      </c>
      <c r="D1344" s="70">
        <v>6154318</v>
      </c>
      <c r="E1344" s="70" t="s">
        <v>952</v>
      </c>
      <c r="F1344" s="70" t="s">
        <v>959</v>
      </c>
      <c r="G1344" s="72">
        <v>43178</v>
      </c>
      <c r="H1344" s="72">
        <v>43178</v>
      </c>
      <c r="I1344" s="70" t="s">
        <v>549</v>
      </c>
      <c r="J1344" s="70"/>
      <c r="K1344" s="73">
        <v>1</v>
      </c>
      <c r="L1344" s="74">
        <v>433.57</v>
      </c>
      <c r="M1344" s="96">
        <v>433.57</v>
      </c>
    </row>
    <row r="1345" spans="1:13" x14ac:dyDescent="0.35">
      <c r="A1345" s="94" t="str">
        <f t="shared" si="20"/>
        <v>6154399ZNGA564BC</v>
      </c>
      <c r="B1345" s="70" t="s">
        <v>993</v>
      </c>
      <c r="C1345" s="71">
        <v>2273326</v>
      </c>
      <c r="D1345" s="70">
        <v>6154399</v>
      </c>
      <c r="E1345" s="70" t="s">
        <v>966</v>
      </c>
      <c r="F1345" s="70" t="s">
        <v>959</v>
      </c>
      <c r="G1345" s="72">
        <v>43178</v>
      </c>
      <c r="H1345" s="72">
        <v>43178</v>
      </c>
      <c r="I1345" s="70" t="s">
        <v>573</v>
      </c>
      <c r="J1345" s="70"/>
      <c r="K1345" s="73">
        <v>1</v>
      </c>
      <c r="L1345" s="74">
        <v>881.69</v>
      </c>
      <c r="M1345" s="96">
        <v>881.69</v>
      </c>
    </row>
    <row r="1346" spans="1:13" x14ac:dyDescent="0.35">
      <c r="A1346" s="94" t="str">
        <f t="shared" si="20"/>
        <v>6339791ZNGA562BC</v>
      </c>
      <c r="B1346" s="70" t="s">
        <v>993</v>
      </c>
      <c r="C1346" s="71">
        <v>2273387</v>
      </c>
      <c r="D1346" s="70">
        <v>6339791</v>
      </c>
      <c r="E1346" s="70" t="s">
        <v>968</v>
      </c>
      <c r="F1346" s="70" t="s">
        <v>959</v>
      </c>
      <c r="G1346" s="72">
        <v>43181</v>
      </c>
      <c r="H1346" s="72">
        <v>43181</v>
      </c>
      <c r="I1346" s="70" t="s">
        <v>557</v>
      </c>
      <c r="J1346" s="70"/>
      <c r="K1346" s="73">
        <v>1</v>
      </c>
      <c r="L1346" s="74">
        <v>498.69</v>
      </c>
      <c r="M1346" s="96">
        <v>498.69</v>
      </c>
    </row>
    <row r="1347" spans="1:13" x14ac:dyDescent="0.35">
      <c r="A1347" s="94" t="str">
        <f t="shared" ref="A1347:A1410" si="21">CONCATENATE(D1347,I1347)</f>
        <v>6339791ZNGA563BC</v>
      </c>
      <c r="B1347" s="70" t="s">
        <v>993</v>
      </c>
      <c r="C1347" s="71">
        <v>2273387</v>
      </c>
      <c r="D1347" s="77">
        <v>6339791</v>
      </c>
      <c r="E1347" s="70" t="s">
        <v>968</v>
      </c>
      <c r="F1347" s="70" t="s">
        <v>959</v>
      </c>
      <c r="G1347" s="72">
        <v>43181</v>
      </c>
      <c r="H1347" s="72">
        <v>43181</v>
      </c>
      <c r="I1347" s="70" t="s">
        <v>565</v>
      </c>
      <c r="J1347" s="70"/>
      <c r="K1347" s="73">
        <v>-1</v>
      </c>
      <c r="L1347" s="74">
        <v>626.70000000000005</v>
      </c>
      <c r="M1347" s="96">
        <v>-626.70000000000005</v>
      </c>
    </row>
    <row r="1348" spans="1:13" x14ac:dyDescent="0.35">
      <c r="A1348" s="94" t="str">
        <f t="shared" si="21"/>
        <v>6387487ZNGA561A</v>
      </c>
      <c r="B1348" s="70" t="s">
        <v>993</v>
      </c>
      <c r="C1348" s="71">
        <v>2274240</v>
      </c>
      <c r="D1348" s="70">
        <v>6387487</v>
      </c>
      <c r="E1348" s="70" t="s">
        <v>985</v>
      </c>
      <c r="F1348" s="70" t="s">
        <v>956</v>
      </c>
      <c r="G1348" s="72">
        <v>43181</v>
      </c>
      <c r="H1348" s="72">
        <v>43181</v>
      </c>
      <c r="I1348" s="70" t="s">
        <v>543</v>
      </c>
      <c r="J1348" s="70"/>
      <c r="K1348" s="73">
        <v>1</v>
      </c>
      <c r="L1348" s="74">
        <v>0</v>
      </c>
      <c r="M1348" s="96">
        <v>0</v>
      </c>
    </row>
    <row r="1349" spans="1:13" x14ac:dyDescent="0.35">
      <c r="A1349" s="94" t="str">
        <f t="shared" si="21"/>
        <v>6389713ZNGA564BC</v>
      </c>
      <c r="B1349" s="70" t="s">
        <v>993</v>
      </c>
      <c r="C1349" s="71">
        <v>2274441</v>
      </c>
      <c r="D1349" s="70">
        <v>6389713</v>
      </c>
      <c r="E1349" s="70" t="s">
        <v>961</v>
      </c>
      <c r="F1349" s="70" t="s">
        <v>959</v>
      </c>
      <c r="G1349" s="72">
        <v>43182</v>
      </c>
      <c r="H1349" s="72">
        <v>43182</v>
      </c>
      <c r="I1349" s="70" t="s">
        <v>573</v>
      </c>
      <c r="J1349" s="70"/>
      <c r="K1349" s="73">
        <v>1</v>
      </c>
      <c r="L1349" s="74">
        <v>881.69</v>
      </c>
      <c r="M1349" s="96">
        <v>881.69</v>
      </c>
    </row>
    <row r="1350" spans="1:13" x14ac:dyDescent="0.35">
      <c r="A1350" s="94" t="str">
        <f t="shared" si="21"/>
        <v>6389698ZNGA561A</v>
      </c>
      <c r="B1350" s="70" t="s">
        <v>993</v>
      </c>
      <c r="C1350" s="71">
        <v>2274442</v>
      </c>
      <c r="D1350" s="70">
        <v>6389698</v>
      </c>
      <c r="E1350" s="70" t="s">
        <v>961</v>
      </c>
      <c r="F1350" s="70" t="s">
        <v>956</v>
      </c>
      <c r="G1350" s="72">
        <v>43179</v>
      </c>
      <c r="H1350" s="72">
        <v>43179</v>
      </c>
      <c r="I1350" s="70" t="s">
        <v>543</v>
      </c>
      <c r="J1350" s="70"/>
      <c r="K1350" s="73">
        <v>1</v>
      </c>
      <c r="L1350" s="74">
        <v>0</v>
      </c>
      <c r="M1350" s="96">
        <v>0</v>
      </c>
    </row>
    <row r="1351" spans="1:13" x14ac:dyDescent="0.35">
      <c r="A1351" s="94" t="str">
        <f t="shared" si="21"/>
        <v>6400036ZNGA561A</v>
      </c>
      <c r="B1351" s="70" t="s">
        <v>993</v>
      </c>
      <c r="C1351" s="71">
        <v>2274981</v>
      </c>
      <c r="D1351" s="70">
        <v>6400036</v>
      </c>
      <c r="E1351" s="70" t="s">
        <v>962</v>
      </c>
      <c r="F1351" s="70" t="s">
        <v>956</v>
      </c>
      <c r="G1351" s="72">
        <v>43178</v>
      </c>
      <c r="H1351" s="72">
        <v>43178</v>
      </c>
      <c r="I1351" s="70" t="s">
        <v>543</v>
      </c>
      <c r="J1351" s="70"/>
      <c r="K1351" s="73">
        <v>1</v>
      </c>
      <c r="L1351" s="74">
        <v>0</v>
      </c>
      <c r="M1351" s="96">
        <v>0</v>
      </c>
    </row>
    <row r="1352" spans="1:13" x14ac:dyDescent="0.35">
      <c r="A1352" s="94" t="str">
        <f t="shared" si="21"/>
        <v>6400042ZNGA561BC</v>
      </c>
      <c r="B1352" s="70" t="s">
        <v>993</v>
      </c>
      <c r="C1352" s="71">
        <v>2274982</v>
      </c>
      <c r="D1352" s="70">
        <v>6400042</v>
      </c>
      <c r="E1352" s="70" t="s">
        <v>962</v>
      </c>
      <c r="F1352" s="70" t="s">
        <v>959</v>
      </c>
      <c r="G1352" s="72">
        <v>43178</v>
      </c>
      <c r="H1352" s="72">
        <v>43178</v>
      </c>
      <c r="I1352" s="70" t="s">
        <v>549</v>
      </c>
      <c r="J1352" s="70"/>
      <c r="K1352" s="73">
        <v>1</v>
      </c>
      <c r="L1352" s="74">
        <v>433.57</v>
      </c>
      <c r="M1352" s="96">
        <v>433.57</v>
      </c>
    </row>
    <row r="1353" spans="1:13" x14ac:dyDescent="0.35">
      <c r="A1353" s="94" t="str">
        <f t="shared" si="21"/>
        <v>6363785NGA-714</v>
      </c>
      <c r="B1353" s="70" t="s">
        <v>993</v>
      </c>
      <c r="C1353" s="71">
        <v>2275180</v>
      </c>
      <c r="D1353" s="70">
        <v>6363785</v>
      </c>
      <c r="E1353" s="70" t="s">
        <v>961</v>
      </c>
      <c r="F1353" s="70" t="s">
        <v>953</v>
      </c>
      <c r="G1353" s="72">
        <v>43182</v>
      </c>
      <c r="H1353" s="72">
        <v>43182</v>
      </c>
      <c r="I1353" s="70" t="s">
        <v>181</v>
      </c>
      <c r="J1353" s="70"/>
      <c r="K1353" s="73">
        <v>1</v>
      </c>
      <c r="L1353" s="74">
        <v>41.38</v>
      </c>
      <c r="M1353" s="96">
        <v>41.38</v>
      </c>
    </row>
    <row r="1354" spans="1:13" x14ac:dyDescent="0.35">
      <c r="A1354" s="94" t="str">
        <f t="shared" si="21"/>
        <v>6387712N-F02MAT</v>
      </c>
      <c r="B1354" s="70" t="s">
        <v>993</v>
      </c>
      <c r="C1354" s="71">
        <v>2275492</v>
      </c>
      <c r="D1354" s="70">
        <v>6387712</v>
      </c>
      <c r="E1354" s="70" t="s">
        <v>955</v>
      </c>
      <c r="F1354" s="70" t="s">
        <v>963</v>
      </c>
      <c r="G1354" s="72">
        <v>43178</v>
      </c>
      <c r="H1354" s="72">
        <v>43178</v>
      </c>
      <c r="I1354" s="70" t="s">
        <v>964</v>
      </c>
      <c r="J1354" s="70"/>
      <c r="K1354" s="73">
        <v>45</v>
      </c>
      <c r="L1354" s="74">
        <v>1</v>
      </c>
      <c r="M1354" s="96">
        <v>45</v>
      </c>
    </row>
    <row r="1355" spans="1:13" x14ac:dyDescent="0.35">
      <c r="A1355" s="94" t="str">
        <f t="shared" si="21"/>
        <v>6387712NGA-F02577</v>
      </c>
      <c r="B1355" s="70" t="s">
        <v>993</v>
      </c>
      <c r="C1355" s="71">
        <v>2275492</v>
      </c>
      <c r="D1355" s="70">
        <v>6387712</v>
      </c>
      <c r="E1355" s="70" t="s">
        <v>955</v>
      </c>
      <c r="F1355" s="70" t="s">
        <v>963</v>
      </c>
      <c r="G1355" s="72">
        <v>43178</v>
      </c>
      <c r="H1355" s="72">
        <v>43178</v>
      </c>
      <c r="I1355" s="70" t="s">
        <v>965</v>
      </c>
      <c r="J1355" s="70"/>
      <c r="K1355" s="73">
        <v>44</v>
      </c>
      <c r="L1355" s="74">
        <v>11.93</v>
      </c>
      <c r="M1355" s="96">
        <v>524.91999999999996</v>
      </c>
    </row>
    <row r="1356" spans="1:13" x14ac:dyDescent="0.35">
      <c r="A1356" s="94" t="str">
        <f t="shared" si="21"/>
        <v>6387712ZNGA561BC</v>
      </c>
      <c r="B1356" s="70" t="s">
        <v>993</v>
      </c>
      <c r="C1356" s="71">
        <v>2275492</v>
      </c>
      <c r="D1356" s="70">
        <v>6387712</v>
      </c>
      <c r="E1356" s="70" t="s">
        <v>955</v>
      </c>
      <c r="F1356" s="70" t="s">
        <v>959</v>
      </c>
      <c r="G1356" s="72">
        <v>43180</v>
      </c>
      <c r="H1356" s="72">
        <v>43180</v>
      </c>
      <c r="I1356" s="70" t="s">
        <v>549</v>
      </c>
      <c r="J1356" s="70"/>
      <c r="K1356" s="73">
        <v>1</v>
      </c>
      <c r="L1356" s="74">
        <v>433.57</v>
      </c>
      <c r="M1356" s="96">
        <v>433.57</v>
      </c>
    </row>
    <row r="1357" spans="1:13" x14ac:dyDescent="0.35">
      <c r="A1357" s="94" t="str">
        <f t="shared" si="21"/>
        <v>6388984ZNGA561C</v>
      </c>
      <c r="B1357" s="70" t="s">
        <v>993</v>
      </c>
      <c r="C1357" s="71">
        <v>2275500</v>
      </c>
      <c r="D1357" s="70">
        <v>6388984</v>
      </c>
      <c r="E1357" s="70" t="s">
        <v>968</v>
      </c>
      <c r="F1357" s="70" t="s">
        <v>959</v>
      </c>
      <c r="G1357" s="72">
        <v>43178</v>
      </c>
      <c r="H1357" s="72">
        <v>43178</v>
      </c>
      <c r="I1357" s="70" t="s">
        <v>547</v>
      </c>
      <c r="J1357" s="70"/>
      <c r="K1357" s="73">
        <v>1</v>
      </c>
      <c r="L1357" s="74">
        <v>205.64</v>
      </c>
      <c r="M1357" s="96">
        <v>205.64</v>
      </c>
    </row>
    <row r="1358" spans="1:13" x14ac:dyDescent="0.35">
      <c r="A1358" s="94" t="str">
        <f t="shared" si="21"/>
        <v>6342143ZNGA561BC</v>
      </c>
      <c r="B1358" s="70" t="s">
        <v>993</v>
      </c>
      <c r="C1358" s="71">
        <v>2275523</v>
      </c>
      <c r="D1358" s="70">
        <v>6342143</v>
      </c>
      <c r="E1358" s="70" t="s">
        <v>955</v>
      </c>
      <c r="F1358" s="70" t="s">
        <v>959</v>
      </c>
      <c r="G1358" s="72">
        <v>43183</v>
      </c>
      <c r="H1358" s="72">
        <v>43183</v>
      </c>
      <c r="I1358" s="70" t="s">
        <v>549</v>
      </c>
      <c r="J1358" s="70"/>
      <c r="K1358" s="73">
        <v>1</v>
      </c>
      <c r="L1358" s="74">
        <v>433.57</v>
      </c>
      <c r="M1358" s="96">
        <v>433.57</v>
      </c>
    </row>
    <row r="1359" spans="1:13" x14ac:dyDescent="0.35">
      <c r="A1359" s="94" t="str">
        <f t="shared" si="21"/>
        <v>6404803ZNGA561A</v>
      </c>
      <c r="B1359" s="70" t="s">
        <v>993</v>
      </c>
      <c r="C1359" s="71">
        <v>2275634</v>
      </c>
      <c r="D1359" s="70">
        <v>6404803</v>
      </c>
      <c r="E1359" s="70" t="s">
        <v>955</v>
      </c>
      <c r="F1359" s="70" t="s">
        <v>956</v>
      </c>
      <c r="G1359" s="72">
        <v>43178</v>
      </c>
      <c r="H1359" s="72">
        <v>43178</v>
      </c>
      <c r="I1359" s="70" t="s">
        <v>543</v>
      </c>
      <c r="J1359" s="70"/>
      <c r="K1359" s="73">
        <v>1</v>
      </c>
      <c r="L1359" s="74">
        <v>0</v>
      </c>
      <c r="M1359" s="96">
        <v>0</v>
      </c>
    </row>
    <row r="1360" spans="1:13" x14ac:dyDescent="0.35">
      <c r="A1360" s="94" t="str">
        <f t="shared" si="21"/>
        <v>6404817ZNGA561BC</v>
      </c>
      <c r="B1360" s="70" t="s">
        <v>993</v>
      </c>
      <c r="C1360" s="71">
        <v>2275635</v>
      </c>
      <c r="D1360" s="70">
        <v>6404817</v>
      </c>
      <c r="E1360" s="70" t="s">
        <v>955</v>
      </c>
      <c r="F1360" s="70" t="s">
        <v>959</v>
      </c>
      <c r="G1360" s="72">
        <v>43181</v>
      </c>
      <c r="H1360" s="72">
        <v>43181</v>
      </c>
      <c r="I1360" s="70" t="s">
        <v>549</v>
      </c>
      <c r="J1360" s="70"/>
      <c r="K1360" s="73">
        <v>1</v>
      </c>
      <c r="L1360" s="74">
        <v>433.57</v>
      </c>
      <c r="M1360" s="96">
        <v>433.57</v>
      </c>
    </row>
    <row r="1361" spans="1:13" x14ac:dyDescent="0.35">
      <c r="A1361" s="94" t="str">
        <f t="shared" si="21"/>
        <v>6415794ZNGA563BC</v>
      </c>
      <c r="B1361" s="70" t="s">
        <v>993</v>
      </c>
      <c r="C1361" s="71">
        <v>2275894</v>
      </c>
      <c r="D1361" s="70">
        <v>6415794</v>
      </c>
      <c r="E1361" s="70" t="s">
        <v>966</v>
      </c>
      <c r="F1361" s="70" t="s">
        <v>959</v>
      </c>
      <c r="G1361" s="72">
        <v>43183</v>
      </c>
      <c r="H1361" s="72">
        <v>43183</v>
      </c>
      <c r="I1361" s="70" t="s">
        <v>565</v>
      </c>
      <c r="J1361" s="70"/>
      <c r="K1361" s="73">
        <v>1</v>
      </c>
      <c r="L1361" s="74">
        <v>626.70000000000005</v>
      </c>
      <c r="M1361" s="96">
        <v>626.70000000000005</v>
      </c>
    </row>
    <row r="1362" spans="1:13" x14ac:dyDescent="0.35">
      <c r="A1362" s="94" t="str">
        <f t="shared" si="21"/>
        <v>6414033ZNGA561BC</v>
      </c>
      <c r="B1362" s="70" t="s">
        <v>993</v>
      </c>
      <c r="C1362" s="71">
        <v>2276269</v>
      </c>
      <c r="D1362" s="70">
        <v>6414033</v>
      </c>
      <c r="E1362" s="70" t="s">
        <v>967</v>
      </c>
      <c r="F1362" s="70" t="s">
        <v>959</v>
      </c>
      <c r="G1362" s="72">
        <v>43178</v>
      </c>
      <c r="H1362" s="72">
        <v>43178</v>
      </c>
      <c r="I1362" s="70" t="s">
        <v>549</v>
      </c>
      <c r="J1362" s="70"/>
      <c r="K1362" s="73">
        <v>1</v>
      </c>
      <c r="L1362" s="74">
        <v>433.57</v>
      </c>
      <c r="M1362" s="96">
        <v>433.57</v>
      </c>
    </row>
    <row r="1363" spans="1:13" x14ac:dyDescent="0.35">
      <c r="A1363" s="94" t="str">
        <f t="shared" si="21"/>
        <v>6414020ZNGA561A</v>
      </c>
      <c r="B1363" s="70" t="s">
        <v>993</v>
      </c>
      <c r="C1363" s="71">
        <v>2276270</v>
      </c>
      <c r="D1363" s="70">
        <v>6414020</v>
      </c>
      <c r="E1363" s="70" t="s">
        <v>967</v>
      </c>
      <c r="F1363" s="70" t="s">
        <v>956</v>
      </c>
      <c r="G1363" s="72">
        <v>43178</v>
      </c>
      <c r="H1363" s="72">
        <v>43178</v>
      </c>
      <c r="I1363" s="70" t="s">
        <v>543</v>
      </c>
      <c r="J1363" s="70"/>
      <c r="K1363" s="73">
        <v>1</v>
      </c>
      <c r="L1363" s="74">
        <v>0</v>
      </c>
      <c r="M1363" s="96">
        <v>0</v>
      </c>
    </row>
    <row r="1364" spans="1:13" x14ac:dyDescent="0.35">
      <c r="A1364" s="94" t="str">
        <f t="shared" si="21"/>
        <v>6436552Z999</v>
      </c>
      <c r="B1364" s="70" t="s">
        <v>993</v>
      </c>
      <c r="C1364" s="71">
        <v>2276808</v>
      </c>
      <c r="D1364" s="70">
        <v>6436552</v>
      </c>
      <c r="E1364" s="70" t="s">
        <v>961</v>
      </c>
      <c r="F1364" s="70" t="s">
        <v>953</v>
      </c>
      <c r="G1364" s="72">
        <v>43182</v>
      </c>
      <c r="H1364" s="72">
        <v>43182</v>
      </c>
      <c r="I1364" s="70" t="s">
        <v>610</v>
      </c>
      <c r="J1364" s="70"/>
      <c r="K1364" s="73">
        <v>1</v>
      </c>
      <c r="L1364" s="74">
        <v>0</v>
      </c>
      <c r="M1364" s="96">
        <v>0</v>
      </c>
    </row>
    <row r="1365" spans="1:13" x14ac:dyDescent="0.35">
      <c r="A1365" s="94" t="str">
        <f t="shared" si="21"/>
        <v>6436552ZNGA561B</v>
      </c>
      <c r="B1365" s="70" t="s">
        <v>993</v>
      </c>
      <c r="C1365" s="71">
        <v>2276808</v>
      </c>
      <c r="D1365" s="70">
        <v>6436552</v>
      </c>
      <c r="E1365" s="70" t="s">
        <v>961</v>
      </c>
      <c r="F1365" s="70" t="s">
        <v>953</v>
      </c>
      <c r="G1365" s="72">
        <v>43182</v>
      </c>
      <c r="H1365" s="72">
        <v>43182</v>
      </c>
      <c r="I1365" s="70" t="s">
        <v>545</v>
      </c>
      <c r="J1365" s="70"/>
      <c r="K1365" s="73">
        <v>-1</v>
      </c>
      <c r="L1365" s="74">
        <v>194.94</v>
      </c>
      <c r="M1365" s="96">
        <v>-194.94</v>
      </c>
    </row>
    <row r="1366" spans="1:13" x14ac:dyDescent="0.35">
      <c r="A1366" s="94" t="str">
        <f t="shared" si="21"/>
        <v>6436552ZNGA561BC</v>
      </c>
      <c r="B1366" s="70" t="s">
        <v>993</v>
      </c>
      <c r="C1366" s="71">
        <v>2276808</v>
      </c>
      <c r="D1366" s="70">
        <v>6436552</v>
      </c>
      <c r="E1366" s="70" t="s">
        <v>961</v>
      </c>
      <c r="F1366" s="70" t="s">
        <v>959</v>
      </c>
      <c r="G1366" s="72">
        <v>43181</v>
      </c>
      <c r="H1366" s="72">
        <v>43181</v>
      </c>
      <c r="I1366" s="70" t="s">
        <v>549</v>
      </c>
      <c r="J1366" s="70"/>
      <c r="K1366" s="73">
        <v>1</v>
      </c>
      <c r="L1366" s="74">
        <v>433.57</v>
      </c>
      <c r="M1366" s="96">
        <v>433.57</v>
      </c>
    </row>
    <row r="1367" spans="1:13" x14ac:dyDescent="0.35">
      <c r="A1367" s="94" t="str">
        <f t="shared" si="21"/>
        <v>6416359ZNGA561A</v>
      </c>
      <c r="B1367" s="70" t="s">
        <v>993</v>
      </c>
      <c r="C1367" s="71">
        <v>2276826</v>
      </c>
      <c r="D1367" s="70">
        <v>6416359</v>
      </c>
      <c r="E1367" s="70" t="s">
        <v>962</v>
      </c>
      <c r="F1367" s="70" t="s">
        <v>956</v>
      </c>
      <c r="G1367" s="72">
        <v>43178</v>
      </c>
      <c r="H1367" s="72">
        <v>43178</v>
      </c>
      <c r="I1367" s="70" t="s">
        <v>543</v>
      </c>
      <c r="J1367" s="70"/>
      <c r="K1367" s="73">
        <v>1</v>
      </c>
      <c r="L1367" s="74">
        <v>0</v>
      </c>
      <c r="M1367" s="96">
        <v>0</v>
      </c>
    </row>
    <row r="1368" spans="1:13" x14ac:dyDescent="0.35">
      <c r="A1368" s="94" t="str">
        <f t="shared" si="21"/>
        <v>6416366ZNGA563BC</v>
      </c>
      <c r="B1368" s="70" t="s">
        <v>993</v>
      </c>
      <c r="C1368" s="71">
        <v>2276827</v>
      </c>
      <c r="D1368" s="70">
        <v>6416366</v>
      </c>
      <c r="E1368" s="70" t="s">
        <v>962</v>
      </c>
      <c r="F1368" s="70" t="s">
        <v>959</v>
      </c>
      <c r="G1368" s="72">
        <v>43181</v>
      </c>
      <c r="H1368" s="72">
        <v>43181</v>
      </c>
      <c r="I1368" s="70" t="s">
        <v>565</v>
      </c>
      <c r="J1368" s="70"/>
      <c r="K1368" s="73">
        <v>1</v>
      </c>
      <c r="L1368" s="74">
        <v>626.70000000000005</v>
      </c>
      <c r="M1368" s="96">
        <v>626.70000000000005</v>
      </c>
    </row>
    <row r="1369" spans="1:13" x14ac:dyDescent="0.35">
      <c r="A1369" s="94" t="str">
        <f t="shared" si="21"/>
        <v>6448497ZNGA563BC</v>
      </c>
      <c r="B1369" s="70" t="s">
        <v>993</v>
      </c>
      <c r="C1369" s="71">
        <v>2277270</v>
      </c>
      <c r="D1369" s="70">
        <v>6448497</v>
      </c>
      <c r="E1369" s="70" t="s">
        <v>985</v>
      </c>
      <c r="F1369" s="70" t="s">
        <v>959</v>
      </c>
      <c r="G1369" s="72">
        <v>43179</v>
      </c>
      <c r="H1369" s="72">
        <v>43179</v>
      </c>
      <c r="I1369" s="70" t="s">
        <v>565</v>
      </c>
      <c r="J1369" s="70"/>
      <c r="K1369" s="73">
        <v>1</v>
      </c>
      <c r="L1369" s="74">
        <v>626.70000000000005</v>
      </c>
      <c r="M1369" s="96">
        <v>626.70000000000005</v>
      </c>
    </row>
    <row r="1370" spans="1:13" x14ac:dyDescent="0.35">
      <c r="A1370" s="94" t="str">
        <f t="shared" si="21"/>
        <v>6471984NGA-714</v>
      </c>
      <c r="B1370" s="70" t="s">
        <v>993</v>
      </c>
      <c r="C1370" s="71">
        <v>2278838</v>
      </c>
      <c r="D1370" s="70">
        <v>6471984</v>
      </c>
      <c r="E1370" s="70" t="s">
        <v>985</v>
      </c>
      <c r="F1370" s="70" t="s">
        <v>953</v>
      </c>
      <c r="G1370" s="72">
        <v>43179</v>
      </c>
      <c r="H1370" s="72">
        <v>43179</v>
      </c>
      <c r="I1370" s="70" t="s">
        <v>181</v>
      </c>
      <c r="J1370" s="70"/>
      <c r="K1370" s="73">
        <v>1</v>
      </c>
      <c r="L1370" s="74">
        <v>41.38</v>
      </c>
      <c r="M1370" s="96">
        <v>41.38</v>
      </c>
    </row>
    <row r="1371" spans="1:13" x14ac:dyDescent="0.35">
      <c r="A1371" s="94" t="str">
        <f t="shared" si="21"/>
        <v>6439062ZNGA560BC</v>
      </c>
      <c r="B1371" s="70" t="s">
        <v>993</v>
      </c>
      <c r="C1371" s="71">
        <v>2279512</v>
      </c>
      <c r="D1371" s="70">
        <v>6439062</v>
      </c>
      <c r="E1371" s="70" t="s">
        <v>967</v>
      </c>
      <c r="F1371" s="70" t="s">
        <v>959</v>
      </c>
      <c r="G1371" s="72">
        <v>43183</v>
      </c>
      <c r="H1371" s="72">
        <v>43183</v>
      </c>
      <c r="I1371" s="70" t="s">
        <v>541</v>
      </c>
      <c r="J1371" s="70"/>
      <c r="K1371" s="73">
        <v>1</v>
      </c>
      <c r="L1371" s="74">
        <v>414.92</v>
      </c>
      <c r="M1371" s="96">
        <v>414.92</v>
      </c>
    </row>
    <row r="1372" spans="1:13" x14ac:dyDescent="0.35">
      <c r="A1372" s="94" t="str">
        <f t="shared" si="21"/>
        <v>6439041ZNGA561A</v>
      </c>
      <c r="B1372" s="70" t="s">
        <v>993</v>
      </c>
      <c r="C1372" s="71">
        <v>2279513</v>
      </c>
      <c r="D1372" s="70">
        <v>6439041</v>
      </c>
      <c r="E1372" s="70" t="s">
        <v>967</v>
      </c>
      <c r="F1372" s="70" t="s">
        <v>956</v>
      </c>
      <c r="G1372" s="72">
        <v>43179</v>
      </c>
      <c r="H1372" s="72">
        <v>43179</v>
      </c>
      <c r="I1372" s="70" t="s">
        <v>543</v>
      </c>
      <c r="J1372" s="70"/>
      <c r="K1372" s="73">
        <v>1</v>
      </c>
      <c r="L1372" s="74">
        <v>0</v>
      </c>
      <c r="M1372" s="96">
        <v>0</v>
      </c>
    </row>
    <row r="1373" spans="1:13" x14ac:dyDescent="0.35">
      <c r="A1373" s="94" t="str">
        <f t="shared" si="21"/>
        <v>6459313ZNGA561A</v>
      </c>
      <c r="B1373" s="70" t="s">
        <v>993</v>
      </c>
      <c r="C1373" s="71">
        <v>2279584</v>
      </c>
      <c r="D1373" s="70">
        <v>6459313</v>
      </c>
      <c r="E1373" s="70" t="s">
        <v>961</v>
      </c>
      <c r="F1373" s="70" t="s">
        <v>956</v>
      </c>
      <c r="G1373" s="72">
        <v>43180</v>
      </c>
      <c r="H1373" s="72">
        <v>43180</v>
      </c>
      <c r="I1373" s="70" t="s">
        <v>543</v>
      </c>
      <c r="J1373" s="70"/>
      <c r="K1373" s="73">
        <v>1</v>
      </c>
      <c r="L1373" s="74">
        <v>0</v>
      </c>
      <c r="M1373" s="96">
        <v>0</v>
      </c>
    </row>
    <row r="1374" spans="1:13" x14ac:dyDescent="0.35">
      <c r="A1374" s="94" t="str">
        <f t="shared" si="21"/>
        <v>6459335ZNGA561B</v>
      </c>
      <c r="B1374" s="70" t="s">
        <v>993</v>
      </c>
      <c r="C1374" s="71">
        <v>2279585</v>
      </c>
      <c r="D1374" s="70">
        <v>6459335</v>
      </c>
      <c r="E1374" s="70" t="s">
        <v>961</v>
      </c>
      <c r="F1374" s="70" t="s">
        <v>953</v>
      </c>
      <c r="G1374" s="72">
        <v>43180</v>
      </c>
      <c r="H1374" s="72">
        <v>43180</v>
      </c>
      <c r="I1374" s="70" t="s">
        <v>545</v>
      </c>
      <c r="J1374" s="70"/>
      <c r="K1374" s="73">
        <v>1</v>
      </c>
      <c r="L1374" s="74">
        <v>194.94</v>
      </c>
      <c r="M1374" s="96">
        <v>194.94</v>
      </c>
    </row>
    <row r="1375" spans="1:13" x14ac:dyDescent="0.35">
      <c r="A1375" s="94" t="str">
        <f t="shared" si="21"/>
        <v>6504970ZNGA563BC</v>
      </c>
      <c r="B1375" s="70" t="s">
        <v>993</v>
      </c>
      <c r="C1375" s="71">
        <v>2279708</v>
      </c>
      <c r="D1375" s="70">
        <v>6504970</v>
      </c>
      <c r="E1375" s="70" t="s">
        <v>962</v>
      </c>
      <c r="F1375" s="70" t="s">
        <v>959</v>
      </c>
      <c r="G1375" s="72">
        <v>43178</v>
      </c>
      <c r="H1375" s="72">
        <v>43178</v>
      </c>
      <c r="I1375" s="70" t="s">
        <v>565</v>
      </c>
      <c r="J1375" s="70"/>
      <c r="K1375" s="73">
        <v>1</v>
      </c>
      <c r="L1375" s="74">
        <v>626.70000000000005</v>
      </c>
      <c r="M1375" s="96">
        <v>626.70000000000005</v>
      </c>
    </row>
    <row r="1376" spans="1:13" x14ac:dyDescent="0.35">
      <c r="A1376" s="94" t="str">
        <f t="shared" si="21"/>
        <v>6510646ZNGA561BC</v>
      </c>
      <c r="B1376" s="70" t="s">
        <v>993</v>
      </c>
      <c r="C1376" s="71">
        <v>2279737</v>
      </c>
      <c r="D1376" s="70">
        <v>6510646</v>
      </c>
      <c r="E1376" s="70" t="s">
        <v>955</v>
      </c>
      <c r="F1376" s="70" t="s">
        <v>959</v>
      </c>
      <c r="G1376" s="72">
        <v>43180</v>
      </c>
      <c r="H1376" s="72">
        <v>43180</v>
      </c>
      <c r="I1376" s="70" t="s">
        <v>549</v>
      </c>
      <c r="J1376" s="70"/>
      <c r="K1376" s="73">
        <v>1</v>
      </c>
      <c r="L1376" s="74">
        <v>433.57</v>
      </c>
      <c r="M1376" s="96">
        <v>433.57</v>
      </c>
    </row>
    <row r="1377" spans="1:13" x14ac:dyDescent="0.35">
      <c r="A1377" s="94" t="str">
        <f t="shared" si="21"/>
        <v>6517248NGA-750</v>
      </c>
      <c r="B1377" s="70" t="s">
        <v>993</v>
      </c>
      <c r="C1377" s="71">
        <v>2280036</v>
      </c>
      <c r="D1377" s="70">
        <v>6517248</v>
      </c>
      <c r="E1377" s="70" t="s">
        <v>961</v>
      </c>
      <c r="F1377" s="70"/>
      <c r="G1377" s="72">
        <v>43180</v>
      </c>
      <c r="H1377" s="72">
        <v>43180</v>
      </c>
      <c r="I1377" s="70" t="s">
        <v>187</v>
      </c>
      <c r="J1377" s="70"/>
      <c r="K1377" s="73">
        <v>1</v>
      </c>
      <c r="L1377" s="74">
        <v>22.61</v>
      </c>
      <c r="M1377" s="96">
        <v>22.61</v>
      </c>
    </row>
    <row r="1378" spans="1:13" x14ac:dyDescent="0.35">
      <c r="A1378" s="94" t="str">
        <f t="shared" si="21"/>
        <v>6517248NGA-753</v>
      </c>
      <c r="B1378" s="70" t="s">
        <v>993</v>
      </c>
      <c r="C1378" s="71">
        <v>2280036</v>
      </c>
      <c r="D1378" s="70">
        <v>6517248</v>
      </c>
      <c r="E1378" s="70" t="s">
        <v>961</v>
      </c>
      <c r="F1378" s="70"/>
      <c r="G1378" s="72">
        <v>43181</v>
      </c>
      <c r="H1378" s="72">
        <v>43181</v>
      </c>
      <c r="I1378" s="70" t="s">
        <v>193</v>
      </c>
      <c r="J1378" s="70"/>
      <c r="K1378" s="73">
        <v>1</v>
      </c>
      <c r="L1378" s="74">
        <v>68.2</v>
      </c>
      <c r="M1378" s="96">
        <v>68.2</v>
      </c>
    </row>
    <row r="1379" spans="1:13" x14ac:dyDescent="0.35">
      <c r="A1379" s="94" t="str">
        <f t="shared" si="21"/>
        <v>6515993ZNGA561A</v>
      </c>
      <c r="B1379" s="70" t="s">
        <v>993</v>
      </c>
      <c r="C1379" s="71">
        <v>2280087</v>
      </c>
      <c r="D1379" s="70">
        <v>6515993</v>
      </c>
      <c r="E1379" s="70" t="s">
        <v>967</v>
      </c>
      <c r="F1379" s="70" t="s">
        <v>956</v>
      </c>
      <c r="G1379" s="72">
        <v>43178</v>
      </c>
      <c r="H1379" s="72">
        <v>43178</v>
      </c>
      <c r="I1379" s="70" t="s">
        <v>543</v>
      </c>
      <c r="J1379" s="70"/>
      <c r="K1379" s="73">
        <v>1</v>
      </c>
      <c r="L1379" s="74">
        <v>0</v>
      </c>
      <c r="M1379" s="96">
        <v>0</v>
      </c>
    </row>
    <row r="1380" spans="1:13" x14ac:dyDescent="0.35">
      <c r="A1380" s="94" t="str">
        <f t="shared" si="21"/>
        <v>6516000ZNGA563BC</v>
      </c>
      <c r="B1380" s="70" t="s">
        <v>993</v>
      </c>
      <c r="C1380" s="71">
        <v>2280088</v>
      </c>
      <c r="D1380" s="70">
        <v>6516000</v>
      </c>
      <c r="E1380" s="70" t="s">
        <v>967</v>
      </c>
      <c r="F1380" s="70" t="s">
        <v>959</v>
      </c>
      <c r="G1380" s="72">
        <v>43182</v>
      </c>
      <c r="H1380" s="72">
        <v>43182</v>
      </c>
      <c r="I1380" s="70" t="s">
        <v>565</v>
      </c>
      <c r="J1380" s="70"/>
      <c r="K1380" s="73">
        <v>1</v>
      </c>
      <c r="L1380" s="74">
        <v>626.70000000000005</v>
      </c>
      <c r="M1380" s="96">
        <v>626.70000000000005</v>
      </c>
    </row>
    <row r="1381" spans="1:13" x14ac:dyDescent="0.35">
      <c r="A1381" s="94" t="str">
        <f t="shared" si="21"/>
        <v>6480962ZNGA563BC</v>
      </c>
      <c r="B1381" s="70" t="s">
        <v>993</v>
      </c>
      <c r="C1381" s="71">
        <v>2280174</v>
      </c>
      <c r="D1381" s="70">
        <v>6480962</v>
      </c>
      <c r="E1381" s="70" t="s">
        <v>985</v>
      </c>
      <c r="F1381" s="70" t="s">
        <v>959</v>
      </c>
      <c r="G1381" s="72">
        <v>43182</v>
      </c>
      <c r="H1381" s="72">
        <v>43182</v>
      </c>
      <c r="I1381" s="70" t="s">
        <v>565</v>
      </c>
      <c r="J1381" s="70"/>
      <c r="K1381" s="73">
        <v>1</v>
      </c>
      <c r="L1381" s="74">
        <v>626.70000000000005</v>
      </c>
      <c r="M1381" s="96">
        <v>626.70000000000005</v>
      </c>
    </row>
    <row r="1382" spans="1:13" x14ac:dyDescent="0.35">
      <c r="A1382" s="94" t="str">
        <f t="shared" si="21"/>
        <v>6480949ZNGA561A</v>
      </c>
      <c r="B1382" s="70" t="s">
        <v>993</v>
      </c>
      <c r="C1382" s="71">
        <v>2280175</v>
      </c>
      <c r="D1382" s="70">
        <v>6480949</v>
      </c>
      <c r="E1382" s="70" t="s">
        <v>985</v>
      </c>
      <c r="F1382" s="70" t="s">
        <v>956</v>
      </c>
      <c r="G1382" s="72">
        <v>43181</v>
      </c>
      <c r="H1382" s="72">
        <v>43181</v>
      </c>
      <c r="I1382" s="70" t="s">
        <v>543</v>
      </c>
      <c r="J1382" s="70"/>
      <c r="K1382" s="73">
        <v>1</v>
      </c>
      <c r="L1382" s="74">
        <v>0</v>
      </c>
      <c r="M1382" s="96">
        <v>0</v>
      </c>
    </row>
    <row r="1383" spans="1:13" x14ac:dyDescent="0.35">
      <c r="A1383" s="94" t="str">
        <f t="shared" si="21"/>
        <v>6541376ZNGA563BC</v>
      </c>
      <c r="B1383" s="70" t="s">
        <v>993</v>
      </c>
      <c r="C1383" s="71">
        <v>2280953</v>
      </c>
      <c r="D1383" s="70">
        <v>6541376</v>
      </c>
      <c r="E1383" s="70" t="s">
        <v>962</v>
      </c>
      <c r="F1383" s="70" t="s">
        <v>959</v>
      </c>
      <c r="G1383" s="72">
        <v>43181</v>
      </c>
      <c r="H1383" s="72">
        <v>43181</v>
      </c>
      <c r="I1383" s="70" t="s">
        <v>565</v>
      </c>
      <c r="J1383" s="70"/>
      <c r="K1383" s="73">
        <v>1</v>
      </c>
      <c r="L1383" s="74">
        <v>626.70000000000005</v>
      </c>
      <c r="M1383" s="96">
        <v>626.70000000000005</v>
      </c>
    </row>
    <row r="1384" spans="1:13" x14ac:dyDescent="0.35">
      <c r="A1384" s="94" t="str">
        <f t="shared" si="21"/>
        <v>6541345ZNGA561A</v>
      </c>
      <c r="B1384" s="70" t="s">
        <v>993</v>
      </c>
      <c r="C1384" s="71">
        <v>2280954</v>
      </c>
      <c r="D1384" s="70">
        <v>6541345</v>
      </c>
      <c r="E1384" s="70" t="s">
        <v>962</v>
      </c>
      <c r="F1384" s="70" t="s">
        <v>956</v>
      </c>
      <c r="G1384" s="72">
        <v>43178</v>
      </c>
      <c r="H1384" s="72">
        <v>43178</v>
      </c>
      <c r="I1384" s="70" t="s">
        <v>543</v>
      </c>
      <c r="J1384" s="70"/>
      <c r="K1384" s="73">
        <v>1</v>
      </c>
      <c r="L1384" s="74">
        <v>0</v>
      </c>
      <c r="M1384" s="96">
        <v>0</v>
      </c>
    </row>
    <row r="1385" spans="1:13" x14ac:dyDescent="0.35">
      <c r="A1385" s="94" t="str">
        <f t="shared" si="21"/>
        <v>6473313ZNGA561A</v>
      </c>
      <c r="B1385" s="70" t="s">
        <v>993</v>
      </c>
      <c r="C1385" s="71">
        <v>2281064</v>
      </c>
      <c r="D1385" s="70">
        <v>6473313</v>
      </c>
      <c r="E1385" s="70" t="s">
        <v>967</v>
      </c>
      <c r="F1385" s="70" t="s">
        <v>956</v>
      </c>
      <c r="G1385" s="72">
        <v>43180</v>
      </c>
      <c r="H1385" s="72">
        <v>43180</v>
      </c>
      <c r="I1385" s="70" t="s">
        <v>543</v>
      </c>
      <c r="J1385" s="70"/>
      <c r="K1385" s="73">
        <v>1</v>
      </c>
      <c r="L1385" s="74">
        <v>0</v>
      </c>
      <c r="M1385" s="96">
        <v>0</v>
      </c>
    </row>
    <row r="1386" spans="1:13" x14ac:dyDescent="0.35">
      <c r="A1386" s="94" t="str">
        <f t="shared" si="21"/>
        <v>6480976ZNGA561A</v>
      </c>
      <c r="B1386" s="70" t="s">
        <v>993</v>
      </c>
      <c r="C1386" s="71">
        <v>2281067</v>
      </c>
      <c r="D1386" s="70">
        <v>6480976</v>
      </c>
      <c r="E1386" s="70" t="s">
        <v>962</v>
      </c>
      <c r="F1386" s="70" t="s">
        <v>956</v>
      </c>
      <c r="G1386" s="72">
        <v>43183</v>
      </c>
      <c r="H1386" s="72">
        <v>43183</v>
      </c>
      <c r="I1386" s="70" t="s">
        <v>543</v>
      </c>
      <c r="J1386" s="70"/>
      <c r="K1386" s="73">
        <v>1</v>
      </c>
      <c r="L1386" s="74">
        <v>0</v>
      </c>
      <c r="M1386" s="96">
        <v>0</v>
      </c>
    </row>
    <row r="1387" spans="1:13" x14ac:dyDescent="0.35">
      <c r="A1387" s="94" t="str">
        <f t="shared" si="21"/>
        <v>6480994ZNGA563BC</v>
      </c>
      <c r="B1387" s="70" t="s">
        <v>993</v>
      </c>
      <c r="C1387" s="71">
        <v>2281068</v>
      </c>
      <c r="D1387" s="70">
        <v>6480994</v>
      </c>
      <c r="E1387" s="70" t="s">
        <v>962</v>
      </c>
      <c r="F1387" s="70" t="s">
        <v>959</v>
      </c>
      <c r="G1387" s="72">
        <v>43183</v>
      </c>
      <c r="H1387" s="72">
        <v>43183</v>
      </c>
      <c r="I1387" s="70" t="s">
        <v>565</v>
      </c>
      <c r="J1387" s="70"/>
      <c r="K1387" s="73">
        <v>1</v>
      </c>
      <c r="L1387" s="74">
        <v>626.70000000000005</v>
      </c>
      <c r="M1387" s="96">
        <v>626.70000000000005</v>
      </c>
    </row>
    <row r="1388" spans="1:13" x14ac:dyDescent="0.35">
      <c r="A1388" s="94" t="str">
        <f t="shared" si="21"/>
        <v>6204491ZNGA562BC</v>
      </c>
      <c r="B1388" s="70" t="s">
        <v>993</v>
      </c>
      <c r="C1388" s="71">
        <v>2281184</v>
      </c>
      <c r="D1388" s="70">
        <v>6204491</v>
      </c>
      <c r="E1388" s="70" t="s">
        <v>968</v>
      </c>
      <c r="F1388" s="70" t="s">
        <v>959</v>
      </c>
      <c r="G1388" s="72">
        <v>43178</v>
      </c>
      <c r="H1388" s="72">
        <v>43178</v>
      </c>
      <c r="I1388" s="70" t="s">
        <v>557</v>
      </c>
      <c r="J1388" s="70"/>
      <c r="K1388" s="73">
        <v>1</v>
      </c>
      <c r="L1388" s="74">
        <v>498.69</v>
      </c>
      <c r="M1388" s="96">
        <v>498.69</v>
      </c>
    </row>
    <row r="1389" spans="1:13" x14ac:dyDescent="0.35">
      <c r="A1389" s="94" t="str">
        <f t="shared" si="21"/>
        <v>6507440ZNGA561BC</v>
      </c>
      <c r="B1389" s="70" t="s">
        <v>993</v>
      </c>
      <c r="C1389" s="71">
        <v>2281375</v>
      </c>
      <c r="D1389" s="70">
        <v>6507440</v>
      </c>
      <c r="E1389" s="70" t="s">
        <v>962</v>
      </c>
      <c r="F1389" s="70" t="s">
        <v>959</v>
      </c>
      <c r="G1389" s="72">
        <v>43181</v>
      </c>
      <c r="H1389" s="72">
        <v>43181</v>
      </c>
      <c r="I1389" s="70" t="s">
        <v>549</v>
      </c>
      <c r="J1389" s="70"/>
      <c r="K1389" s="73">
        <v>1</v>
      </c>
      <c r="L1389" s="74">
        <v>433.57</v>
      </c>
      <c r="M1389" s="96">
        <v>433.57</v>
      </c>
    </row>
    <row r="1390" spans="1:13" x14ac:dyDescent="0.35">
      <c r="A1390" s="94" t="str">
        <f t="shared" si="21"/>
        <v>6507421ZNGA561A</v>
      </c>
      <c r="B1390" s="70" t="s">
        <v>993</v>
      </c>
      <c r="C1390" s="71">
        <v>2281376</v>
      </c>
      <c r="D1390" s="70">
        <v>6507421</v>
      </c>
      <c r="E1390" s="70" t="s">
        <v>962</v>
      </c>
      <c r="F1390" s="70" t="s">
        <v>956</v>
      </c>
      <c r="G1390" s="72">
        <v>43181</v>
      </c>
      <c r="H1390" s="72">
        <v>43181</v>
      </c>
      <c r="I1390" s="70" t="s">
        <v>543</v>
      </c>
      <c r="J1390" s="70"/>
      <c r="K1390" s="73">
        <v>1</v>
      </c>
      <c r="L1390" s="74">
        <v>0</v>
      </c>
      <c r="M1390" s="96">
        <v>0</v>
      </c>
    </row>
    <row r="1391" spans="1:13" x14ac:dyDescent="0.35">
      <c r="A1391" s="94" t="str">
        <f t="shared" si="21"/>
        <v>6539614ZNGA561B</v>
      </c>
      <c r="B1391" s="70" t="s">
        <v>993</v>
      </c>
      <c r="C1391" s="71">
        <v>2281402</v>
      </c>
      <c r="D1391" s="70">
        <v>6539614</v>
      </c>
      <c r="E1391" s="70" t="s">
        <v>968</v>
      </c>
      <c r="F1391" s="70" t="s">
        <v>953</v>
      </c>
      <c r="G1391" s="72">
        <v>43181</v>
      </c>
      <c r="H1391" s="72">
        <v>43181</v>
      </c>
      <c r="I1391" s="70" t="s">
        <v>545</v>
      </c>
      <c r="J1391" s="70"/>
      <c r="K1391" s="73">
        <v>1</v>
      </c>
      <c r="L1391" s="74">
        <v>194.94</v>
      </c>
      <c r="M1391" s="96">
        <v>194.94</v>
      </c>
    </row>
    <row r="1392" spans="1:13" x14ac:dyDescent="0.35">
      <c r="A1392" s="94" t="str">
        <f t="shared" si="21"/>
        <v>6539592ZNGA561A</v>
      </c>
      <c r="B1392" s="70" t="s">
        <v>993</v>
      </c>
      <c r="C1392" s="71">
        <v>2281403</v>
      </c>
      <c r="D1392" s="70">
        <v>6539592</v>
      </c>
      <c r="E1392" s="70" t="s">
        <v>968</v>
      </c>
      <c r="F1392" s="70" t="s">
        <v>956</v>
      </c>
      <c r="G1392" s="72">
        <v>43181</v>
      </c>
      <c r="H1392" s="72">
        <v>43181</v>
      </c>
      <c r="I1392" s="70" t="s">
        <v>543</v>
      </c>
      <c r="J1392" s="70"/>
      <c r="K1392" s="73">
        <v>1</v>
      </c>
      <c r="L1392" s="74">
        <v>0</v>
      </c>
      <c r="M1392" s="96">
        <v>0</v>
      </c>
    </row>
    <row r="1393" spans="1:13" x14ac:dyDescent="0.35">
      <c r="A1393" s="94" t="str">
        <f t="shared" si="21"/>
        <v>6405075ZNGA561BC</v>
      </c>
      <c r="B1393" s="70" t="s">
        <v>993</v>
      </c>
      <c r="C1393" s="71">
        <v>2281640</v>
      </c>
      <c r="D1393" s="70">
        <v>6405075</v>
      </c>
      <c r="E1393" s="70" t="s">
        <v>952</v>
      </c>
      <c r="F1393" s="70" t="s">
        <v>959</v>
      </c>
      <c r="G1393" s="72">
        <v>43180</v>
      </c>
      <c r="H1393" s="72">
        <v>43180</v>
      </c>
      <c r="I1393" s="70" t="s">
        <v>549</v>
      </c>
      <c r="J1393" s="70"/>
      <c r="K1393" s="73">
        <v>1</v>
      </c>
      <c r="L1393" s="74">
        <v>433.57</v>
      </c>
      <c r="M1393" s="96">
        <v>433.57</v>
      </c>
    </row>
    <row r="1394" spans="1:13" x14ac:dyDescent="0.35">
      <c r="A1394" s="94" t="str">
        <f t="shared" si="21"/>
        <v>6563167ZNGA561A</v>
      </c>
      <c r="B1394" s="70" t="s">
        <v>993</v>
      </c>
      <c r="C1394" s="71">
        <v>2281835</v>
      </c>
      <c r="D1394" s="70">
        <v>6563167</v>
      </c>
      <c r="E1394" s="70" t="s">
        <v>967</v>
      </c>
      <c r="F1394" s="70" t="s">
        <v>956</v>
      </c>
      <c r="G1394" s="72">
        <v>43179</v>
      </c>
      <c r="H1394" s="72">
        <v>43179</v>
      </c>
      <c r="I1394" s="70" t="s">
        <v>543</v>
      </c>
      <c r="J1394" s="70"/>
      <c r="K1394" s="73">
        <v>1</v>
      </c>
      <c r="L1394" s="74">
        <v>0</v>
      </c>
      <c r="M1394" s="96">
        <v>0</v>
      </c>
    </row>
    <row r="1395" spans="1:13" x14ac:dyDescent="0.35">
      <c r="A1395" s="94" t="str">
        <f t="shared" si="21"/>
        <v>6563179N-F02MAT</v>
      </c>
      <c r="B1395" s="70" t="s">
        <v>993</v>
      </c>
      <c r="C1395" s="71">
        <v>2281836</v>
      </c>
      <c r="D1395" s="70">
        <v>6563179</v>
      </c>
      <c r="E1395" s="70" t="s">
        <v>967</v>
      </c>
      <c r="F1395" s="70" t="s">
        <v>963</v>
      </c>
      <c r="G1395" s="72">
        <v>43182</v>
      </c>
      <c r="H1395" s="72">
        <v>43182</v>
      </c>
      <c r="I1395" s="70" t="s">
        <v>964</v>
      </c>
      <c r="J1395" s="70"/>
      <c r="K1395" s="73">
        <v>58</v>
      </c>
      <c r="L1395" s="74">
        <v>1</v>
      </c>
      <c r="M1395" s="96">
        <v>58</v>
      </c>
    </row>
    <row r="1396" spans="1:13" x14ac:dyDescent="0.35">
      <c r="A1396" s="94" t="str">
        <f t="shared" si="21"/>
        <v>6563179NGA Outside Boundary Remediation/Build</v>
      </c>
      <c r="B1396" s="70" t="s">
        <v>993</v>
      </c>
      <c r="C1396" s="71">
        <v>2281836</v>
      </c>
      <c r="D1396" s="70">
        <v>6563179</v>
      </c>
      <c r="E1396" s="70" t="s">
        <v>967</v>
      </c>
      <c r="F1396" s="70" t="s">
        <v>963</v>
      </c>
      <c r="G1396" s="72">
        <v>43179</v>
      </c>
      <c r="H1396" s="72">
        <v>43179</v>
      </c>
      <c r="I1396" s="70" t="s">
        <v>972</v>
      </c>
      <c r="J1396" s="70"/>
      <c r="K1396" s="73">
        <v>1</v>
      </c>
      <c r="L1396" s="74">
        <v>0</v>
      </c>
      <c r="M1396" s="96">
        <v>0</v>
      </c>
    </row>
    <row r="1397" spans="1:13" x14ac:dyDescent="0.35">
      <c r="A1397" s="94" t="str">
        <f t="shared" si="21"/>
        <v>6563179NGA-F02577</v>
      </c>
      <c r="B1397" s="70" t="s">
        <v>993</v>
      </c>
      <c r="C1397" s="71">
        <v>2281836</v>
      </c>
      <c r="D1397" s="70">
        <v>6563179</v>
      </c>
      <c r="E1397" s="70" t="s">
        <v>967</v>
      </c>
      <c r="F1397" s="70" t="s">
        <v>963</v>
      </c>
      <c r="G1397" s="72">
        <v>43182</v>
      </c>
      <c r="H1397" s="72">
        <v>43182</v>
      </c>
      <c r="I1397" s="70" t="s">
        <v>965</v>
      </c>
      <c r="J1397" s="70"/>
      <c r="K1397" s="73">
        <v>68</v>
      </c>
      <c r="L1397" s="74">
        <v>11.93</v>
      </c>
      <c r="M1397" s="96">
        <v>811.24</v>
      </c>
    </row>
    <row r="1398" spans="1:13" x14ac:dyDescent="0.35">
      <c r="A1398" s="94" t="str">
        <f t="shared" si="21"/>
        <v>6563179ZNGA563BC</v>
      </c>
      <c r="B1398" s="70" t="s">
        <v>993</v>
      </c>
      <c r="C1398" s="71">
        <v>2281836</v>
      </c>
      <c r="D1398" s="70">
        <v>6563179</v>
      </c>
      <c r="E1398" s="70" t="s">
        <v>967</v>
      </c>
      <c r="F1398" s="70" t="s">
        <v>959</v>
      </c>
      <c r="G1398" s="72">
        <v>43180</v>
      </c>
      <c r="H1398" s="72">
        <v>43180</v>
      </c>
      <c r="I1398" s="70" t="s">
        <v>565</v>
      </c>
      <c r="J1398" s="70"/>
      <c r="K1398" s="73">
        <v>1</v>
      </c>
      <c r="L1398" s="74">
        <v>626.70000000000005</v>
      </c>
      <c r="M1398" s="96">
        <v>626.70000000000005</v>
      </c>
    </row>
    <row r="1399" spans="1:13" x14ac:dyDescent="0.35">
      <c r="A1399" s="94" t="str">
        <f t="shared" si="21"/>
        <v>6271491NGA Outside Boundary Remediation/Build</v>
      </c>
      <c r="B1399" s="70" t="s">
        <v>993</v>
      </c>
      <c r="C1399" s="71">
        <v>2281873</v>
      </c>
      <c r="D1399" s="70">
        <v>6271491</v>
      </c>
      <c r="E1399" s="70" t="s">
        <v>961</v>
      </c>
      <c r="F1399" s="70" t="s">
        <v>992</v>
      </c>
      <c r="G1399" s="72">
        <v>43180</v>
      </c>
      <c r="H1399" s="72">
        <v>43180</v>
      </c>
      <c r="I1399" s="70" t="s">
        <v>972</v>
      </c>
      <c r="J1399" s="70"/>
      <c r="K1399" s="73">
        <v>1</v>
      </c>
      <c r="L1399" s="74">
        <v>0</v>
      </c>
      <c r="M1399" s="96">
        <v>0</v>
      </c>
    </row>
    <row r="1400" spans="1:13" x14ac:dyDescent="0.35">
      <c r="A1400" s="94" t="str">
        <f t="shared" si="21"/>
        <v>6271491ZNGA561BC</v>
      </c>
      <c r="B1400" s="70" t="s">
        <v>993</v>
      </c>
      <c r="C1400" s="71">
        <v>2281873</v>
      </c>
      <c r="D1400" s="70">
        <v>6271491</v>
      </c>
      <c r="E1400" s="70" t="s">
        <v>961</v>
      </c>
      <c r="F1400" s="70" t="s">
        <v>959</v>
      </c>
      <c r="G1400" s="72">
        <v>43180</v>
      </c>
      <c r="H1400" s="72">
        <v>43180</v>
      </c>
      <c r="I1400" s="70" t="s">
        <v>549</v>
      </c>
      <c r="J1400" s="70"/>
      <c r="K1400" s="73">
        <v>1</v>
      </c>
      <c r="L1400" s="74">
        <v>433.57</v>
      </c>
      <c r="M1400" s="96">
        <v>433.57</v>
      </c>
    </row>
    <row r="1401" spans="1:13" x14ac:dyDescent="0.35">
      <c r="A1401" s="94" t="str">
        <f t="shared" si="21"/>
        <v>6555159ZNGA561A</v>
      </c>
      <c r="B1401" s="70" t="s">
        <v>993</v>
      </c>
      <c r="C1401" s="71">
        <v>2281913</v>
      </c>
      <c r="D1401" s="70">
        <v>6555159</v>
      </c>
      <c r="E1401" s="70" t="s">
        <v>968</v>
      </c>
      <c r="F1401" s="70" t="s">
        <v>956</v>
      </c>
      <c r="G1401" s="72">
        <v>43183</v>
      </c>
      <c r="H1401" s="72">
        <v>43183</v>
      </c>
      <c r="I1401" s="70" t="s">
        <v>543</v>
      </c>
      <c r="J1401" s="70"/>
      <c r="K1401" s="73">
        <v>1</v>
      </c>
      <c r="L1401" s="74">
        <v>0</v>
      </c>
      <c r="M1401" s="96">
        <v>0</v>
      </c>
    </row>
    <row r="1402" spans="1:13" x14ac:dyDescent="0.35">
      <c r="A1402" s="94" t="str">
        <f t="shared" si="21"/>
        <v>6564295ZNGA563BC</v>
      </c>
      <c r="B1402" s="70" t="s">
        <v>993</v>
      </c>
      <c r="C1402" s="71">
        <v>2282227</v>
      </c>
      <c r="D1402" s="70">
        <v>6564295</v>
      </c>
      <c r="E1402" s="70" t="s">
        <v>962</v>
      </c>
      <c r="F1402" s="70" t="s">
        <v>959</v>
      </c>
      <c r="G1402" s="72">
        <v>43180</v>
      </c>
      <c r="H1402" s="72">
        <v>43180</v>
      </c>
      <c r="I1402" s="70" t="s">
        <v>565</v>
      </c>
      <c r="J1402" s="70"/>
      <c r="K1402" s="73">
        <v>1</v>
      </c>
      <c r="L1402" s="74">
        <v>626.70000000000005</v>
      </c>
      <c r="M1402" s="96">
        <v>626.70000000000005</v>
      </c>
    </row>
    <row r="1403" spans="1:13" x14ac:dyDescent="0.35">
      <c r="A1403" s="94" t="str">
        <f t="shared" si="21"/>
        <v>6564290ZNGA561A</v>
      </c>
      <c r="B1403" s="70" t="s">
        <v>993</v>
      </c>
      <c r="C1403" s="71">
        <v>2282228</v>
      </c>
      <c r="D1403" s="70">
        <v>6564290</v>
      </c>
      <c r="E1403" s="70" t="s">
        <v>962</v>
      </c>
      <c r="F1403" s="70" t="s">
        <v>956</v>
      </c>
      <c r="G1403" s="72">
        <v>43180</v>
      </c>
      <c r="H1403" s="72">
        <v>43180</v>
      </c>
      <c r="I1403" s="70" t="s">
        <v>543</v>
      </c>
      <c r="J1403" s="70"/>
      <c r="K1403" s="73">
        <v>1</v>
      </c>
      <c r="L1403" s="74">
        <v>0</v>
      </c>
      <c r="M1403" s="96">
        <v>0</v>
      </c>
    </row>
    <row r="1404" spans="1:13" x14ac:dyDescent="0.35">
      <c r="A1404" s="94" t="str">
        <f t="shared" si="21"/>
        <v>6569798ZNGA561A</v>
      </c>
      <c r="B1404" s="70" t="s">
        <v>993</v>
      </c>
      <c r="C1404" s="71">
        <v>2282666</v>
      </c>
      <c r="D1404" s="70">
        <v>6569798</v>
      </c>
      <c r="E1404" s="70" t="s">
        <v>961</v>
      </c>
      <c r="F1404" s="70" t="s">
        <v>956</v>
      </c>
      <c r="G1404" s="72">
        <v>43181</v>
      </c>
      <c r="H1404" s="72">
        <v>43181</v>
      </c>
      <c r="I1404" s="70" t="s">
        <v>543</v>
      </c>
      <c r="J1404" s="70"/>
      <c r="K1404" s="73">
        <v>1</v>
      </c>
      <c r="L1404" s="74">
        <v>0</v>
      </c>
      <c r="M1404" s="96">
        <v>0</v>
      </c>
    </row>
    <row r="1405" spans="1:13" x14ac:dyDescent="0.35">
      <c r="A1405" s="94" t="str">
        <f t="shared" si="21"/>
        <v>6575217NGA-750</v>
      </c>
      <c r="B1405" s="70" t="s">
        <v>993</v>
      </c>
      <c r="C1405" s="71">
        <v>2282688</v>
      </c>
      <c r="D1405" s="70">
        <v>6575217</v>
      </c>
      <c r="E1405" s="70" t="s">
        <v>985</v>
      </c>
      <c r="F1405" s="70" t="s">
        <v>959</v>
      </c>
      <c r="G1405" s="72">
        <v>43180</v>
      </c>
      <c r="H1405" s="72">
        <v>43180</v>
      </c>
      <c r="I1405" s="70" t="s">
        <v>187</v>
      </c>
      <c r="J1405" s="70"/>
      <c r="K1405" s="73">
        <v>1</v>
      </c>
      <c r="L1405" s="74">
        <v>22.61</v>
      </c>
      <c r="M1405" s="96">
        <v>22.61</v>
      </c>
    </row>
    <row r="1406" spans="1:13" x14ac:dyDescent="0.35">
      <c r="A1406" s="94" t="str">
        <f t="shared" si="21"/>
        <v>6575217NGA-753</v>
      </c>
      <c r="B1406" s="70" t="s">
        <v>993</v>
      </c>
      <c r="C1406" s="71">
        <v>2282688</v>
      </c>
      <c r="D1406" s="70">
        <v>6575217</v>
      </c>
      <c r="E1406" s="70" t="s">
        <v>985</v>
      </c>
      <c r="F1406" s="70" t="s">
        <v>959</v>
      </c>
      <c r="G1406" s="72">
        <v>43180</v>
      </c>
      <c r="H1406" s="72">
        <v>43180</v>
      </c>
      <c r="I1406" s="70" t="s">
        <v>193</v>
      </c>
      <c r="J1406" s="70"/>
      <c r="K1406" s="73">
        <v>1</v>
      </c>
      <c r="L1406" s="74">
        <v>68.2</v>
      </c>
      <c r="M1406" s="96">
        <v>68.2</v>
      </c>
    </row>
    <row r="1407" spans="1:13" x14ac:dyDescent="0.35">
      <c r="A1407" s="94" t="str">
        <f t="shared" si="21"/>
        <v>6481861ZNGA561B</v>
      </c>
      <c r="B1407" s="70" t="s">
        <v>993</v>
      </c>
      <c r="C1407" s="71">
        <v>2282750</v>
      </c>
      <c r="D1407" s="70">
        <v>6481861</v>
      </c>
      <c r="E1407" s="70" t="s">
        <v>968</v>
      </c>
      <c r="F1407" s="70" t="s">
        <v>953</v>
      </c>
      <c r="G1407" s="72">
        <v>43182</v>
      </c>
      <c r="H1407" s="72">
        <v>43182</v>
      </c>
      <c r="I1407" s="70" t="s">
        <v>545</v>
      </c>
      <c r="J1407" s="70"/>
      <c r="K1407" s="73">
        <v>1</v>
      </c>
      <c r="L1407" s="74">
        <v>194.94</v>
      </c>
      <c r="M1407" s="96">
        <v>194.94</v>
      </c>
    </row>
    <row r="1408" spans="1:13" x14ac:dyDescent="0.35">
      <c r="A1408" s="94" t="str">
        <f t="shared" si="21"/>
        <v>6481853ZNGA561A</v>
      </c>
      <c r="B1408" s="70" t="s">
        <v>993</v>
      </c>
      <c r="C1408" s="71">
        <v>2282751</v>
      </c>
      <c r="D1408" s="70">
        <v>6481853</v>
      </c>
      <c r="E1408" s="70" t="s">
        <v>968</v>
      </c>
      <c r="F1408" s="70" t="s">
        <v>956</v>
      </c>
      <c r="G1408" s="72">
        <v>43182</v>
      </c>
      <c r="H1408" s="72">
        <v>43182</v>
      </c>
      <c r="I1408" s="70" t="s">
        <v>543</v>
      </c>
      <c r="J1408" s="70"/>
      <c r="K1408" s="73">
        <v>1</v>
      </c>
      <c r="L1408" s="74">
        <v>0</v>
      </c>
      <c r="M1408" s="96">
        <v>0</v>
      </c>
    </row>
    <row r="1409" spans="1:13" x14ac:dyDescent="0.35">
      <c r="A1409" s="94" t="str">
        <f t="shared" si="21"/>
        <v>6527262ZNGA561A</v>
      </c>
      <c r="B1409" s="70" t="s">
        <v>993</v>
      </c>
      <c r="C1409" s="71">
        <v>2282865</v>
      </c>
      <c r="D1409" s="70">
        <v>6527262</v>
      </c>
      <c r="E1409" s="70" t="s">
        <v>968</v>
      </c>
      <c r="F1409" s="70" t="s">
        <v>956</v>
      </c>
      <c r="G1409" s="72">
        <v>43182</v>
      </c>
      <c r="H1409" s="72">
        <v>43182</v>
      </c>
      <c r="I1409" s="70" t="s">
        <v>543</v>
      </c>
      <c r="J1409" s="70"/>
      <c r="K1409" s="73">
        <v>1</v>
      </c>
      <c r="L1409" s="74">
        <v>0</v>
      </c>
      <c r="M1409" s="96">
        <v>0</v>
      </c>
    </row>
    <row r="1410" spans="1:13" x14ac:dyDescent="0.35">
      <c r="A1410" s="94" t="str">
        <f t="shared" si="21"/>
        <v>6577388ZNGA561A</v>
      </c>
      <c r="B1410" s="70" t="s">
        <v>993</v>
      </c>
      <c r="C1410" s="71">
        <v>2283203</v>
      </c>
      <c r="D1410" s="70">
        <v>6577388</v>
      </c>
      <c r="E1410" s="70" t="s">
        <v>955</v>
      </c>
      <c r="F1410" s="70" t="s">
        <v>956</v>
      </c>
      <c r="G1410" s="72">
        <v>43179</v>
      </c>
      <c r="H1410" s="72">
        <v>43179</v>
      </c>
      <c r="I1410" s="70" t="s">
        <v>543</v>
      </c>
      <c r="J1410" s="70"/>
      <c r="K1410" s="73">
        <v>1</v>
      </c>
      <c r="L1410" s="74">
        <v>0</v>
      </c>
      <c r="M1410" s="96">
        <v>0</v>
      </c>
    </row>
    <row r="1411" spans="1:13" x14ac:dyDescent="0.35">
      <c r="A1411" s="94" t="str">
        <f t="shared" ref="A1411:A1474" si="22">CONCATENATE(D1411,I1411)</f>
        <v>6577411ZNGA563B</v>
      </c>
      <c r="B1411" s="70" t="s">
        <v>993</v>
      </c>
      <c r="C1411" s="71">
        <v>2283204</v>
      </c>
      <c r="D1411" s="70">
        <v>6577411</v>
      </c>
      <c r="E1411" s="70" t="s">
        <v>955</v>
      </c>
      <c r="F1411" s="70" t="s">
        <v>953</v>
      </c>
      <c r="G1411" s="72">
        <v>43179</v>
      </c>
      <c r="H1411" s="72">
        <v>43179</v>
      </c>
      <c r="I1411" s="70" t="s">
        <v>561</v>
      </c>
      <c r="J1411" s="70"/>
      <c r="K1411" s="73">
        <v>1</v>
      </c>
      <c r="L1411" s="74">
        <v>383.5</v>
      </c>
      <c r="M1411" s="96">
        <v>383.5</v>
      </c>
    </row>
    <row r="1412" spans="1:13" x14ac:dyDescent="0.35">
      <c r="A1412" s="94" t="str">
        <f t="shared" si="22"/>
        <v>6579497ZNGA561A</v>
      </c>
      <c r="B1412" s="70" t="s">
        <v>993</v>
      </c>
      <c r="C1412" s="71">
        <v>2283205</v>
      </c>
      <c r="D1412" s="70">
        <v>6579497</v>
      </c>
      <c r="E1412" s="70" t="s">
        <v>962</v>
      </c>
      <c r="F1412" s="70" t="s">
        <v>956</v>
      </c>
      <c r="G1412" s="72">
        <v>43179</v>
      </c>
      <c r="H1412" s="72">
        <v>43179</v>
      </c>
      <c r="I1412" s="70" t="s">
        <v>543</v>
      </c>
      <c r="J1412" s="70"/>
      <c r="K1412" s="73">
        <v>1</v>
      </c>
      <c r="L1412" s="74">
        <v>0</v>
      </c>
      <c r="M1412" s="96">
        <v>0</v>
      </c>
    </row>
    <row r="1413" spans="1:13" x14ac:dyDescent="0.35">
      <c r="A1413" s="94" t="str">
        <f t="shared" si="22"/>
        <v>6579654ZNGA561BC</v>
      </c>
      <c r="B1413" s="70" t="s">
        <v>993</v>
      </c>
      <c r="C1413" s="71">
        <v>2283206</v>
      </c>
      <c r="D1413" s="70">
        <v>6579654</v>
      </c>
      <c r="E1413" s="70" t="s">
        <v>962</v>
      </c>
      <c r="F1413" s="70" t="s">
        <v>959</v>
      </c>
      <c r="G1413" s="72">
        <v>43179</v>
      </c>
      <c r="H1413" s="72">
        <v>43179</v>
      </c>
      <c r="I1413" s="70" t="s">
        <v>549</v>
      </c>
      <c r="J1413" s="70"/>
      <c r="K1413" s="73">
        <v>1</v>
      </c>
      <c r="L1413" s="74">
        <v>433.57</v>
      </c>
      <c r="M1413" s="96">
        <v>433.57</v>
      </c>
    </row>
    <row r="1414" spans="1:13" x14ac:dyDescent="0.35">
      <c r="A1414" s="94" t="str">
        <f t="shared" si="22"/>
        <v>6563354ZNGA561A</v>
      </c>
      <c r="B1414" s="70" t="s">
        <v>993</v>
      </c>
      <c r="C1414" s="71">
        <v>2283507</v>
      </c>
      <c r="D1414" s="70">
        <v>6563354</v>
      </c>
      <c r="E1414" s="70" t="s">
        <v>985</v>
      </c>
      <c r="F1414" s="70" t="s">
        <v>956</v>
      </c>
      <c r="G1414" s="72">
        <v>43179</v>
      </c>
      <c r="H1414" s="72">
        <v>43179</v>
      </c>
      <c r="I1414" s="70" t="s">
        <v>543</v>
      </c>
      <c r="J1414" s="70"/>
      <c r="K1414" s="73">
        <v>1</v>
      </c>
      <c r="L1414" s="74">
        <v>0</v>
      </c>
      <c r="M1414" s="96">
        <v>0</v>
      </c>
    </row>
    <row r="1415" spans="1:13" x14ac:dyDescent="0.35">
      <c r="A1415" s="94" t="str">
        <f t="shared" si="22"/>
        <v>6591517ZNGA561A</v>
      </c>
      <c r="B1415" s="70" t="s">
        <v>993</v>
      </c>
      <c r="C1415" s="71">
        <v>2283668</v>
      </c>
      <c r="D1415" s="70">
        <v>6591517</v>
      </c>
      <c r="E1415" s="70" t="s">
        <v>955</v>
      </c>
      <c r="F1415" s="70" t="s">
        <v>956</v>
      </c>
      <c r="G1415" s="72">
        <v>43180</v>
      </c>
      <c r="H1415" s="72">
        <v>43180</v>
      </c>
      <c r="I1415" s="70" t="s">
        <v>543</v>
      </c>
      <c r="J1415" s="70"/>
      <c r="K1415" s="73">
        <v>1</v>
      </c>
      <c r="L1415" s="74">
        <v>0</v>
      </c>
      <c r="M1415" s="96">
        <v>0</v>
      </c>
    </row>
    <row r="1416" spans="1:13" x14ac:dyDescent="0.35">
      <c r="A1416" s="94" t="str">
        <f t="shared" si="22"/>
        <v>6535327ZNGA561A</v>
      </c>
      <c r="B1416" s="70" t="s">
        <v>993</v>
      </c>
      <c r="C1416" s="71">
        <v>2284492</v>
      </c>
      <c r="D1416" s="70">
        <v>6535327</v>
      </c>
      <c r="E1416" s="70" t="s">
        <v>962</v>
      </c>
      <c r="F1416" s="70" t="s">
        <v>956</v>
      </c>
      <c r="G1416" s="72">
        <v>43182</v>
      </c>
      <c r="H1416" s="72">
        <v>43182</v>
      </c>
      <c r="I1416" s="70" t="s">
        <v>543</v>
      </c>
      <c r="J1416" s="70"/>
      <c r="K1416" s="73">
        <v>1</v>
      </c>
      <c r="L1416" s="74">
        <v>0</v>
      </c>
      <c r="M1416" s="96">
        <v>0</v>
      </c>
    </row>
    <row r="1417" spans="1:13" x14ac:dyDescent="0.35">
      <c r="A1417" s="94" t="str">
        <f t="shared" si="22"/>
        <v>6535362ZNGA561BC</v>
      </c>
      <c r="B1417" s="70" t="s">
        <v>993</v>
      </c>
      <c r="C1417" s="71">
        <v>2284493</v>
      </c>
      <c r="D1417" s="70">
        <v>6535362</v>
      </c>
      <c r="E1417" s="70" t="s">
        <v>962</v>
      </c>
      <c r="F1417" s="70" t="s">
        <v>959</v>
      </c>
      <c r="G1417" s="72">
        <v>43182</v>
      </c>
      <c r="H1417" s="72">
        <v>43182</v>
      </c>
      <c r="I1417" s="70" t="s">
        <v>549</v>
      </c>
      <c r="J1417" s="70"/>
      <c r="K1417" s="73">
        <v>1</v>
      </c>
      <c r="L1417" s="74">
        <v>433.57</v>
      </c>
      <c r="M1417" s="96">
        <v>433.57</v>
      </c>
    </row>
    <row r="1418" spans="1:13" x14ac:dyDescent="0.35">
      <c r="A1418" s="94" t="str">
        <f t="shared" si="22"/>
        <v>6579101ZNGA563B</v>
      </c>
      <c r="B1418" s="70" t="s">
        <v>993</v>
      </c>
      <c r="C1418" s="71">
        <v>2284700</v>
      </c>
      <c r="D1418" s="70">
        <v>6579101</v>
      </c>
      <c r="E1418" s="70" t="s">
        <v>985</v>
      </c>
      <c r="F1418" s="70" t="s">
        <v>953</v>
      </c>
      <c r="G1418" s="72">
        <v>43182</v>
      </c>
      <c r="H1418" s="72">
        <v>43182</v>
      </c>
      <c r="I1418" s="70" t="s">
        <v>561</v>
      </c>
      <c r="J1418" s="70"/>
      <c r="K1418" s="73">
        <v>1</v>
      </c>
      <c r="L1418" s="74">
        <v>383.5</v>
      </c>
      <c r="M1418" s="96">
        <v>383.5</v>
      </c>
    </row>
    <row r="1419" spans="1:13" x14ac:dyDescent="0.35">
      <c r="A1419" s="94" t="str">
        <f t="shared" si="22"/>
        <v>6578930ZNGA561A</v>
      </c>
      <c r="B1419" s="70" t="s">
        <v>993</v>
      </c>
      <c r="C1419" s="71">
        <v>2284701</v>
      </c>
      <c r="D1419" s="70">
        <v>6578930</v>
      </c>
      <c r="E1419" s="70" t="s">
        <v>985</v>
      </c>
      <c r="F1419" s="70" t="s">
        <v>956</v>
      </c>
      <c r="G1419" s="72">
        <v>43180</v>
      </c>
      <c r="H1419" s="72">
        <v>43180</v>
      </c>
      <c r="I1419" s="70" t="s">
        <v>543</v>
      </c>
      <c r="J1419" s="70"/>
      <c r="K1419" s="73">
        <v>1</v>
      </c>
      <c r="L1419" s="74">
        <v>0</v>
      </c>
      <c r="M1419" s="96">
        <v>0</v>
      </c>
    </row>
    <row r="1420" spans="1:13" x14ac:dyDescent="0.35">
      <c r="A1420" s="94" t="str">
        <f t="shared" si="22"/>
        <v>6616841ZNGA561A</v>
      </c>
      <c r="B1420" s="70" t="s">
        <v>993</v>
      </c>
      <c r="C1420" s="71">
        <v>2284846</v>
      </c>
      <c r="D1420" s="70">
        <v>6616841</v>
      </c>
      <c r="E1420" s="70" t="s">
        <v>967</v>
      </c>
      <c r="F1420" s="70" t="s">
        <v>956</v>
      </c>
      <c r="G1420" s="72">
        <v>43183</v>
      </c>
      <c r="H1420" s="72">
        <v>43183</v>
      </c>
      <c r="I1420" s="70" t="s">
        <v>543</v>
      </c>
      <c r="J1420" s="70"/>
      <c r="K1420" s="73">
        <v>1</v>
      </c>
      <c r="L1420" s="74">
        <v>0</v>
      </c>
      <c r="M1420" s="96">
        <v>0</v>
      </c>
    </row>
    <row r="1421" spans="1:13" x14ac:dyDescent="0.35">
      <c r="A1421" s="94" t="str">
        <f t="shared" si="22"/>
        <v>6619135ZNGA561A</v>
      </c>
      <c r="B1421" s="70" t="s">
        <v>993</v>
      </c>
      <c r="C1421" s="71">
        <v>2285151</v>
      </c>
      <c r="D1421" s="70">
        <v>6619135</v>
      </c>
      <c r="E1421" s="70" t="s">
        <v>985</v>
      </c>
      <c r="F1421" s="70" t="s">
        <v>956</v>
      </c>
      <c r="G1421" s="72">
        <v>43180</v>
      </c>
      <c r="H1421" s="72">
        <v>43180</v>
      </c>
      <c r="I1421" s="70" t="s">
        <v>543</v>
      </c>
      <c r="J1421" s="70"/>
      <c r="K1421" s="73">
        <v>1</v>
      </c>
      <c r="L1421" s="74">
        <v>0</v>
      </c>
      <c r="M1421" s="96">
        <v>0</v>
      </c>
    </row>
    <row r="1422" spans="1:13" x14ac:dyDescent="0.35">
      <c r="A1422" s="94" t="str">
        <f t="shared" si="22"/>
        <v>6622693NGA-714</v>
      </c>
      <c r="B1422" s="70" t="s">
        <v>993</v>
      </c>
      <c r="C1422" s="71">
        <v>2285158</v>
      </c>
      <c r="D1422" s="70">
        <v>6622693</v>
      </c>
      <c r="E1422" s="70" t="s">
        <v>985</v>
      </c>
      <c r="F1422" s="70" t="s">
        <v>953</v>
      </c>
      <c r="G1422" s="72">
        <v>43182</v>
      </c>
      <c r="H1422" s="72">
        <v>43182</v>
      </c>
      <c r="I1422" s="70" t="s">
        <v>181</v>
      </c>
      <c r="J1422" s="70"/>
      <c r="K1422" s="73">
        <v>1</v>
      </c>
      <c r="L1422" s="74">
        <v>41.38</v>
      </c>
      <c r="M1422" s="96">
        <v>41.38</v>
      </c>
    </row>
    <row r="1423" spans="1:13" x14ac:dyDescent="0.35">
      <c r="A1423" s="94" t="str">
        <f t="shared" si="22"/>
        <v>6622689ZNGA561A</v>
      </c>
      <c r="B1423" s="70" t="s">
        <v>993</v>
      </c>
      <c r="C1423" s="71">
        <v>2285159</v>
      </c>
      <c r="D1423" s="70">
        <v>6622689</v>
      </c>
      <c r="E1423" s="70" t="s">
        <v>985</v>
      </c>
      <c r="F1423" s="70" t="s">
        <v>956</v>
      </c>
      <c r="G1423" s="72">
        <v>43182</v>
      </c>
      <c r="H1423" s="72">
        <v>43182</v>
      </c>
      <c r="I1423" s="70" t="s">
        <v>543</v>
      </c>
      <c r="J1423" s="70"/>
      <c r="K1423" s="73">
        <v>1</v>
      </c>
      <c r="L1423" s="74">
        <v>0</v>
      </c>
      <c r="M1423" s="96">
        <v>0</v>
      </c>
    </row>
    <row r="1424" spans="1:13" x14ac:dyDescent="0.35">
      <c r="A1424" s="94" t="str">
        <f t="shared" si="22"/>
        <v>6647370ZNGA561A</v>
      </c>
      <c r="B1424" s="70" t="s">
        <v>993</v>
      </c>
      <c r="C1424" s="71">
        <v>2286757</v>
      </c>
      <c r="D1424" s="70">
        <v>6647370</v>
      </c>
      <c r="E1424" s="70" t="s">
        <v>962</v>
      </c>
      <c r="F1424" s="70" t="s">
        <v>956</v>
      </c>
      <c r="G1424" s="72">
        <v>43183</v>
      </c>
      <c r="H1424" s="72">
        <v>43183</v>
      </c>
      <c r="I1424" s="70" t="s">
        <v>543</v>
      </c>
      <c r="J1424" s="70"/>
      <c r="K1424" s="73">
        <v>1</v>
      </c>
      <c r="L1424" s="74">
        <v>0</v>
      </c>
      <c r="M1424" s="96">
        <v>0</v>
      </c>
    </row>
    <row r="1425" spans="1:13" x14ac:dyDescent="0.35">
      <c r="A1425" s="94" t="str">
        <f t="shared" si="22"/>
        <v>6647407ZNGA561A</v>
      </c>
      <c r="B1425" s="70" t="s">
        <v>993</v>
      </c>
      <c r="C1425" s="71">
        <v>2286760</v>
      </c>
      <c r="D1425" s="70">
        <v>6647407</v>
      </c>
      <c r="E1425" s="70" t="s">
        <v>967</v>
      </c>
      <c r="F1425" s="70" t="s">
        <v>956</v>
      </c>
      <c r="G1425" s="72">
        <v>43182</v>
      </c>
      <c r="H1425" s="72">
        <v>43182</v>
      </c>
      <c r="I1425" s="70" t="s">
        <v>543</v>
      </c>
      <c r="J1425" s="70"/>
      <c r="K1425" s="73">
        <v>1</v>
      </c>
      <c r="L1425" s="74">
        <v>0</v>
      </c>
      <c r="M1425" s="96">
        <v>0</v>
      </c>
    </row>
    <row r="1426" spans="1:13" x14ac:dyDescent="0.35">
      <c r="A1426" s="94" t="str">
        <f t="shared" si="22"/>
        <v>6663071ZNGA561A</v>
      </c>
      <c r="B1426" s="70" t="s">
        <v>993</v>
      </c>
      <c r="C1426" s="71">
        <v>2287423</v>
      </c>
      <c r="D1426" s="70">
        <v>6663071</v>
      </c>
      <c r="E1426" s="70" t="s">
        <v>955</v>
      </c>
      <c r="F1426" s="70" t="s">
        <v>956</v>
      </c>
      <c r="G1426" s="72">
        <v>43182</v>
      </c>
      <c r="H1426" s="72">
        <v>43182</v>
      </c>
      <c r="I1426" s="70" t="s">
        <v>543</v>
      </c>
      <c r="J1426" s="70"/>
      <c r="K1426" s="73">
        <v>1</v>
      </c>
      <c r="L1426" s="74">
        <v>0</v>
      </c>
      <c r="M1426" s="96">
        <v>0</v>
      </c>
    </row>
    <row r="1427" spans="1:13" x14ac:dyDescent="0.35">
      <c r="A1427" s="94" t="str">
        <f t="shared" si="22"/>
        <v>6664992ZNGA561A</v>
      </c>
      <c r="B1427" s="70" t="s">
        <v>993</v>
      </c>
      <c r="C1427" s="71">
        <v>2287505</v>
      </c>
      <c r="D1427" s="70">
        <v>6664992</v>
      </c>
      <c r="E1427" s="70" t="s">
        <v>966</v>
      </c>
      <c r="F1427" s="70" t="s">
        <v>956</v>
      </c>
      <c r="G1427" s="72">
        <v>43182</v>
      </c>
      <c r="H1427" s="72">
        <v>43182</v>
      </c>
      <c r="I1427" s="70" t="s">
        <v>543</v>
      </c>
      <c r="J1427" s="70"/>
      <c r="K1427" s="73">
        <v>1</v>
      </c>
      <c r="L1427" s="74">
        <v>0</v>
      </c>
      <c r="M1427" s="96">
        <v>0</v>
      </c>
    </row>
    <row r="1428" spans="1:13" x14ac:dyDescent="0.35">
      <c r="A1428" s="94" t="str">
        <f t="shared" si="22"/>
        <v>6676403ZNGA562BC</v>
      </c>
      <c r="B1428" s="70" t="s">
        <v>993</v>
      </c>
      <c r="C1428" s="71">
        <v>2287790</v>
      </c>
      <c r="D1428" s="70">
        <v>6676403</v>
      </c>
      <c r="E1428" s="70" t="s">
        <v>966</v>
      </c>
      <c r="F1428" s="70" t="s">
        <v>959</v>
      </c>
      <c r="G1428" s="72">
        <v>43182</v>
      </c>
      <c r="H1428" s="72">
        <v>43182</v>
      </c>
      <c r="I1428" s="70" t="s">
        <v>557</v>
      </c>
      <c r="J1428" s="70"/>
      <c r="K1428" s="73">
        <v>1</v>
      </c>
      <c r="L1428" s="74">
        <v>498.69</v>
      </c>
      <c r="M1428" s="96">
        <v>498.69</v>
      </c>
    </row>
    <row r="1429" spans="1:13" x14ac:dyDescent="0.35">
      <c r="A1429" s="94" t="str">
        <f t="shared" si="22"/>
        <v>6675327ZNGA561A</v>
      </c>
      <c r="B1429" s="70" t="s">
        <v>993</v>
      </c>
      <c r="C1429" s="71">
        <v>2287791</v>
      </c>
      <c r="D1429" s="70">
        <v>6675327</v>
      </c>
      <c r="E1429" s="70" t="s">
        <v>966</v>
      </c>
      <c r="F1429" s="70" t="s">
        <v>956</v>
      </c>
      <c r="G1429" s="72">
        <v>43182</v>
      </c>
      <c r="H1429" s="72">
        <v>43182</v>
      </c>
      <c r="I1429" s="70" t="s">
        <v>543</v>
      </c>
      <c r="J1429" s="70"/>
      <c r="K1429" s="73">
        <v>1</v>
      </c>
      <c r="L1429" s="74">
        <v>0</v>
      </c>
      <c r="M1429" s="96">
        <v>0</v>
      </c>
    </row>
    <row r="1430" spans="1:13" x14ac:dyDescent="0.35">
      <c r="A1430" s="94" t="str">
        <f t="shared" si="22"/>
        <v>6663212ZNGA563B</v>
      </c>
      <c r="B1430" s="70" t="s">
        <v>993</v>
      </c>
      <c r="C1430" s="71">
        <v>2287816</v>
      </c>
      <c r="D1430" s="70">
        <v>6663212</v>
      </c>
      <c r="E1430" s="70" t="s">
        <v>961</v>
      </c>
      <c r="F1430" s="70" t="s">
        <v>953</v>
      </c>
      <c r="G1430" s="72">
        <v>43182</v>
      </c>
      <c r="H1430" s="72">
        <v>43182</v>
      </c>
      <c r="I1430" s="70" t="s">
        <v>561</v>
      </c>
      <c r="J1430" s="70"/>
      <c r="K1430" s="73">
        <v>1</v>
      </c>
      <c r="L1430" s="74">
        <v>383.5</v>
      </c>
      <c r="M1430" s="96">
        <v>383.5</v>
      </c>
    </row>
    <row r="1431" spans="1:13" x14ac:dyDescent="0.35">
      <c r="A1431" s="94" t="str">
        <f t="shared" si="22"/>
        <v>6662376ZNGA561A</v>
      </c>
      <c r="B1431" s="70" t="s">
        <v>993</v>
      </c>
      <c r="C1431" s="71">
        <v>2287817</v>
      </c>
      <c r="D1431" s="70">
        <v>6662376</v>
      </c>
      <c r="E1431" s="70" t="s">
        <v>961</v>
      </c>
      <c r="F1431" s="70" t="s">
        <v>956</v>
      </c>
      <c r="G1431" s="72">
        <v>43182</v>
      </c>
      <c r="H1431" s="72">
        <v>43182</v>
      </c>
      <c r="I1431" s="70" t="s">
        <v>543</v>
      </c>
      <c r="J1431" s="70"/>
      <c r="K1431" s="73">
        <v>1</v>
      </c>
      <c r="L1431" s="74">
        <v>0</v>
      </c>
      <c r="M1431" s="96">
        <v>0</v>
      </c>
    </row>
    <row r="1432" spans="1:13" x14ac:dyDescent="0.35">
      <c r="A1432" s="94" t="str">
        <f t="shared" si="22"/>
        <v/>
      </c>
      <c r="B1432" s="74"/>
      <c r="C1432" s="74"/>
      <c r="D1432" s="74"/>
      <c r="E1432" s="74"/>
      <c r="F1432" s="74"/>
      <c r="G1432" s="74"/>
      <c r="H1432" s="74"/>
      <c r="I1432" s="74"/>
      <c r="J1432" s="74"/>
      <c r="K1432" s="74"/>
      <c r="L1432" s="75" t="s">
        <v>970</v>
      </c>
      <c r="M1432" s="96">
        <v>29933.39</v>
      </c>
    </row>
    <row r="1433" spans="1:13" x14ac:dyDescent="0.35">
      <c r="A1433" s="94" t="str">
        <f t="shared" si="22"/>
        <v>Req IDPayment Code</v>
      </c>
      <c r="B1433" s="69" t="s">
        <v>939</v>
      </c>
      <c r="C1433" s="69" t="s">
        <v>940</v>
      </c>
      <c r="D1433" s="69" t="s">
        <v>941</v>
      </c>
      <c r="E1433" s="69" t="s">
        <v>942</v>
      </c>
      <c r="F1433" s="69" t="s">
        <v>943</v>
      </c>
      <c r="G1433" s="69" t="s">
        <v>944</v>
      </c>
      <c r="H1433" s="69" t="s">
        <v>945</v>
      </c>
      <c r="I1433" s="69" t="s">
        <v>946</v>
      </c>
      <c r="J1433" s="69" t="s">
        <v>947</v>
      </c>
      <c r="K1433" s="69" t="s">
        <v>948</v>
      </c>
      <c r="L1433" s="69" t="s">
        <v>949</v>
      </c>
      <c r="M1433" s="95" t="s">
        <v>950</v>
      </c>
    </row>
    <row r="1434" spans="1:13" x14ac:dyDescent="0.35">
      <c r="A1434" s="94" t="str">
        <f t="shared" si="22"/>
        <v>2375884NGA-F03577</v>
      </c>
      <c r="B1434" s="70" t="s">
        <v>994</v>
      </c>
      <c r="C1434" s="71">
        <v>2085835</v>
      </c>
      <c r="D1434" s="80">
        <v>2375884</v>
      </c>
      <c r="E1434" s="70" t="s">
        <v>966</v>
      </c>
      <c r="F1434" s="70" t="s">
        <v>963</v>
      </c>
      <c r="G1434" s="72">
        <v>43186</v>
      </c>
      <c r="H1434" s="72">
        <v>43186</v>
      </c>
      <c r="I1434" s="70" t="s">
        <v>982</v>
      </c>
      <c r="J1434" s="70"/>
      <c r="K1434" s="73">
        <v>-16</v>
      </c>
      <c r="L1434" s="74">
        <v>11.93</v>
      </c>
      <c r="M1434" s="96">
        <v>-190.88</v>
      </c>
    </row>
    <row r="1435" spans="1:13" x14ac:dyDescent="0.35">
      <c r="A1435" s="94" t="str">
        <f t="shared" si="22"/>
        <v>4074172ZNGA562B</v>
      </c>
      <c r="B1435" s="70" t="s">
        <v>994</v>
      </c>
      <c r="C1435" s="71">
        <v>2157721</v>
      </c>
      <c r="D1435" s="81">
        <v>4074172</v>
      </c>
      <c r="E1435" s="70" t="s">
        <v>952</v>
      </c>
      <c r="F1435" s="70" t="s">
        <v>953</v>
      </c>
      <c r="G1435" s="72">
        <v>43185</v>
      </c>
      <c r="H1435" s="72">
        <v>43185</v>
      </c>
      <c r="I1435" s="70" t="s">
        <v>553</v>
      </c>
      <c r="J1435" s="70"/>
      <c r="K1435" s="73">
        <v>1</v>
      </c>
      <c r="L1435" s="74">
        <v>254.64</v>
      </c>
      <c r="M1435" s="96">
        <v>254.64</v>
      </c>
    </row>
    <row r="1436" spans="1:13" x14ac:dyDescent="0.35">
      <c r="A1436" s="94" t="str">
        <f t="shared" si="22"/>
        <v>4330780ZNGA562BC</v>
      </c>
      <c r="B1436" s="70" t="s">
        <v>994</v>
      </c>
      <c r="C1436" s="71">
        <v>2170219</v>
      </c>
      <c r="D1436" s="81">
        <v>4330780</v>
      </c>
      <c r="E1436" s="70" t="s">
        <v>968</v>
      </c>
      <c r="F1436" s="70" t="s">
        <v>959</v>
      </c>
      <c r="G1436" s="72">
        <v>43185</v>
      </c>
      <c r="H1436" s="72">
        <v>43185</v>
      </c>
      <c r="I1436" s="70" t="s">
        <v>557</v>
      </c>
      <c r="J1436" s="70"/>
      <c r="K1436" s="73">
        <v>1</v>
      </c>
      <c r="L1436" s="74">
        <v>498.69</v>
      </c>
      <c r="M1436" s="96">
        <v>498.69</v>
      </c>
    </row>
    <row r="1437" spans="1:13" x14ac:dyDescent="0.35">
      <c r="A1437" s="94" t="str">
        <f t="shared" si="22"/>
        <v>4330780ZNGA563BC</v>
      </c>
      <c r="B1437" s="70" t="s">
        <v>994</v>
      </c>
      <c r="C1437" s="71">
        <v>2170219</v>
      </c>
      <c r="D1437" s="82">
        <v>4330780</v>
      </c>
      <c r="E1437" s="70" t="s">
        <v>968</v>
      </c>
      <c r="F1437" s="70" t="s">
        <v>959</v>
      </c>
      <c r="G1437" s="72">
        <v>43185</v>
      </c>
      <c r="H1437" s="72">
        <v>43185</v>
      </c>
      <c r="I1437" s="70" t="s">
        <v>565</v>
      </c>
      <c r="J1437" s="70"/>
      <c r="K1437" s="73">
        <v>-1</v>
      </c>
      <c r="L1437" s="74">
        <v>626.70000000000005</v>
      </c>
      <c r="M1437" s="96">
        <v>-626.70000000000005</v>
      </c>
    </row>
    <row r="1438" spans="1:13" x14ac:dyDescent="0.35">
      <c r="A1438" s="94" t="str">
        <f t="shared" si="22"/>
        <v>4973143NGA Outside Boundary Remediation/Build</v>
      </c>
      <c r="B1438" s="70" t="s">
        <v>994</v>
      </c>
      <c r="C1438" s="71">
        <v>2201748</v>
      </c>
      <c r="D1438" s="81">
        <v>4973143</v>
      </c>
      <c r="E1438" s="70" t="s">
        <v>962</v>
      </c>
      <c r="F1438" s="70" t="s">
        <v>963</v>
      </c>
      <c r="G1438" s="72">
        <v>43186</v>
      </c>
      <c r="H1438" s="72">
        <v>43186</v>
      </c>
      <c r="I1438" s="70" t="s">
        <v>972</v>
      </c>
      <c r="J1438" s="70"/>
      <c r="K1438" s="73">
        <v>1</v>
      </c>
      <c r="L1438" s="74">
        <v>0</v>
      </c>
      <c r="M1438" s="96">
        <v>0</v>
      </c>
    </row>
    <row r="1439" spans="1:13" x14ac:dyDescent="0.35">
      <c r="A1439" s="94" t="str">
        <f t="shared" si="22"/>
        <v>4973143ZNGA562B</v>
      </c>
      <c r="B1439" s="70" t="s">
        <v>994</v>
      </c>
      <c r="C1439" s="71">
        <v>2201748</v>
      </c>
      <c r="D1439" s="81">
        <v>4973143</v>
      </c>
      <c r="E1439" s="70" t="s">
        <v>962</v>
      </c>
      <c r="F1439" s="70" t="s">
        <v>953</v>
      </c>
      <c r="G1439" s="72">
        <v>43188</v>
      </c>
      <c r="H1439" s="72">
        <v>43188</v>
      </c>
      <c r="I1439" s="70" t="s">
        <v>553</v>
      </c>
      <c r="J1439" s="70"/>
      <c r="K1439" s="73">
        <v>1</v>
      </c>
      <c r="L1439" s="74">
        <v>254.64</v>
      </c>
      <c r="M1439" s="96">
        <v>254.64</v>
      </c>
    </row>
    <row r="1440" spans="1:13" x14ac:dyDescent="0.35">
      <c r="A1440" s="94" t="str">
        <f t="shared" si="22"/>
        <v>4973138ZNGA561A</v>
      </c>
      <c r="B1440" s="70" t="s">
        <v>994</v>
      </c>
      <c r="C1440" s="71">
        <v>2201749</v>
      </c>
      <c r="D1440" s="81">
        <v>4973138</v>
      </c>
      <c r="E1440" s="70" t="s">
        <v>962</v>
      </c>
      <c r="F1440" s="70" t="s">
        <v>956</v>
      </c>
      <c r="G1440" s="72">
        <v>43186</v>
      </c>
      <c r="H1440" s="72">
        <v>43186</v>
      </c>
      <c r="I1440" s="70" t="s">
        <v>543</v>
      </c>
      <c r="J1440" s="70"/>
      <c r="K1440" s="73">
        <v>1</v>
      </c>
      <c r="L1440" s="74">
        <v>0</v>
      </c>
      <c r="M1440" s="96">
        <v>0</v>
      </c>
    </row>
    <row r="1441" spans="1:13" x14ac:dyDescent="0.35">
      <c r="A1441" s="94" t="str">
        <f t="shared" si="22"/>
        <v>4931527ZNGA563B</v>
      </c>
      <c r="B1441" s="70" t="s">
        <v>994</v>
      </c>
      <c r="C1441" s="71">
        <v>2207579</v>
      </c>
      <c r="D1441" s="81">
        <v>4931527</v>
      </c>
      <c r="E1441" s="70" t="s">
        <v>967</v>
      </c>
      <c r="F1441" s="70" t="s">
        <v>953</v>
      </c>
      <c r="G1441" s="72">
        <v>43187</v>
      </c>
      <c r="H1441" s="72">
        <v>43187</v>
      </c>
      <c r="I1441" s="70" t="s">
        <v>561</v>
      </c>
      <c r="J1441" s="70"/>
      <c r="K1441" s="73">
        <v>1</v>
      </c>
      <c r="L1441" s="74">
        <v>383.5</v>
      </c>
      <c r="M1441" s="96">
        <v>383.5</v>
      </c>
    </row>
    <row r="1442" spans="1:13" x14ac:dyDescent="0.35">
      <c r="A1442" s="94" t="str">
        <f t="shared" si="22"/>
        <v>4931515ZNGA561A</v>
      </c>
      <c r="B1442" s="70" t="s">
        <v>994</v>
      </c>
      <c r="C1442" s="71">
        <v>2207580</v>
      </c>
      <c r="D1442" s="81">
        <v>4931515</v>
      </c>
      <c r="E1442" s="70" t="s">
        <v>967</v>
      </c>
      <c r="F1442" s="70" t="s">
        <v>956</v>
      </c>
      <c r="G1442" s="72">
        <v>43187</v>
      </c>
      <c r="H1442" s="72">
        <v>43187</v>
      </c>
      <c r="I1442" s="70" t="s">
        <v>543</v>
      </c>
      <c r="J1442" s="70"/>
      <c r="K1442" s="73">
        <v>1</v>
      </c>
      <c r="L1442" s="74">
        <v>0</v>
      </c>
      <c r="M1442" s="96">
        <v>0</v>
      </c>
    </row>
    <row r="1443" spans="1:13" x14ac:dyDescent="0.35">
      <c r="A1443" s="94" t="str">
        <f t="shared" si="22"/>
        <v>5418848NGA-F03577</v>
      </c>
      <c r="B1443" s="70" t="s">
        <v>994</v>
      </c>
      <c r="C1443" s="71">
        <v>2223528</v>
      </c>
      <c r="D1443" s="80">
        <v>5418848</v>
      </c>
      <c r="E1443" s="70" t="s">
        <v>955</v>
      </c>
      <c r="F1443" s="70" t="s">
        <v>963</v>
      </c>
      <c r="G1443" s="72">
        <v>43187</v>
      </c>
      <c r="H1443" s="72">
        <v>43187</v>
      </c>
      <c r="I1443" s="70" t="s">
        <v>982</v>
      </c>
      <c r="J1443" s="70"/>
      <c r="K1443" s="73">
        <v>-18</v>
      </c>
      <c r="L1443" s="74">
        <v>11.93</v>
      </c>
      <c r="M1443" s="96">
        <v>-214.74</v>
      </c>
    </row>
    <row r="1444" spans="1:13" x14ac:dyDescent="0.35">
      <c r="A1444" s="94" t="str">
        <f t="shared" si="22"/>
        <v>5474192ZNGA562BC</v>
      </c>
      <c r="B1444" s="70" t="s">
        <v>994</v>
      </c>
      <c r="C1444" s="71">
        <v>2227365</v>
      </c>
      <c r="D1444" s="81">
        <v>5474192</v>
      </c>
      <c r="E1444" s="70" t="s">
        <v>961</v>
      </c>
      <c r="F1444" s="70" t="s">
        <v>959</v>
      </c>
      <c r="G1444" s="72">
        <v>43188</v>
      </c>
      <c r="H1444" s="72">
        <v>43188</v>
      </c>
      <c r="I1444" s="70" t="s">
        <v>557</v>
      </c>
      <c r="J1444" s="70"/>
      <c r="K1444" s="73">
        <v>1</v>
      </c>
      <c r="L1444" s="74">
        <v>498.69</v>
      </c>
      <c r="M1444" s="96">
        <v>498.69</v>
      </c>
    </row>
    <row r="1445" spans="1:13" x14ac:dyDescent="0.35">
      <c r="A1445" s="94" t="str">
        <f t="shared" si="22"/>
        <v>5527323NGA Complex Internal Wiring</v>
      </c>
      <c r="B1445" s="70" t="s">
        <v>994</v>
      </c>
      <c r="C1445" s="71">
        <v>2229727</v>
      </c>
      <c r="D1445" s="81">
        <v>5527323</v>
      </c>
      <c r="E1445" s="70" t="s">
        <v>954</v>
      </c>
      <c r="F1445" s="70" t="s">
        <v>953</v>
      </c>
      <c r="G1445" s="72">
        <v>43188</v>
      </c>
      <c r="H1445" s="72">
        <v>43188</v>
      </c>
      <c r="I1445" s="70" t="s">
        <v>973</v>
      </c>
      <c r="J1445" s="70"/>
      <c r="K1445" s="73">
        <v>1</v>
      </c>
      <c r="L1445" s="74">
        <v>0</v>
      </c>
      <c r="M1445" s="96">
        <v>0</v>
      </c>
    </row>
    <row r="1446" spans="1:13" x14ac:dyDescent="0.35">
      <c r="A1446" s="94" t="str">
        <f t="shared" si="22"/>
        <v>5527323NGA-701</v>
      </c>
      <c r="B1446" s="70" t="s">
        <v>994</v>
      </c>
      <c r="C1446" s="71">
        <v>2229727</v>
      </c>
      <c r="D1446" s="81">
        <v>5527323</v>
      </c>
      <c r="E1446" s="70" t="s">
        <v>954</v>
      </c>
      <c r="F1446" s="70" t="s">
        <v>953</v>
      </c>
      <c r="G1446" s="72">
        <v>43188</v>
      </c>
      <c r="H1446" s="72">
        <v>43188</v>
      </c>
      <c r="I1446" s="70" t="s">
        <v>172</v>
      </c>
      <c r="J1446" s="70"/>
      <c r="K1446" s="73">
        <v>1</v>
      </c>
      <c r="L1446" s="74">
        <v>48.39</v>
      </c>
      <c r="M1446" s="96">
        <v>48.39</v>
      </c>
    </row>
    <row r="1447" spans="1:13" x14ac:dyDescent="0.35">
      <c r="A1447" s="94" t="str">
        <f t="shared" si="22"/>
        <v>5038277NGA-714</v>
      </c>
      <c r="B1447" s="70" t="s">
        <v>994</v>
      </c>
      <c r="C1447" s="71">
        <v>2230740</v>
      </c>
      <c r="D1447" s="81">
        <v>5038277</v>
      </c>
      <c r="E1447" s="70" t="s">
        <v>957</v>
      </c>
      <c r="F1447" s="70" t="s">
        <v>953</v>
      </c>
      <c r="G1447" s="72">
        <v>43188</v>
      </c>
      <c r="H1447" s="72">
        <v>43188</v>
      </c>
      <c r="I1447" s="70" t="s">
        <v>181</v>
      </c>
      <c r="J1447" s="70"/>
      <c r="K1447" s="73">
        <v>1</v>
      </c>
      <c r="L1447" s="74">
        <v>41.38</v>
      </c>
      <c r="M1447" s="96">
        <v>41.38</v>
      </c>
    </row>
    <row r="1448" spans="1:13" x14ac:dyDescent="0.35">
      <c r="A1448" s="94" t="str">
        <f t="shared" si="22"/>
        <v>5598770NGA-714</v>
      </c>
      <c r="B1448" s="70" t="s">
        <v>994</v>
      </c>
      <c r="C1448" s="71">
        <v>2235232</v>
      </c>
      <c r="D1448" s="81">
        <v>5598770</v>
      </c>
      <c r="E1448" s="70" t="s">
        <v>961</v>
      </c>
      <c r="F1448" s="70" t="s">
        <v>953</v>
      </c>
      <c r="G1448" s="72">
        <v>43187</v>
      </c>
      <c r="H1448" s="72">
        <v>43187</v>
      </c>
      <c r="I1448" s="70" t="s">
        <v>181</v>
      </c>
      <c r="J1448" s="70"/>
      <c r="K1448" s="73">
        <v>1</v>
      </c>
      <c r="L1448" s="74">
        <v>41.38</v>
      </c>
      <c r="M1448" s="96">
        <v>41.38</v>
      </c>
    </row>
    <row r="1449" spans="1:13" x14ac:dyDescent="0.35">
      <c r="A1449" s="94" t="str">
        <f t="shared" si="22"/>
        <v>5527486NGA-714</v>
      </c>
      <c r="B1449" s="70" t="s">
        <v>994</v>
      </c>
      <c r="C1449" s="71">
        <v>2236134</v>
      </c>
      <c r="D1449" s="81">
        <v>5527486</v>
      </c>
      <c r="E1449" s="70" t="s">
        <v>966</v>
      </c>
      <c r="F1449" s="70" t="s">
        <v>959</v>
      </c>
      <c r="G1449" s="72">
        <v>43185</v>
      </c>
      <c r="H1449" s="72">
        <v>43185</v>
      </c>
      <c r="I1449" s="70" t="s">
        <v>181</v>
      </c>
      <c r="J1449" s="70"/>
      <c r="K1449" s="73">
        <v>-1</v>
      </c>
      <c r="L1449" s="74">
        <v>41.38</v>
      </c>
      <c r="M1449" s="96">
        <v>-41.38</v>
      </c>
    </row>
    <row r="1450" spans="1:13" x14ac:dyDescent="0.35">
      <c r="A1450" s="94" t="str">
        <f t="shared" si="22"/>
        <v>5527486Z999</v>
      </c>
      <c r="B1450" s="70" t="s">
        <v>994</v>
      </c>
      <c r="C1450" s="71">
        <v>2236134</v>
      </c>
      <c r="D1450" s="81">
        <v>5527486</v>
      </c>
      <c r="E1450" s="70" t="s">
        <v>966</v>
      </c>
      <c r="F1450" s="70" t="s">
        <v>959</v>
      </c>
      <c r="G1450" s="72">
        <v>43185</v>
      </c>
      <c r="H1450" s="72">
        <v>43185</v>
      </c>
      <c r="I1450" s="70" t="s">
        <v>610</v>
      </c>
      <c r="J1450" s="70"/>
      <c r="K1450" s="73">
        <v>1</v>
      </c>
      <c r="L1450" s="74">
        <v>0</v>
      </c>
      <c r="M1450" s="96">
        <v>0</v>
      </c>
    </row>
    <row r="1451" spans="1:13" x14ac:dyDescent="0.35">
      <c r="A1451" s="94" t="str">
        <f t="shared" si="22"/>
        <v>5656180NGA-714</v>
      </c>
      <c r="B1451" s="70" t="s">
        <v>994</v>
      </c>
      <c r="C1451" s="71">
        <v>2236206</v>
      </c>
      <c r="D1451" s="81">
        <v>5656180</v>
      </c>
      <c r="E1451" s="70" t="s">
        <v>961</v>
      </c>
      <c r="F1451" s="70" t="s">
        <v>953</v>
      </c>
      <c r="G1451" s="72">
        <v>43187</v>
      </c>
      <c r="H1451" s="72">
        <v>43187</v>
      </c>
      <c r="I1451" s="70" t="s">
        <v>181</v>
      </c>
      <c r="J1451" s="70"/>
      <c r="K1451" s="73">
        <v>1</v>
      </c>
      <c r="L1451" s="74">
        <v>41.38</v>
      </c>
      <c r="M1451" s="96">
        <v>41.38</v>
      </c>
    </row>
    <row r="1452" spans="1:13" x14ac:dyDescent="0.35">
      <c r="A1452" s="94" t="str">
        <f t="shared" si="22"/>
        <v>5773877NGA-714</v>
      </c>
      <c r="B1452" s="70" t="s">
        <v>994</v>
      </c>
      <c r="C1452" s="71">
        <v>2241566</v>
      </c>
      <c r="D1452" s="81">
        <v>5773877</v>
      </c>
      <c r="E1452" s="70" t="s">
        <v>962</v>
      </c>
      <c r="F1452" s="70" t="s">
        <v>953</v>
      </c>
      <c r="G1452" s="72">
        <v>43187</v>
      </c>
      <c r="H1452" s="72">
        <v>43187</v>
      </c>
      <c r="I1452" s="70" t="s">
        <v>181</v>
      </c>
      <c r="J1452" s="70"/>
      <c r="K1452" s="73">
        <v>1</v>
      </c>
      <c r="L1452" s="74">
        <v>41.38</v>
      </c>
      <c r="M1452" s="96">
        <v>41.38</v>
      </c>
    </row>
    <row r="1453" spans="1:13" x14ac:dyDescent="0.35">
      <c r="A1453" s="94" t="str">
        <f t="shared" si="22"/>
        <v>5792669ZNGA561C</v>
      </c>
      <c r="B1453" s="70" t="s">
        <v>994</v>
      </c>
      <c r="C1453" s="71">
        <v>2241679</v>
      </c>
      <c r="D1453" s="81">
        <v>5792669</v>
      </c>
      <c r="E1453" s="70" t="s">
        <v>955</v>
      </c>
      <c r="F1453" s="70" t="s">
        <v>959</v>
      </c>
      <c r="G1453" s="72">
        <v>43185</v>
      </c>
      <c r="H1453" s="72">
        <v>43185</v>
      </c>
      <c r="I1453" s="70" t="s">
        <v>547</v>
      </c>
      <c r="J1453" s="70"/>
      <c r="K1453" s="73">
        <v>1</v>
      </c>
      <c r="L1453" s="74">
        <v>205.64</v>
      </c>
      <c r="M1453" s="96">
        <v>205.64</v>
      </c>
    </row>
    <row r="1454" spans="1:13" x14ac:dyDescent="0.35">
      <c r="A1454" s="94" t="str">
        <f t="shared" si="22"/>
        <v>6094041ZNGA561C</v>
      </c>
      <c r="B1454" s="70" t="s">
        <v>994</v>
      </c>
      <c r="C1454" s="71">
        <v>2257728</v>
      </c>
      <c r="D1454" s="81">
        <v>6094041</v>
      </c>
      <c r="E1454" s="70" t="s">
        <v>955</v>
      </c>
      <c r="F1454" s="70" t="s">
        <v>959</v>
      </c>
      <c r="G1454" s="72">
        <v>43186</v>
      </c>
      <c r="H1454" s="72">
        <v>43186</v>
      </c>
      <c r="I1454" s="70" t="s">
        <v>547</v>
      </c>
      <c r="J1454" s="70"/>
      <c r="K1454" s="73">
        <v>1</v>
      </c>
      <c r="L1454" s="74">
        <v>205.64</v>
      </c>
      <c r="M1454" s="96">
        <v>205.64</v>
      </c>
    </row>
    <row r="1455" spans="1:13" x14ac:dyDescent="0.35">
      <c r="A1455" s="94" t="str">
        <f t="shared" si="22"/>
        <v>6104432ZNGA562B</v>
      </c>
      <c r="B1455" s="70" t="s">
        <v>994</v>
      </c>
      <c r="C1455" s="71">
        <v>2258944</v>
      </c>
      <c r="D1455" s="81">
        <v>6104432</v>
      </c>
      <c r="E1455" s="70" t="s">
        <v>966</v>
      </c>
      <c r="F1455" s="70" t="s">
        <v>953</v>
      </c>
      <c r="G1455" s="72">
        <v>43185</v>
      </c>
      <c r="H1455" s="72">
        <v>43185</v>
      </c>
      <c r="I1455" s="70" t="s">
        <v>553</v>
      </c>
      <c r="J1455" s="70"/>
      <c r="K1455" s="73">
        <v>1</v>
      </c>
      <c r="L1455" s="74">
        <v>254.64</v>
      </c>
      <c r="M1455" s="96">
        <v>254.64</v>
      </c>
    </row>
    <row r="1456" spans="1:13" x14ac:dyDescent="0.35">
      <c r="A1456" s="94" t="str">
        <f t="shared" si="22"/>
        <v>6104432ZNGA562BC</v>
      </c>
      <c r="B1456" s="70" t="s">
        <v>994</v>
      </c>
      <c r="C1456" s="71">
        <v>2258944</v>
      </c>
      <c r="D1456" s="81">
        <v>6104432</v>
      </c>
      <c r="E1456" s="70" t="s">
        <v>966</v>
      </c>
      <c r="F1456" s="70" t="s">
        <v>959</v>
      </c>
      <c r="G1456" s="72">
        <v>43185</v>
      </c>
      <c r="H1456" s="72">
        <v>43185</v>
      </c>
      <c r="I1456" s="70" t="s">
        <v>557</v>
      </c>
      <c r="J1456" s="70"/>
      <c r="K1456" s="73">
        <v>1</v>
      </c>
      <c r="L1456" s="74">
        <v>498.69</v>
      </c>
      <c r="M1456" s="96">
        <v>498.69</v>
      </c>
    </row>
    <row r="1457" spans="1:13" x14ac:dyDescent="0.35">
      <c r="A1457" s="94" t="str">
        <f t="shared" si="22"/>
        <v>5821302ZNGA563BC</v>
      </c>
      <c r="B1457" s="70" t="s">
        <v>994</v>
      </c>
      <c r="C1457" s="71">
        <v>2266861</v>
      </c>
      <c r="D1457" s="81">
        <v>5821302</v>
      </c>
      <c r="E1457" s="70" t="s">
        <v>985</v>
      </c>
      <c r="F1457" s="70" t="s">
        <v>959</v>
      </c>
      <c r="G1457" s="72">
        <v>43185</v>
      </c>
      <c r="H1457" s="72">
        <v>43185</v>
      </c>
      <c r="I1457" s="70" t="s">
        <v>565</v>
      </c>
      <c r="J1457" s="70"/>
      <c r="K1457" s="73">
        <v>1</v>
      </c>
      <c r="L1457" s="74">
        <v>626.70000000000005</v>
      </c>
      <c r="M1457" s="96">
        <v>626.70000000000005</v>
      </c>
    </row>
    <row r="1458" spans="1:13" x14ac:dyDescent="0.35">
      <c r="A1458" s="94" t="str">
        <f t="shared" si="22"/>
        <v>6234397NGA-751</v>
      </c>
      <c r="B1458" s="70" t="s">
        <v>994</v>
      </c>
      <c r="C1458" s="71">
        <v>2267082</v>
      </c>
      <c r="D1458" s="80">
        <v>6234397</v>
      </c>
      <c r="E1458" s="70" t="s">
        <v>967</v>
      </c>
      <c r="F1458" s="70" t="s">
        <v>959</v>
      </c>
      <c r="G1458" s="72">
        <v>43185</v>
      </c>
      <c r="H1458" s="72">
        <v>43185</v>
      </c>
      <c r="I1458" s="70" t="s">
        <v>189</v>
      </c>
      <c r="J1458" s="70"/>
      <c r="K1458" s="73">
        <v>-1</v>
      </c>
      <c r="L1458" s="74">
        <v>146.76</v>
      </c>
      <c r="M1458" s="96">
        <v>-146.76</v>
      </c>
    </row>
    <row r="1459" spans="1:13" x14ac:dyDescent="0.35">
      <c r="A1459" s="94" t="str">
        <f t="shared" si="22"/>
        <v>6234397NGA-762</v>
      </c>
      <c r="B1459" s="70" t="s">
        <v>994</v>
      </c>
      <c r="C1459" s="71">
        <v>2267082</v>
      </c>
      <c r="D1459" s="81">
        <v>6234397</v>
      </c>
      <c r="E1459" s="70" t="s">
        <v>967</v>
      </c>
      <c r="F1459" s="70" t="s">
        <v>959</v>
      </c>
      <c r="G1459" s="72">
        <v>43185</v>
      </c>
      <c r="H1459" s="72">
        <v>43185</v>
      </c>
      <c r="I1459" s="70" t="s">
        <v>201</v>
      </c>
      <c r="J1459" s="70"/>
      <c r="K1459" s="73">
        <v>1</v>
      </c>
      <c r="L1459" s="74">
        <v>60.72</v>
      </c>
      <c r="M1459" s="96">
        <v>60.72</v>
      </c>
    </row>
    <row r="1460" spans="1:13" x14ac:dyDescent="0.35">
      <c r="A1460" s="94" t="str">
        <f t="shared" si="22"/>
        <v>6288741N-F02MAT</v>
      </c>
      <c r="B1460" s="70" t="s">
        <v>994</v>
      </c>
      <c r="C1460" s="71">
        <v>2269456</v>
      </c>
      <c r="D1460" s="81">
        <v>6288741</v>
      </c>
      <c r="E1460" s="70" t="s">
        <v>967</v>
      </c>
      <c r="F1460" s="70" t="s">
        <v>963</v>
      </c>
      <c r="G1460" s="72">
        <v>43185</v>
      </c>
      <c r="H1460" s="72">
        <v>43185</v>
      </c>
      <c r="I1460" s="70" t="s">
        <v>964</v>
      </c>
      <c r="J1460" s="70"/>
      <c r="K1460" s="73">
        <v>65</v>
      </c>
      <c r="L1460" s="74">
        <v>1</v>
      </c>
      <c r="M1460" s="96">
        <v>65</v>
      </c>
    </row>
    <row r="1461" spans="1:13" x14ac:dyDescent="0.35">
      <c r="A1461" s="94" t="str">
        <f t="shared" si="22"/>
        <v>6288741NGA-F02577</v>
      </c>
      <c r="B1461" s="70" t="s">
        <v>994</v>
      </c>
      <c r="C1461" s="71">
        <v>2269456</v>
      </c>
      <c r="D1461" s="81">
        <v>6288741</v>
      </c>
      <c r="E1461" s="70" t="s">
        <v>967</v>
      </c>
      <c r="F1461" s="70" t="s">
        <v>963</v>
      </c>
      <c r="G1461" s="72">
        <v>43185</v>
      </c>
      <c r="H1461" s="72">
        <v>43185</v>
      </c>
      <c r="I1461" s="70" t="s">
        <v>965</v>
      </c>
      <c r="J1461" s="70"/>
      <c r="K1461" s="73">
        <v>52</v>
      </c>
      <c r="L1461" s="74">
        <v>11.93</v>
      </c>
      <c r="M1461" s="96">
        <v>620.36</v>
      </c>
    </row>
    <row r="1462" spans="1:13" x14ac:dyDescent="0.35">
      <c r="A1462" s="94" t="str">
        <f t="shared" si="22"/>
        <v>6288741Z999</v>
      </c>
      <c r="B1462" s="70" t="s">
        <v>994</v>
      </c>
      <c r="C1462" s="71">
        <v>2269456</v>
      </c>
      <c r="D1462" s="81">
        <v>6288741</v>
      </c>
      <c r="E1462" s="70" t="s">
        <v>967</v>
      </c>
      <c r="F1462" s="70" t="s">
        <v>953</v>
      </c>
      <c r="G1462" s="72">
        <v>43185</v>
      </c>
      <c r="H1462" s="72">
        <v>43185</v>
      </c>
      <c r="I1462" s="70" t="s">
        <v>610</v>
      </c>
      <c r="J1462" s="70"/>
      <c r="K1462" s="73">
        <v>1</v>
      </c>
      <c r="L1462" s="74">
        <v>0</v>
      </c>
      <c r="M1462" s="96">
        <v>0</v>
      </c>
    </row>
    <row r="1463" spans="1:13" x14ac:dyDescent="0.35">
      <c r="A1463" s="94" t="str">
        <f t="shared" si="22"/>
        <v>6288741ZNGA563B</v>
      </c>
      <c r="B1463" s="70" t="s">
        <v>994</v>
      </c>
      <c r="C1463" s="71">
        <v>2269456</v>
      </c>
      <c r="D1463" s="81">
        <v>6288741</v>
      </c>
      <c r="E1463" s="70" t="s">
        <v>967</v>
      </c>
      <c r="F1463" s="70" t="s">
        <v>953</v>
      </c>
      <c r="G1463" s="72">
        <v>43185</v>
      </c>
      <c r="H1463" s="72">
        <v>43185</v>
      </c>
      <c r="I1463" s="70" t="s">
        <v>561</v>
      </c>
      <c r="J1463" s="70"/>
      <c r="K1463" s="73">
        <v>-1</v>
      </c>
      <c r="L1463" s="74">
        <v>383.5</v>
      </c>
      <c r="M1463" s="96">
        <v>-383.5</v>
      </c>
    </row>
    <row r="1464" spans="1:13" x14ac:dyDescent="0.35">
      <c r="A1464" s="94" t="str">
        <f t="shared" si="22"/>
        <v>6302577ZNGA562BC</v>
      </c>
      <c r="B1464" s="70" t="s">
        <v>994</v>
      </c>
      <c r="C1464" s="71">
        <v>2270139</v>
      </c>
      <c r="D1464" s="81">
        <v>6302577</v>
      </c>
      <c r="E1464" s="70" t="s">
        <v>968</v>
      </c>
      <c r="F1464" s="70" t="s">
        <v>959</v>
      </c>
      <c r="G1464" s="72">
        <v>43186</v>
      </c>
      <c r="H1464" s="72">
        <v>43186</v>
      </c>
      <c r="I1464" s="70" t="s">
        <v>557</v>
      </c>
      <c r="J1464" s="70"/>
      <c r="K1464" s="73">
        <v>1</v>
      </c>
      <c r="L1464" s="74">
        <v>498.69</v>
      </c>
      <c r="M1464" s="96">
        <v>498.69</v>
      </c>
    </row>
    <row r="1465" spans="1:13" x14ac:dyDescent="0.35">
      <c r="A1465" s="94" t="str">
        <f t="shared" si="22"/>
        <v>6302577ZNGA563BC</v>
      </c>
      <c r="B1465" s="70" t="s">
        <v>994</v>
      </c>
      <c r="C1465" s="71">
        <v>2270139</v>
      </c>
      <c r="D1465" s="83">
        <v>6302577</v>
      </c>
      <c r="E1465" s="70" t="s">
        <v>968</v>
      </c>
      <c r="F1465" s="70" t="s">
        <v>959</v>
      </c>
      <c r="G1465" s="72">
        <v>43186</v>
      </c>
      <c r="H1465" s="72">
        <v>43186</v>
      </c>
      <c r="I1465" s="70" t="s">
        <v>565</v>
      </c>
      <c r="J1465" s="70"/>
      <c r="K1465" s="73">
        <v>-1</v>
      </c>
      <c r="L1465" s="74">
        <v>626.70000000000005</v>
      </c>
      <c r="M1465" s="96">
        <v>-626.70000000000005</v>
      </c>
    </row>
    <row r="1466" spans="1:13" x14ac:dyDescent="0.35">
      <c r="A1466" s="94" t="str">
        <f t="shared" si="22"/>
        <v>6342525ZNGA561A</v>
      </c>
      <c r="B1466" s="70" t="s">
        <v>994</v>
      </c>
      <c r="C1466" s="71">
        <v>2272252</v>
      </c>
      <c r="D1466" s="81">
        <v>6342525</v>
      </c>
      <c r="E1466" s="70" t="s">
        <v>962</v>
      </c>
      <c r="F1466" s="70" t="s">
        <v>956</v>
      </c>
      <c r="G1466" s="72">
        <v>43185</v>
      </c>
      <c r="H1466" s="72">
        <v>43185</v>
      </c>
      <c r="I1466" s="70" t="s">
        <v>543</v>
      </c>
      <c r="J1466" s="70"/>
      <c r="K1466" s="73">
        <v>1</v>
      </c>
      <c r="L1466" s="74">
        <v>0</v>
      </c>
      <c r="M1466" s="96">
        <v>0</v>
      </c>
    </row>
    <row r="1467" spans="1:13" x14ac:dyDescent="0.35">
      <c r="A1467" s="94" t="str">
        <f t="shared" si="22"/>
        <v>6342545ZNGA563BC</v>
      </c>
      <c r="B1467" s="70" t="s">
        <v>994</v>
      </c>
      <c r="C1467" s="71">
        <v>2272253</v>
      </c>
      <c r="D1467" s="81">
        <v>6342545</v>
      </c>
      <c r="E1467" s="70" t="s">
        <v>962</v>
      </c>
      <c r="F1467" s="70" t="s">
        <v>959</v>
      </c>
      <c r="G1467" s="72">
        <v>43185</v>
      </c>
      <c r="H1467" s="72">
        <v>43185</v>
      </c>
      <c r="I1467" s="70" t="s">
        <v>565</v>
      </c>
      <c r="J1467" s="70"/>
      <c r="K1467" s="73">
        <v>1</v>
      </c>
      <c r="L1467" s="74">
        <v>626.70000000000005</v>
      </c>
      <c r="M1467" s="96">
        <v>626.70000000000005</v>
      </c>
    </row>
    <row r="1468" spans="1:13" x14ac:dyDescent="0.35">
      <c r="A1468" s="94" t="str">
        <f t="shared" si="22"/>
        <v>6387492ZNGA563BC</v>
      </c>
      <c r="B1468" s="70" t="s">
        <v>994</v>
      </c>
      <c r="C1468" s="71">
        <v>2274241</v>
      </c>
      <c r="D1468" s="81">
        <v>6387492</v>
      </c>
      <c r="E1468" s="70" t="s">
        <v>985</v>
      </c>
      <c r="F1468" s="70" t="s">
        <v>959</v>
      </c>
      <c r="G1468" s="72">
        <v>43186</v>
      </c>
      <c r="H1468" s="72">
        <v>43186</v>
      </c>
      <c r="I1468" s="70" t="s">
        <v>565</v>
      </c>
      <c r="J1468" s="70"/>
      <c r="K1468" s="73">
        <v>1</v>
      </c>
      <c r="L1468" s="74">
        <v>626.70000000000005</v>
      </c>
      <c r="M1468" s="96">
        <v>626.70000000000005</v>
      </c>
    </row>
    <row r="1469" spans="1:13" x14ac:dyDescent="0.35">
      <c r="A1469" s="94" t="str">
        <f t="shared" si="22"/>
        <v>5963628N-561RSP</v>
      </c>
      <c r="B1469" s="70" t="s">
        <v>994</v>
      </c>
      <c r="C1469" s="71">
        <v>2274245</v>
      </c>
      <c r="D1469" s="81">
        <v>5963628</v>
      </c>
      <c r="E1469" s="70" t="s">
        <v>966</v>
      </c>
      <c r="F1469" s="70" t="s">
        <v>959</v>
      </c>
      <c r="G1469" s="72">
        <v>43187</v>
      </c>
      <c r="H1469" s="72">
        <v>43187</v>
      </c>
      <c r="I1469" s="70" t="s">
        <v>598</v>
      </c>
      <c r="J1469" s="70"/>
      <c r="K1469" s="73">
        <v>1</v>
      </c>
      <c r="L1469" s="74">
        <v>433.57</v>
      </c>
      <c r="M1469" s="96">
        <v>433.57</v>
      </c>
    </row>
    <row r="1470" spans="1:13" x14ac:dyDescent="0.35">
      <c r="A1470" s="94" t="str">
        <f t="shared" si="22"/>
        <v>6330944ZNGA562BC</v>
      </c>
      <c r="B1470" s="70" t="s">
        <v>994</v>
      </c>
      <c r="C1470" s="71">
        <v>2275511</v>
      </c>
      <c r="D1470" s="81">
        <v>6330944</v>
      </c>
      <c r="E1470" s="70" t="s">
        <v>968</v>
      </c>
      <c r="F1470" s="70" t="s">
        <v>953</v>
      </c>
      <c r="G1470" s="72">
        <v>43185</v>
      </c>
      <c r="H1470" s="72">
        <v>43185</v>
      </c>
      <c r="I1470" s="70" t="s">
        <v>557</v>
      </c>
      <c r="J1470" s="70"/>
      <c r="K1470" s="73">
        <v>1</v>
      </c>
      <c r="L1470" s="74">
        <v>498.69</v>
      </c>
      <c r="M1470" s="96">
        <v>498.69</v>
      </c>
    </row>
    <row r="1471" spans="1:13" x14ac:dyDescent="0.35">
      <c r="A1471" s="94" t="str">
        <f t="shared" si="22"/>
        <v>6342143Z999</v>
      </c>
      <c r="B1471" s="70" t="s">
        <v>994</v>
      </c>
      <c r="C1471" s="71">
        <v>2275523</v>
      </c>
      <c r="D1471" s="81">
        <v>6342143</v>
      </c>
      <c r="E1471" s="70" t="s">
        <v>955</v>
      </c>
      <c r="F1471" s="70" t="s">
        <v>953</v>
      </c>
      <c r="G1471" s="72">
        <v>43185</v>
      </c>
      <c r="H1471" s="72">
        <v>43185</v>
      </c>
      <c r="I1471" s="70" t="s">
        <v>610</v>
      </c>
      <c r="J1471" s="70"/>
      <c r="K1471" s="73">
        <v>1</v>
      </c>
      <c r="L1471" s="74">
        <v>0</v>
      </c>
      <c r="M1471" s="96">
        <v>0</v>
      </c>
    </row>
    <row r="1472" spans="1:13" x14ac:dyDescent="0.35">
      <c r="A1472" s="94" t="str">
        <f t="shared" si="22"/>
        <v>6342143ZNGA561B</v>
      </c>
      <c r="B1472" s="70" t="s">
        <v>994</v>
      </c>
      <c r="C1472" s="71">
        <v>2275523</v>
      </c>
      <c r="D1472" s="81">
        <v>6342143</v>
      </c>
      <c r="E1472" s="70" t="s">
        <v>955</v>
      </c>
      <c r="F1472" s="70" t="s">
        <v>953</v>
      </c>
      <c r="G1472" s="72">
        <v>43185</v>
      </c>
      <c r="H1472" s="72">
        <v>43185</v>
      </c>
      <c r="I1472" s="70" t="s">
        <v>545</v>
      </c>
      <c r="J1472" s="70"/>
      <c r="K1472" s="73">
        <v>-1</v>
      </c>
      <c r="L1472" s="74">
        <v>194.94</v>
      </c>
      <c r="M1472" s="96">
        <v>-194.94</v>
      </c>
    </row>
    <row r="1473" spans="1:13" x14ac:dyDescent="0.35">
      <c r="A1473" s="94" t="str">
        <f t="shared" si="22"/>
        <v>6415794Z999</v>
      </c>
      <c r="B1473" s="70" t="s">
        <v>994</v>
      </c>
      <c r="C1473" s="71">
        <v>2275894</v>
      </c>
      <c r="D1473" s="81">
        <v>6415794</v>
      </c>
      <c r="E1473" s="70" t="s">
        <v>966</v>
      </c>
      <c r="F1473" s="70" t="s">
        <v>953</v>
      </c>
      <c r="G1473" s="72">
        <v>43185</v>
      </c>
      <c r="H1473" s="72">
        <v>43185</v>
      </c>
      <c r="I1473" s="70" t="s">
        <v>610</v>
      </c>
      <c r="J1473" s="70"/>
      <c r="K1473" s="73">
        <v>1</v>
      </c>
      <c r="L1473" s="74">
        <v>0</v>
      </c>
      <c r="M1473" s="96">
        <v>0</v>
      </c>
    </row>
    <row r="1474" spans="1:13" x14ac:dyDescent="0.35">
      <c r="A1474" s="94" t="str">
        <f t="shared" si="22"/>
        <v>6415794ZNGA563B</v>
      </c>
      <c r="B1474" s="70" t="s">
        <v>994</v>
      </c>
      <c r="C1474" s="71">
        <v>2275894</v>
      </c>
      <c r="D1474" s="81">
        <v>6415794</v>
      </c>
      <c r="E1474" s="70" t="s">
        <v>966</v>
      </c>
      <c r="F1474" s="70" t="s">
        <v>953</v>
      </c>
      <c r="G1474" s="72">
        <v>43185</v>
      </c>
      <c r="H1474" s="72">
        <v>43185</v>
      </c>
      <c r="I1474" s="70" t="s">
        <v>561</v>
      </c>
      <c r="J1474" s="70"/>
      <c r="K1474" s="73">
        <v>-1</v>
      </c>
      <c r="L1474" s="74">
        <v>383.5</v>
      </c>
      <c r="M1474" s="96">
        <v>-383.5</v>
      </c>
    </row>
    <row r="1475" spans="1:13" x14ac:dyDescent="0.35">
      <c r="A1475" s="94" t="str">
        <f t="shared" ref="A1475:A1538" si="23">CONCATENATE(D1475,I1475)</f>
        <v>6536614NGA-750</v>
      </c>
      <c r="B1475" s="70" t="s">
        <v>994</v>
      </c>
      <c r="C1475" s="71">
        <v>2280937</v>
      </c>
      <c r="D1475" s="81">
        <v>6536614</v>
      </c>
      <c r="E1475" s="70" t="s">
        <v>961</v>
      </c>
      <c r="F1475" s="70" t="s">
        <v>959</v>
      </c>
      <c r="G1475" s="72">
        <v>43188</v>
      </c>
      <c r="H1475" s="72">
        <v>43188</v>
      </c>
      <c r="I1475" s="70" t="s">
        <v>187</v>
      </c>
      <c r="J1475" s="70"/>
      <c r="K1475" s="73">
        <v>1</v>
      </c>
      <c r="L1475" s="74">
        <v>22.61</v>
      </c>
      <c r="M1475" s="96">
        <v>22.61</v>
      </c>
    </row>
    <row r="1476" spans="1:13" x14ac:dyDescent="0.35">
      <c r="A1476" s="94" t="str">
        <f t="shared" si="23"/>
        <v>6473335ZNGA562BC</v>
      </c>
      <c r="B1476" s="70" t="s">
        <v>994</v>
      </c>
      <c r="C1476" s="71">
        <v>2281063</v>
      </c>
      <c r="D1476" s="81">
        <v>6473335</v>
      </c>
      <c r="E1476" s="70" t="s">
        <v>967</v>
      </c>
      <c r="F1476" s="70" t="s">
        <v>959</v>
      </c>
      <c r="G1476" s="72">
        <v>43185</v>
      </c>
      <c r="H1476" s="72">
        <v>43185</v>
      </c>
      <c r="I1476" s="70" t="s">
        <v>557</v>
      </c>
      <c r="J1476" s="70"/>
      <c r="K1476" s="73">
        <v>1</v>
      </c>
      <c r="L1476" s="74">
        <v>498.69</v>
      </c>
      <c r="M1476" s="96">
        <v>498.69</v>
      </c>
    </row>
    <row r="1477" spans="1:13" x14ac:dyDescent="0.35">
      <c r="A1477" s="94" t="str">
        <f t="shared" si="23"/>
        <v>6473925ZNGA561A</v>
      </c>
      <c r="B1477" s="70" t="s">
        <v>994</v>
      </c>
      <c r="C1477" s="71">
        <v>2281157</v>
      </c>
      <c r="D1477" s="81">
        <v>6473925</v>
      </c>
      <c r="E1477" s="70" t="s">
        <v>955</v>
      </c>
      <c r="F1477" s="70" t="s">
        <v>956</v>
      </c>
      <c r="G1477" s="72">
        <v>43185</v>
      </c>
      <c r="H1477" s="72">
        <v>43185</v>
      </c>
      <c r="I1477" s="70" t="s">
        <v>543</v>
      </c>
      <c r="J1477" s="70"/>
      <c r="K1477" s="73">
        <v>1</v>
      </c>
      <c r="L1477" s="74">
        <v>0</v>
      </c>
      <c r="M1477" s="96">
        <v>0</v>
      </c>
    </row>
    <row r="1478" spans="1:13" x14ac:dyDescent="0.35">
      <c r="A1478" s="94" t="str">
        <f t="shared" si="23"/>
        <v>6474006ZNGA564BC</v>
      </c>
      <c r="B1478" s="70" t="s">
        <v>994</v>
      </c>
      <c r="C1478" s="71">
        <v>2281158</v>
      </c>
      <c r="D1478" s="81">
        <v>6474006</v>
      </c>
      <c r="E1478" s="70" t="s">
        <v>955</v>
      </c>
      <c r="F1478" s="70" t="s">
        <v>959</v>
      </c>
      <c r="G1478" s="72">
        <v>43185</v>
      </c>
      <c r="H1478" s="72">
        <v>43185</v>
      </c>
      <c r="I1478" s="70" t="s">
        <v>573</v>
      </c>
      <c r="J1478" s="70"/>
      <c r="K1478" s="73">
        <v>1</v>
      </c>
      <c r="L1478" s="74">
        <v>881.69</v>
      </c>
      <c r="M1478" s="96">
        <v>881.69</v>
      </c>
    </row>
    <row r="1479" spans="1:13" x14ac:dyDescent="0.35">
      <c r="A1479" s="94" t="str">
        <f t="shared" si="23"/>
        <v>6507440NGA552</v>
      </c>
      <c r="B1479" s="70" t="s">
        <v>994</v>
      </c>
      <c r="C1479" s="71">
        <v>2281375</v>
      </c>
      <c r="D1479" s="81">
        <v>6507440</v>
      </c>
      <c r="E1479" s="70" t="s">
        <v>962</v>
      </c>
      <c r="F1479" s="70" t="s">
        <v>959</v>
      </c>
      <c r="G1479" s="72">
        <v>43187</v>
      </c>
      <c r="H1479" s="72">
        <v>43187</v>
      </c>
      <c r="I1479" s="70" t="s">
        <v>600</v>
      </c>
      <c r="J1479" s="70"/>
      <c r="K1479" s="73">
        <v>1</v>
      </c>
      <c r="L1479" s="74">
        <v>307.79000000000002</v>
      </c>
      <c r="M1479" s="96">
        <v>307.79000000000002</v>
      </c>
    </row>
    <row r="1480" spans="1:13" x14ac:dyDescent="0.35">
      <c r="A1480" s="94" t="str">
        <f t="shared" si="23"/>
        <v>6507440ZNGA561BC</v>
      </c>
      <c r="B1480" s="70" t="s">
        <v>994</v>
      </c>
      <c r="C1480" s="71">
        <v>2281375</v>
      </c>
      <c r="D1480" s="80">
        <v>6507440</v>
      </c>
      <c r="E1480" s="70" t="s">
        <v>962</v>
      </c>
      <c r="F1480" s="70" t="s">
        <v>959</v>
      </c>
      <c r="G1480" s="72">
        <v>43187</v>
      </c>
      <c r="H1480" s="72">
        <v>43187</v>
      </c>
      <c r="I1480" s="70" t="s">
        <v>549</v>
      </c>
      <c r="J1480" s="70"/>
      <c r="K1480" s="73">
        <v>-1</v>
      </c>
      <c r="L1480" s="74">
        <v>433.57</v>
      </c>
      <c r="M1480" s="96">
        <v>-433.57</v>
      </c>
    </row>
    <row r="1481" spans="1:13" x14ac:dyDescent="0.35">
      <c r="A1481" s="94" t="str">
        <f t="shared" si="23"/>
        <v>6555163ZNGA561BC</v>
      </c>
      <c r="B1481" s="70" t="s">
        <v>994</v>
      </c>
      <c r="C1481" s="71">
        <v>2281914</v>
      </c>
      <c r="D1481" s="81">
        <v>6555163</v>
      </c>
      <c r="E1481" s="70" t="s">
        <v>968</v>
      </c>
      <c r="F1481" s="70" t="s">
        <v>959</v>
      </c>
      <c r="G1481" s="72">
        <v>43186</v>
      </c>
      <c r="H1481" s="72">
        <v>43186</v>
      </c>
      <c r="I1481" s="70" t="s">
        <v>549</v>
      </c>
      <c r="J1481" s="70"/>
      <c r="K1481" s="73">
        <v>1</v>
      </c>
      <c r="L1481" s="74">
        <v>433.57</v>
      </c>
      <c r="M1481" s="96">
        <v>433.57</v>
      </c>
    </row>
    <row r="1482" spans="1:13" x14ac:dyDescent="0.35">
      <c r="A1482" s="94" t="str">
        <f t="shared" si="23"/>
        <v>6206557ZNGA561BC</v>
      </c>
      <c r="B1482" s="70" t="s">
        <v>994</v>
      </c>
      <c r="C1482" s="71">
        <v>2281998</v>
      </c>
      <c r="D1482" s="81">
        <v>6206557</v>
      </c>
      <c r="E1482" s="70" t="s">
        <v>961</v>
      </c>
      <c r="F1482" s="70" t="s">
        <v>959</v>
      </c>
      <c r="G1482" s="72">
        <v>43185</v>
      </c>
      <c r="H1482" s="72">
        <v>43185</v>
      </c>
      <c r="I1482" s="70" t="s">
        <v>549</v>
      </c>
      <c r="J1482" s="70"/>
      <c r="K1482" s="73">
        <v>1</v>
      </c>
      <c r="L1482" s="74">
        <v>433.57</v>
      </c>
      <c r="M1482" s="96">
        <v>433.57</v>
      </c>
    </row>
    <row r="1483" spans="1:13" x14ac:dyDescent="0.35">
      <c r="A1483" s="94" t="str">
        <f t="shared" si="23"/>
        <v>6416041N-563RSP</v>
      </c>
      <c r="B1483" s="70" t="s">
        <v>994</v>
      </c>
      <c r="C1483" s="71">
        <v>2282040</v>
      </c>
      <c r="D1483" s="81">
        <v>6416041</v>
      </c>
      <c r="E1483" s="70" t="s">
        <v>955</v>
      </c>
      <c r="F1483" s="70" t="s">
        <v>959</v>
      </c>
      <c r="G1483" s="72">
        <v>43186</v>
      </c>
      <c r="H1483" s="72">
        <v>43186</v>
      </c>
      <c r="I1483" s="70" t="s">
        <v>599</v>
      </c>
      <c r="J1483" s="70"/>
      <c r="K1483" s="73">
        <v>1</v>
      </c>
      <c r="L1483" s="74">
        <v>626.70000000000005</v>
      </c>
      <c r="M1483" s="96">
        <v>626.70000000000005</v>
      </c>
    </row>
    <row r="1484" spans="1:13" x14ac:dyDescent="0.35">
      <c r="A1484" s="94" t="str">
        <f t="shared" si="23"/>
        <v>6569821ZNGA561BC</v>
      </c>
      <c r="B1484" s="70" t="s">
        <v>994</v>
      </c>
      <c r="C1484" s="71">
        <v>2282667</v>
      </c>
      <c r="D1484" s="81">
        <v>6569821</v>
      </c>
      <c r="E1484" s="70" t="s">
        <v>961</v>
      </c>
      <c r="F1484" s="70" t="s">
        <v>959</v>
      </c>
      <c r="G1484" s="72">
        <v>43185</v>
      </c>
      <c r="H1484" s="72">
        <v>43185</v>
      </c>
      <c r="I1484" s="70" t="s">
        <v>549</v>
      </c>
      <c r="J1484" s="70"/>
      <c r="K1484" s="73">
        <v>1</v>
      </c>
      <c r="L1484" s="74">
        <v>433.57</v>
      </c>
      <c r="M1484" s="96">
        <v>433.57</v>
      </c>
    </row>
    <row r="1485" spans="1:13" x14ac:dyDescent="0.35">
      <c r="A1485" s="94" t="str">
        <f t="shared" si="23"/>
        <v>6481861ZNGA561BC</v>
      </c>
      <c r="B1485" s="70" t="s">
        <v>994</v>
      </c>
      <c r="C1485" s="71">
        <v>2282750</v>
      </c>
      <c r="D1485" s="81">
        <v>6481861</v>
      </c>
      <c r="E1485" s="70" t="s">
        <v>968</v>
      </c>
      <c r="F1485" s="70" t="s">
        <v>959</v>
      </c>
      <c r="G1485" s="72">
        <v>43188</v>
      </c>
      <c r="H1485" s="72">
        <v>43188</v>
      </c>
      <c r="I1485" s="70" t="s">
        <v>549</v>
      </c>
      <c r="J1485" s="70"/>
      <c r="K1485" s="73">
        <v>1</v>
      </c>
      <c r="L1485" s="74">
        <v>433.57</v>
      </c>
      <c r="M1485" s="96">
        <v>433.57</v>
      </c>
    </row>
    <row r="1486" spans="1:13" x14ac:dyDescent="0.35">
      <c r="A1486" s="94" t="str">
        <f t="shared" si="23"/>
        <v>6527278ZNGA561BC</v>
      </c>
      <c r="B1486" s="70" t="s">
        <v>994</v>
      </c>
      <c r="C1486" s="71">
        <v>2282864</v>
      </c>
      <c r="D1486" s="81">
        <v>6527278</v>
      </c>
      <c r="E1486" s="70" t="s">
        <v>968</v>
      </c>
      <c r="F1486" s="70" t="s">
        <v>959</v>
      </c>
      <c r="G1486" s="72">
        <v>43187</v>
      </c>
      <c r="H1486" s="72">
        <v>43187</v>
      </c>
      <c r="I1486" s="70" t="s">
        <v>549</v>
      </c>
      <c r="J1486" s="70"/>
      <c r="K1486" s="73">
        <v>1</v>
      </c>
      <c r="L1486" s="74">
        <v>433.57</v>
      </c>
      <c r="M1486" s="96">
        <v>433.57</v>
      </c>
    </row>
    <row r="1487" spans="1:13" x14ac:dyDescent="0.35">
      <c r="A1487" s="94" t="str">
        <f t="shared" si="23"/>
        <v>6563367ZNGA560BC</v>
      </c>
      <c r="B1487" s="70" t="s">
        <v>994</v>
      </c>
      <c r="C1487" s="71">
        <v>2283508</v>
      </c>
      <c r="D1487" s="81">
        <v>6563367</v>
      </c>
      <c r="E1487" s="70" t="s">
        <v>985</v>
      </c>
      <c r="F1487" s="70" t="s">
        <v>959</v>
      </c>
      <c r="G1487" s="72">
        <v>43186</v>
      </c>
      <c r="H1487" s="72">
        <v>43186</v>
      </c>
      <c r="I1487" s="70" t="s">
        <v>541</v>
      </c>
      <c r="J1487" s="70"/>
      <c r="K1487" s="73">
        <v>1</v>
      </c>
      <c r="L1487" s="74">
        <v>414.92</v>
      </c>
      <c r="M1487" s="96">
        <v>414.92</v>
      </c>
    </row>
    <row r="1488" spans="1:13" x14ac:dyDescent="0.35">
      <c r="A1488" s="94" t="str">
        <f t="shared" si="23"/>
        <v>6591593ZNGA563BC</v>
      </c>
      <c r="B1488" s="70" t="s">
        <v>994</v>
      </c>
      <c r="C1488" s="71">
        <v>2283669</v>
      </c>
      <c r="D1488" s="81">
        <v>6591593</v>
      </c>
      <c r="E1488" s="70" t="s">
        <v>955</v>
      </c>
      <c r="F1488" s="70" t="s">
        <v>959</v>
      </c>
      <c r="G1488" s="72">
        <v>43185</v>
      </c>
      <c r="H1488" s="72">
        <v>43185</v>
      </c>
      <c r="I1488" s="70" t="s">
        <v>565</v>
      </c>
      <c r="J1488" s="70"/>
      <c r="K1488" s="73">
        <v>1</v>
      </c>
      <c r="L1488" s="74">
        <v>626.70000000000005</v>
      </c>
      <c r="M1488" s="96">
        <v>626.70000000000005</v>
      </c>
    </row>
    <row r="1489" spans="1:13" x14ac:dyDescent="0.35">
      <c r="A1489" s="94" t="str">
        <f t="shared" si="23"/>
        <v>6417238ZNGA561A</v>
      </c>
      <c r="B1489" s="70" t="s">
        <v>994</v>
      </c>
      <c r="C1489" s="71">
        <v>2284378</v>
      </c>
      <c r="D1489" s="81">
        <v>6417238</v>
      </c>
      <c r="E1489" s="70" t="s">
        <v>962</v>
      </c>
      <c r="F1489" s="70" t="s">
        <v>956</v>
      </c>
      <c r="G1489" s="72">
        <v>43187</v>
      </c>
      <c r="H1489" s="72">
        <v>43187</v>
      </c>
      <c r="I1489" s="70" t="s">
        <v>543</v>
      </c>
      <c r="J1489" s="70"/>
      <c r="K1489" s="73">
        <v>1</v>
      </c>
      <c r="L1489" s="74">
        <v>0</v>
      </c>
      <c r="M1489" s="96">
        <v>0</v>
      </c>
    </row>
    <row r="1490" spans="1:13" x14ac:dyDescent="0.35">
      <c r="A1490" s="94" t="str">
        <f t="shared" si="23"/>
        <v>6417247ZNGA563BC</v>
      </c>
      <c r="B1490" s="70" t="s">
        <v>994</v>
      </c>
      <c r="C1490" s="71">
        <v>2284379</v>
      </c>
      <c r="D1490" s="81">
        <v>6417247</v>
      </c>
      <c r="E1490" s="70" t="s">
        <v>967</v>
      </c>
      <c r="F1490" s="70" t="s">
        <v>959</v>
      </c>
      <c r="G1490" s="72">
        <v>43187</v>
      </c>
      <c r="H1490" s="72">
        <v>43187</v>
      </c>
      <c r="I1490" s="70" t="s">
        <v>565</v>
      </c>
      <c r="J1490" s="70"/>
      <c r="K1490" s="73">
        <v>1</v>
      </c>
      <c r="L1490" s="74">
        <v>626.70000000000005</v>
      </c>
      <c r="M1490" s="96">
        <v>626.70000000000005</v>
      </c>
    </row>
    <row r="1491" spans="1:13" x14ac:dyDescent="0.35">
      <c r="A1491" s="94" t="str">
        <f t="shared" si="23"/>
        <v>6579101ZNGA563BC</v>
      </c>
      <c r="B1491" s="70" t="s">
        <v>994</v>
      </c>
      <c r="C1491" s="71">
        <v>2284700</v>
      </c>
      <c r="D1491" s="81">
        <v>6579101</v>
      </c>
      <c r="E1491" s="70" t="s">
        <v>985</v>
      </c>
      <c r="F1491" s="70" t="s">
        <v>959</v>
      </c>
      <c r="G1491" s="72">
        <v>43188</v>
      </c>
      <c r="H1491" s="72">
        <v>43188</v>
      </c>
      <c r="I1491" s="70" t="s">
        <v>565</v>
      </c>
      <c r="J1491" s="70"/>
      <c r="K1491" s="73">
        <v>1</v>
      </c>
      <c r="L1491" s="74">
        <v>626.70000000000005</v>
      </c>
      <c r="M1491" s="96">
        <v>626.70000000000005</v>
      </c>
    </row>
    <row r="1492" spans="1:13" x14ac:dyDescent="0.35">
      <c r="A1492" s="94" t="str">
        <f t="shared" si="23"/>
        <v>6617137ZNGA561BC</v>
      </c>
      <c r="B1492" s="70" t="s">
        <v>994</v>
      </c>
      <c r="C1492" s="71">
        <v>2284845</v>
      </c>
      <c r="D1492" s="81">
        <v>6617137</v>
      </c>
      <c r="E1492" s="70" t="s">
        <v>967</v>
      </c>
      <c r="F1492" s="70" t="s">
        <v>959</v>
      </c>
      <c r="G1492" s="72">
        <v>43186</v>
      </c>
      <c r="H1492" s="72">
        <v>43186</v>
      </c>
      <c r="I1492" s="70" t="s">
        <v>549</v>
      </c>
      <c r="J1492" s="70"/>
      <c r="K1492" s="73">
        <v>1</v>
      </c>
      <c r="L1492" s="74">
        <v>433.57</v>
      </c>
      <c r="M1492" s="96">
        <v>433.57</v>
      </c>
    </row>
    <row r="1493" spans="1:13" x14ac:dyDescent="0.35">
      <c r="A1493" s="94" t="str">
        <f t="shared" si="23"/>
        <v>6620065ZNGA561A</v>
      </c>
      <c r="B1493" s="70" t="s">
        <v>994</v>
      </c>
      <c r="C1493" s="71">
        <v>2285053</v>
      </c>
      <c r="D1493" s="81">
        <v>6620065</v>
      </c>
      <c r="E1493" s="70" t="s">
        <v>985</v>
      </c>
      <c r="F1493" s="70" t="s">
        <v>956</v>
      </c>
      <c r="G1493" s="72">
        <v>43188</v>
      </c>
      <c r="H1493" s="72">
        <v>43188</v>
      </c>
      <c r="I1493" s="70" t="s">
        <v>543</v>
      </c>
      <c r="J1493" s="70"/>
      <c r="K1493" s="73">
        <v>1</v>
      </c>
      <c r="L1493" s="74">
        <v>0</v>
      </c>
      <c r="M1493" s="96">
        <v>0</v>
      </c>
    </row>
    <row r="1494" spans="1:13" x14ac:dyDescent="0.35">
      <c r="A1494" s="94" t="str">
        <f t="shared" si="23"/>
        <v>6620072ZNGA563B</v>
      </c>
      <c r="B1494" s="70" t="s">
        <v>994</v>
      </c>
      <c r="C1494" s="71">
        <v>2285054</v>
      </c>
      <c r="D1494" s="81">
        <v>6620072</v>
      </c>
      <c r="E1494" s="70" t="s">
        <v>985</v>
      </c>
      <c r="F1494" s="70" t="s">
        <v>953</v>
      </c>
      <c r="G1494" s="72">
        <v>43188</v>
      </c>
      <c r="H1494" s="72">
        <v>43188</v>
      </c>
      <c r="I1494" s="70" t="s">
        <v>561</v>
      </c>
      <c r="J1494" s="70"/>
      <c r="K1494" s="73">
        <v>1</v>
      </c>
      <c r="L1494" s="74">
        <v>383.5</v>
      </c>
      <c r="M1494" s="96">
        <v>383.5</v>
      </c>
    </row>
    <row r="1495" spans="1:13" x14ac:dyDescent="0.35">
      <c r="A1495" s="94" t="str">
        <f t="shared" si="23"/>
        <v>6619237ZNGA560BC</v>
      </c>
      <c r="B1495" s="70" t="s">
        <v>994</v>
      </c>
      <c r="C1495" s="71">
        <v>2285150</v>
      </c>
      <c r="D1495" s="81">
        <v>6619237</v>
      </c>
      <c r="E1495" s="70" t="s">
        <v>985</v>
      </c>
      <c r="F1495" s="70" t="s">
        <v>959</v>
      </c>
      <c r="G1495" s="72">
        <v>43185</v>
      </c>
      <c r="H1495" s="72">
        <v>43185</v>
      </c>
      <c r="I1495" s="70" t="s">
        <v>541</v>
      </c>
      <c r="J1495" s="70"/>
      <c r="K1495" s="73">
        <v>1</v>
      </c>
      <c r="L1495" s="74">
        <v>414.92</v>
      </c>
      <c r="M1495" s="96">
        <v>414.92</v>
      </c>
    </row>
    <row r="1496" spans="1:13" x14ac:dyDescent="0.35">
      <c r="A1496" s="94" t="str">
        <f t="shared" si="23"/>
        <v>6438465ZNGA561A</v>
      </c>
      <c r="B1496" s="70" t="s">
        <v>994</v>
      </c>
      <c r="C1496" s="71">
        <v>2285193</v>
      </c>
      <c r="D1496" s="81">
        <v>6438465</v>
      </c>
      <c r="E1496" s="70" t="s">
        <v>966</v>
      </c>
      <c r="F1496" s="70" t="s">
        <v>956</v>
      </c>
      <c r="G1496" s="72">
        <v>43185</v>
      </c>
      <c r="H1496" s="72">
        <v>43185</v>
      </c>
      <c r="I1496" s="70" t="s">
        <v>543</v>
      </c>
      <c r="J1496" s="70"/>
      <c r="K1496" s="73">
        <v>1</v>
      </c>
      <c r="L1496" s="74">
        <v>0</v>
      </c>
      <c r="M1496" s="96">
        <v>0</v>
      </c>
    </row>
    <row r="1497" spans="1:13" x14ac:dyDescent="0.35">
      <c r="A1497" s="94" t="str">
        <f t="shared" si="23"/>
        <v>6629975ZNGA563BC</v>
      </c>
      <c r="B1497" s="70" t="s">
        <v>994</v>
      </c>
      <c r="C1497" s="71">
        <v>2285686</v>
      </c>
      <c r="D1497" s="81">
        <v>6629975</v>
      </c>
      <c r="E1497" s="70" t="s">
        <v>985</v>
      </c>
      <c r="F1497" s="70" t="s">
        <v>959</v>
      </c>
      <c r="G1497" s="72">
        <v>43188</v>
      </c>
      <c r="H1497" s="72">
        <v>43188</v>
      </c>
      <c r="I1497" s="70" t="s">
        <v>565</v>
      </c>
      <c r="J1497" s="70"/>
      <c r="K1497" s="73">
        <v>1</v>
      </c>
      <c r="L1497" s="74">
        <v>626.70000000000005</v>
      </c>
      <c r="M1497" s="96">
        <v>626.70000000000005</v>
      </c>
    </row>
    <row r="1498" spans="1:13" x14ac:dyDescent="0.35">
      <c r="A1498" s="94" t="str">
        <f t="shared" si="23"/>
        <v>6629949ZNGA561A</v>
      </c>
      <c r="B1498" s="70" t="s">
        <v>994</v>
      </c>
      <c r="C1498" s="71">
        <v>2285687</v>
      </c>
      <c r="D1498" s="81">
        <v>6629949</v>
      </c>
      <c r="E1498" s="70" t="s">
        <v>985</v>
      </c>
      <c r="F1498" s="70" t="s">
        <v>956</v>
      </c>
      <c r="G1498" s="72">
        <v>43187</v>
      </c>
      <c r="H1498" s="72">
        <v>43187</v>
      </c>
      <c r="I1498" s="70" t="s">
        <v>543</v>
      </c>
      <c r="J1498" s="70"/>
      <c r="K1498" s="73">
        <v>1</v>
      </c>
      <c r="L1498" s="74">
        <v>0</v>
      </c>
      <c r="M1498" s="96">
        <v>0</v>
      </c>
    </row>
    <row r="1499" spans="1:13" x14ac:dyDescent="0.35">
      <c r="A1499" s="94" t="str">
        <f t="shared" si="23"/>
        <v>6630240ZNGA562BC</v>
      </c>
      <c r="B1499" s="70" t="s">
        <v>994</v>
      </c>
      <c r="C1499" s="71">
        <v>2286214</v>
      </c>
      <c r="D1499" s="81">
        <v>6630240</v>
      </c>
      <c r="E1499" s="70" t="s">
        <v>961</v>
      </c>
      <c r="F1499" s="70" t="s">
        <v>959</v>
      </c>
      <c r="G1499" s="72">
        <v>43187</v>
      </c>
      <c r="H1499" s="72">
        <v>43187</v>
      </c>
      <c r="I1499" s="70" t="s">
        <v>557</v>
      </c>
      <c r="J1499" s="70"/>
      <c r="K1499" s="73">
        <v>1</v>
      </c>
      <c r="L1499" s="74">
        <v>498.69</v>
      </c>
      <c r="M1499" s="96">
        <v>498.69</v>
      </c>
    </row>
    <row r="1500" spans="1:13" x14ac:dyDescent="0.35">
      <c r="A1500" s="94" t="str">
        <f t="shared" si="23"/>
        <v>6630105ZNGA561A</v>
      </c>
      <c r="B1500" s="70" t="s">
        <v>994</v>
      </c>
      <c r="C1500" s="71">
        <v>2286215</v>
      </c>
      <c r="D1500" s="81">
        <v>6630105</v>
      </c>
      <c r="E1500" s="70" t="s">
        <v>961</v>
      </c>
      <c r="F1500" s="70" t="s">
        <v>956</v>
      </c>
      <c r="G1500" s="72">
        <v>43187</v>
      </c>
      <c r="H1500" s="72">
        <v>43187</v>
      </c>
      <c r="I1500" s="70" t="s">
        <v>543</v>
      </c>
      <c r="J1500" s="70"/>
      <c r="K1500" s="73">
        <v>1</v>
      </c>
      <c r="L1500" s="74">
        <v>0</v>
      </c>
      <c r="M1500" s="96">
        <v>0</v>
      </c>
    </row>
    <row r="1501" spans="1:13" x14ac:dyDescent="0.35">
      <c r="A1501" s="94" t="str">
        <f t="shared" si="23"/>
        <v>6647819ZNGA561BC</v>
      </c>
      <c r="B1501" s="70" t="s">
        <v>994</v>
      </c>
      <c r="C1501" s="71">
        <v>2286655</v>
      </c>
      <c r="D1501" s="81">
        <v>6647819</v>
      </c>
      <c r="E1501" s="70" t="s">
        <v>952</v>
      </c>
      <c r="F1501" s="70" t="s">
        <v>959</v>
      </c>
      <c r="G1501" s="72">
        <v>43187</v>
      </c>
      <c r="H1501" s="72">
        <v>43187</v>
      </c>
      <c r="I1501" s="70" t="s">
        <v>549</v>
      </c>
      <c r="J1501" s="70"/>
      <c r="K1501" s="73">
        <v>1</v>
      </c>
      <c r="L1501" s="74">
        <v>433.57</v>
      </c>
      <c r="M1501" s="96">
        <v>433.57</v>
      </c>
    </row>
    <row r="1502" spans="1:13" x14ac:dyDescent="0.35">
      <c r="A1502" s="94" t="str">
        <f t="shared" si="23"/>
        <v>6647809ZNGA561A</v>
      </c>
      <c r="B1502" s="70" t="s">
        <v>994</v>
      </c>
      <c r="C1502" s="71">
        <v>2286656</v>
      </c>
      <c r="D1502" s="81">
        <v>6647809</v>
      </c>
      <c r="E1502" s="70" t="s">
        <v>952</v>
      </c>
      <c r="F1502" s="70" t="s">
        <v>956</v>
      </c>
      <c r="G1502" s="72">
        <v>43185</v>
      </c>
      <c r="H1502" s="72">
        <v>43185</v>
      </c>
      <c r="I1502" s="70" t="s">
        <v>543</v>
      </c>
      <c r="J1502" s="70"/>
      <c r="K1502" s="73">
        <v>1</v>
      </c>
      <c r="L1502" s="74">
        <v>0</v>
      </c>
      <c r="M1502" s="96">
        <v>0</v>
      </c>
    </row>
    <row r="1503" spans="1:13" x14ac:dyDescent="0.35">
      <c r="A1503" s="94" t="str">
        <f t="shared" si="23"/>
        <v>6647501ZNGA563BC</v>
      </c>
      <c r="B1503" s="70" t="s">
        <v>994</v>
      </c>
      <c r="C1503" s="71">
        <v>2286758</v>
      </c>
      <c r="D1503" s="81">
        <v>6647501</v>
      </c>
      <c r="E1503" s="70" t="s">
        <v>962</v>
      </c>
      <c r="F1503" s="70" t="s">
        <v>959</v>
      </c>
      <c r="G1503" s="72">
        <v>43188</v>
      </c>
      <c r="H1503" s="72">
        <v>43188</v>
      </c>
      <c r="I1503" s="70" t="s">
        <v>565</v>
      </c>
      <c r="J1503" s="70"/>
      <c r="K1503" s="73">
        <v>1</v>
      </c>
      <c r="L1503" s="74">
        <v>626.70000000000005</v>
      </c>
      <c r="M1503" s="96">
        <v>626.70000000000005</v>
      </c>
    </row>
    <row r="1504" spans="1:13" x14ac:dyDescent="0.35">
      <c r="A1504" s="94" t="str">
        <f t="shared" si="23"/>
        <v>6647550ZNGA562BC</v>
      </c>
      <c r="B1504" s="70" t="s">
        <v>994</v>
      </c>
      <c r="C1504" s="71">
        <v>2286759</v>
      </c>
      <c r="D1504" s="81">
        <v>6647550</v>
      </c>
      <c r="E1504" s="70" t="s">
        <v>967</v>
      </c>
      <c r="F1504" s="70" t="s">
        <v>959</v>
      </c>
      <c r="G1504" s="72">
        <v>43188</v>
      </c>
      <c r="H1504" s="72">
        <v>43188</v>
      </c>
      <c r="I1504" s="70" t="s">
        <v>557</v>
      </c>
      <c r="J1504" s="70"/>
      <c r="K1504" s="73">
        <v>1</v>
      </c>
      <c r="L1504" s="74">
        <v>498.69</v>
      </c>
      <c r="M1504" s="96">
        <v>498.69</v>
      </c>
    </row>
    <row r="1505" spans="1:13" x14ac:dyDescent="0.35">
      <c r="A1505" s="94" t="str">
        <f t="shared" si="23"/>
        <v>6647550ZNGA563BC</v>
      </c>
      <c r="B1505" s="70" t="s">
        <v>994</v>
      </c>
      <c r="C1505" s="71">
        <v>2286759</v>
      </c>
      <c r="D1505" s="81">
        <v>6647550</v>
      </c>
      <c r="E1505" s="70" t="s">
        <v>967</v>
      </c>
      <c r="F1505" s="70" t="s">
        <v>959</v>
      </c>
      <c r="G1505" s="72">
        <v>43186</v>
      </c>
      <c r="H1505" s="72">
        <v>43186</v>
      </c>
      <c r="I1505" s="70" t="s">
        <v>565</v>
      </c>
      <c r="J1505" s="70"/>
      <c r="K1505" s="73">
        <v>1</v>
      </c>
      <c r="L1505" s="74">
        <v>626.70000000000005</v>
      </c>
      <c r="M1505" s="96">
        <v>626.70000000000005</v>
      </c>
    </row>
    <row r="1506" spans="1:13" x14ac:dyDescent="0.35">
      <c r="A1506" s="94" t="str">
        <f t="shared" si="23"/>
        <v>6647550ZNGA563BC</v>
      </c>
      <c r="B1506" s="70" t="s">
        <v>994</v>
      </c>
      <c r="C1506" s="71">
        <v>2286759</v>
      </c>
      <c r="D1506" s="83">
        <v>6647550</v>
      </c>
      <c r="E1506" s="70" t="s">
        <v>967</v>
      </c>
      <c r="F1506" s="70" t="s">
        <v>959</v>
      </c>
      <c r="G1506" s="72">
        <v>43188</v>
      </c>
      <c r="H1506" s="72">
        <v>43188</v>
      </c>
      <c r="I1506" s="70" t="s">
        <v>565</v>
      </c>
      <c r="J1506" s="70"/>
      <c r="K1506" s="73">
        <v>-1</v>
      </c>
      <c r="L1506" s="74">
        <v>626.70000000000005</v>
      </c>
      <c r="M1506" s="96">
        <v>-626.70000000000005</v>
      </c>
    </row>
    <row r="1507" spans="1:13" x14ac:dyDescent="0.35">
      <c r="A1507" s="94" t="str">
        <f t="shared" si="23"/>
        <v>6648478ZNGA561A</v>
      </c>
      <c r="B1507" s="70" t="s">
        <v>994</v>
      </c>
      <c r="C1507" s="71">
        <v>2286777</v>
      </c>
      <c r="D1507" s="81">
        <v>6648478</v>
      </c>
      <c r="E1507" s="70" t="s">
        <v>955</v>
      </c>
      <c r="F1507" s="70" t="s">
        <v>956</v>
      </c>
      <c r="G1507" s="72">
        <v>43185</v>
      </c>
      <c r="H1507" s="72">
        <v>43185</v>
      </c>
      <c r="I1507" s="70" t="s">
        <v>543</v>
      </c>
      <c r="J1507" s="70"/>
      <c r="K1507" s="73">
        <v>1</v>
      </c>
      <c r="L1507" s="74">
        <v>0</v>
      </c>
      <c r="M1507" s="96">
        <v>0</v>
      </c>
    </row>
    <row r="1508" spans="1:13" x14ac:dyDescent="0.35">
      <c r="A1508" s="94" t="str">
        <f t="shared" si="23"/>
        <v>6645221ZNGA561A</v>
      </c>
      <c r="B1508" s="70" t="s">
        <v>994</v>
      </c>
      <c r="C1508" s="71">
        <v>2286926</v>
      </c>
      <c r="D1508" s="81">
        <v>6645221</v>
      </c>
      <c r="E1508" s="70" t="s">
        <v>955</v>
      </c>
      <c r="F1508" s="70" t="s">
        <v>956</v>
      </c>
      <c r="G1508" s="72">
        <v>43187</v>
      </c>
      <c r="H1508" s="72">
        <v>43187</v>
      </c>
      <c r="I1508" s="70" t="s">
        <v>543</v>
      </c>
      <c r="J1508" s="70"/>
      <c r="K1508" s="73">
        <v>1</v>
      </c>
      <c r="L1508" s="74">
        <v>0</v>
      </c>
      <c r="M1508" s="96">
        <v>0</v>
      </c>
    </row>
    <row r="1509" spans="1:13" x14ac:dyDescent="0.35">
      <c r="A1509" s="94" t="str">
        <f t="shared" si="23"/>
        <v>6645346NGA Outside Boundary Remediation/Build</v>
      </c>
      <c r="B1509" s="70" t="s">
        <v>994</v>
      </c>
      <c r="C1509" s="71">
        <v>2286927</v>
      </c>
      <c r="D1509" s="81">
        <v>6645346</v>
      </c>
      <c r="E1509" s="70" t="s">
        <v>955</v>
      </c>
      <c r="F1509" s="70" t="s">
        <v>963</v>
      </c>
      <c r="G1509" s="72">
        <v>43187</v>
      </c>
      <c r="H1509" s="72">
        <v>43187</v>
      </c>
      <c r="I1509" s="70" t="s">
        <v>972</v>
      </c>
      <c r="J1509" s="70"/>
      <c r="K1509" s="73">
        <v>1</v>
      </c>
      <c r="L1509" s="74">
        <v>0</v>
      </c>
      <c r="M1509" s="96">
        <v>0</v>
      </c>
    </row>
    <row r="1510" spans="1:13" x14ac:dyDescent="0.35">
      <c r="A1510" s="94" t="str">
        <f t="shared" si="23"/>
        <v>6668827ZNGA561A</v>
      </c>
      <c r="B1510" s="70" t="s">
        <v>994</v>
      </c>
      <c r="C1510" s="71">
        <v>2287402</v>
      </c>
      <c r="D1510" s="81">
        <v>6668827</v>
      </c>
      <c r="E1510" s="70" t="s">
        <v>985</v>
      </c>
      <c r="F1510" s="70" t="s">
        <v>956</v>
      </c>
      <c r="G1510" s="72">
        <v>43185</v>
      </c>
      <c r="H1510" s="72">
        <v>43185</v>
      </c>
      <c r="I1510" s="70" t="s">
        <v>543</v>
      </c>
      <c r="J1510" s="70"/>
      <c r="K1510" s="73">
        <v>1</v>
      </c>
      <c r="L1510" s="74">
        <v>0</v>
      </c>
      <c r="M1510" s="96">
        <v>0</v>
      </c>
    </row>
    <row r="1511" spans="1:13" x14ac:dyDescent="0.35">
      <c r="A1511" s="94" t="str">
        <f t="shared" si="23"/>
        <v>6669028ZNGA563BC</v>
      </c>
      <c r="B1511" s="70" t="s">
        <v>994</v>
      </c>
      <c r="C1511" s="71">
        <v>2287403</v>
      </c>
      <c r="D1511" s="81">
        <v>6669028</v>
      </c>
      <c r="E1511" s="70" t="s">
        <v>985</v>
      </c>
      <c r="F1511" s="70" t="s">
        <v>953</v>
      </c>
      <c r="G1511" s="72">
        <v>43185</v>
      </c>
      <c r="H1511" s="72">
        <v>43185</v>
      </c>
      <c r="I1511" s="70" t="s">
        <v>565</v>
      </c>
      <c r="J1511" s="70"/>
      <c r="K1511" s="73">
        <v>1</v>
      </c>
      <c r="L1511" s="74">
        <v>626.70000000000005</v>
      </c>
      <c r="M1511" s="96">
        <v>626.70000000000005</v>
      </c>
    </row>
    <row r="1512" spans="1:13" x14ac:dyDescent="0.35">
      <c r="A1512" s="94" t="str">
        <f t="shared" si="23"/>
        <v>6663411ZNGA562BC</v>
      </c>
      <c r="B1512" s="70" t="s">
        <v>994</v>
      </c>
      <c r="C1512" s="71">
        <v>2287422</v>
      </c>
      <c r="D1512" s="81">
        <v>6663411</v>
      </c>
      <c r="E1512" s="70" t="s">
        <v>955</v>
      </c>
      <c r="F1512" s="70" t="s">
        <v>959</v>
      </c>
      <c r="G1512" s="72">
        <v>43187</v>
      </c>
      <c r="H1512" s="72">
        <v>43187</v>
      </c>
      <c r="I1512" s="70" t="s">
        <v>557</v>
      </c>
      <c r="J1512" s="70"/>
      <c r="K1512" s="73">
        <v>1</v>
      </c>
      <c r="L1512" s="74">
        <v>498.69</v>
      </c>
      <c r="M1512" s="96">
        <v>498.69</v>
      </c>
    </row>
    <row r="1513" spans="1:13" x14ac:dyDescent="0.35">
      <c r="A1513" s="94" t="str">
        <f t="shared" si="23"/>
        <v>6598833NGA Outside Boundary Remediation/Build</v>
      </c>
      <c r="B1513" s="70" t="s">
        <v>994</v>
      </c>
      <c r="C1513" s="71">
        <v>2287523</v>
      </c>
      <c r="D1513" s="81">
        <v>6598833</v>
      </c>
      <c r="E1513" s="70" t="s">
        <v>968</v>
      </c>
      <c r="F1513" s="70" t="s">
        <v>963</v>
      </c>
      <c r="G1513" s="72">
        <v>43188</v>
      </c>
      <c r="H1513" s="72">
        <v>43188</v>
      </c>
      <c r="I1513" s="70" t="s">
        <v>972</v>
      </c>
      <c r="J1513" s="70"/>
      <c r="K1513" s="73">
        <v>1</v>
      </c>
      <c r="L1513" s="74">
        <v>0</v>
      </c>
      <c r="M1513" s="96">
        <v>0</v>
      </c>
    </row>
    <row r="1514" spans="1:13" x14ac:dyDescent="0.35">
      <c r="A1514" s="94" t="str">
        <f t="shared" si="23"/>
        <v>6598833ZNGA561B</v>
      </c>
      <c r="B1514" s="70" t="s">
        <v>994</v>
      </c>
      <c r="C1514" s="71">
        <v>2287523</v>
      </c>
      <c r="D1514" s="81">
        <v>6598833</v>
      </c>
      <c r="E1514" s="70" t="s">
        <v>968</v>
      </c>
      <c r="F1514" s="70" t="s">
        <v>953</v>
      </c>
      <c r="G1514" s="72">
        <v>43188</v>
      </c>
      <c r="H1514" s="72">
        <v>43188</v>
      </c>
      <c r="I1514" s="70" t="s">
        <v>545</v>
      </c>
      <c r="J1514" s="70"/>
      <c r="K1514" s="73">
        <v>1</v>
      </c>
      <c r="L1514" s="74">
        <v>194.94</v>
      </c>
      <c r="M1514" s="96">
        <v>194.94</v>
      </c>
    </row>
    <row r="1515" spans="1:13" x14ac:dyDescent="0.35">
      <c r="A1515" s="94" t="str">
        <f t="shared" si="23"/>
        <v>6679866ZNGA563B</v>
      </c>
      <c r="B1515" s="70" t="s">
        <v>994</v>
      </c>
      <c r="C1515" s="71">
        <v>2287803</v>
      </c>
      <c r="D1515" s="81">
        <v>6679866</v>
      </c>
      <c r="E1515" s="70" t="s">
        <v>961</v>
      </c>
      <c r="F1515" s="70" t="s">
        <v>953</v>
      </c>
      <c r="G1515" s="72">
        <v>43187</v>
      </c>
      <c r="H1515" s="72">
        <v>43187</v>
      </c>
      <c r="I1515" s="70" t="s">
        <v>561</v>
      </c>
      <c r="J1515" s="70"/>
      <c r="K1515" s="73">
        <v>1</v>
      </c>
      <c r="L1515" s="74">
        <v>383.5</v>
      </c>
      <c r="M1515" s="96">
        <v>383.5</v>
      </c>
    </row>
    <row r="1516" spans="1:13" x14ac:dyDescent="0.35">
      <c r="A1516" s="94" t="str">
        <f t="shared" si="23"/>
        <v>6679716ZNGA561A</v>
      </c>
      <c r="B1516" s="70" t="s">
        <v>994</v>
      </c>
      <c r="C1516" s="71">
        <v>2287804</v>
      </c>
      <c r="D1516" s="81">
        <v>6679716</v>
      </c>
      <c r="E1516" s="70" t="s">
        <v>961</v>
      </c>
      <c r="F1516" s="70" t="s">
        <v>956</v>
      </c>
      <c r="G1516" s="72">
        <v>43187</v>
      </c>
      <c r="H1516" s="72">
        <v>43187</v>
      </c>
      <c r="I1516" s="70" t="s">
        <v>543</v>
      </c>
      <c r="J1516" s="70"/>
      <c r="K1516" s="73">
        <v>1</v>
      </c>
      <c r="L1516" s="74">
        <v>0</v>
      </c>
      <c r="M1516" s="96">
        <v>0</v>
      </c>
    </row>
    <row r="1517" spans="1:13" x14ac:dyDescent="0.35">
      <c r="A1517" s="94" t="str">
        <f t="shared" si="23"/>
        <v>6679375NGA-750</v>
      </c>
      <c r="B1517" s="70" t="s">
        <v>994</v>
      </c>
      <c r="C1517" s="71">
        <v>2287829</v>
      </c>
      <c r="D1517" s="81">
        <v>6679375</v>
      </c>
      <c r="E1517" s="70" t="s">
        <v>961</v>
      </c>
      <c r="F1517" s="70" t="s">
        <v>959</v>
      </c>
      <c r="G1517" s="72">
        <v>43185</v>
      </c>
      <c r="H1517" s="72">
        <v>43185</v>
      </c>
      <c r="I1517" s="70" t="s">
        <v>187</v>
      </c>
      <c r="J1517" s="70"/>
      <c r="K1517" s="73">
        <v>1</v>
      </c>
      <c r="L1517" s="74">
        <v>22.61</v>
      </c>
      <c r="M1517" s="96">
        <v>22.61</v>
      </c>
    </row>
    <row r="1518" spans="1:13" x14ac:dyDescent="0.35">
      <c r="A1518" s="94" t="str">
        <f t="shared" si="23"/>
        <v>6679375NGA-753</v>
      </c>
      <c r="B1518" s="70" t="s">
        <v>994</v>
      </c>
      <c r="C1518" s="71">
        <v>2287829</v>
      </c>
      <c r="D1518" s="81">
        <v>6679375</v>
      </c>
      <c r="E1518" s="70" t="s">
        <v>961</v>
      </c>
      <c r="F1518" s="70" t="s">
        <v>959</v>
      </c>
      <c r="G1518" s="72">
        <v>43185</v>
      </c>
      <c r="H1518" s="72">
        <v>43185</v>
      </c>
      <c r="I1518" s="70" t="s">
        <v>193</v>
      </c>
      <c r="J1518" s="70"/>
      <c r="K1518" s="73">
        <v>1</v>
      </c>
      <c r="L1518" s="74">
        <v>68.2</v>
      </c>
      <c r="M1518" s="96">
        <v>68.2</v>
      </c>
    </row>
    <row r="1519" spans="1:13" x14ac:dyDescent="0.35">
      <c r="A1519" s="94" t="str">
        <f t="shared" si="23"/>
        <v>6683980ZNGA561A</v>
      </c>
      <c r="B1519" s="70" t="s">
        <v>994</v>
      </c>
      <c r="C1519" s="71">
        <v>2288006</v>
      </c>
      <c r="D1519" s="81">
        <v>6683980</v>
      </c>
      <c r="E1519" s="70" t="s">
        <v>985</v>
      </c>
      <c r="F1519" s="70" t="s">
        <v>956</v>
      </c>
      <c r="G1519" s="72">
        <v>43188</v>
      </c>
      <c r="H1519" s="72">
        <v>43188</v>
      </c>
      <c r="I1519" s="70" t="s">
        <v>543</v>
      </c>
      <c r="J1519" s="70"/>
      <c r="K1519" s="73">
        <v>1</v>
      </c>
      <c r="L1519" s="74">
        <v>0</v>
      </c>
      <c r="M1519" s="96">
        <v>0</v>
      </c>
    </row>
    <row r="1520" spans="1:13" x14ac:dyDescent="0.35">
      <c r="A1520" s="94" t="str">
        <f t="shared" si="23"/>
        <v>6684080ZNGA560B</v>
      </c>
      <c r="B1520" s="70" t="s">
        <v>994</v>
      </c>
      <c r="C1520" s="71">
        <v>2288007</v>
      </c>
      <c r="D1520" s="81">
        <v>6684080</v>
      </c>
      <c r="E1520" s="70" t="s">
        <v>985</v>
      </c>
      <c r="F1520" s="70" t="s">
        <v>953</v>
      </c>
      <c r="G1520" s="72">
        <v>43188</v>
      </c>
      <c r="H1520" s="72">
        <v>43188</v>
      </c>
      <c r="I1520" s="70" t="s">
        <v>537</v>
      </c>
      <c r="J1520" s="70"/>
      <c r="K1520" s="73">
        <v>1</v>
      </c>
      <c r="L1520" s="74">
        <v>187.32</v>
      </c>
      <c r="M1520" s="96">
        <v>187.32</v>
      </c>
    </row>
    <row r="1521" spans="1:13" x14ac:dyDescent="0.35">
      <c r="A1521" s="94" t="str">
        <f t="shared" si="23"/>
        <v>6687565NGA-750</v>
      </c>
      <c r="B1521" s="70" t="s">
        <v>994</v>
      </c>
      <c r="C1521" s="71">
        <v>2288011</v>
      </c>
      <c r="D1521" s="81">
        <v>6687565</v>
      </c>
      <c r="E1521" s="70" t="s">
        <v>966</v>
      </c>
      <c r="F1521" s="70" t="s">
        <v>959</v>
      </c>
      <c r="G1521" s="72">
        <v>43185</v>
      </c>
      <c r="H1521" s="72">
        <v>43185</v>
      </c>
      <c r="I1521" s="70" t="s">
        <v>187</v>
      </c>
      <c r="J1521" s="70"/>
      <c r="K1521" s="73">
        <v>1</v>
      </c>
      <c r="L1521" s="74">
        <v>22.61</v>
      </c>
      <c r="M1521" s="96">
        <v>22.61</v>
      </c>
    </row>
    <row r="1522" spans="1:13" x14ac:dyDescent="0.35">
      <c r="A1522" s="94" t="str">
        <f t="shared" si="23"/>
        <v>6687565NGA-751</v>
      </c>
      <c r="B1522" s="70" t="s">
        <v>994</v>
      </c>
      <c r="C1522" s="71">
        <v>2288011</v>
      </c>
      <c r="D1522" s="81">
        <v>6687565</v>
      </c>
      <c r="E1522" s="70" t="s">
        <v>966</v>
      </c>
      <c r="F1522" s="70" t="s">
        <v>959</v>
      </c>
      <c r="G1522" s="72">
        <v>43185</v>
      </c>
      <c r="H1522" s="72">
        <v>43185</v>
      </c>
      <c r="I1522" s="70" t="s">
        <v>189</v>
      </c>
      <c r="J1522" s="70"/>
      <c r="K1522" s="73">
        <v>1</v>
      </c>
      <c r="L1522" s="74">
        <v>146.76</v>
      </c>
      <c r="M1522" s="96">
        <v>146.76</v>
      </c>
    </row>
    <row r="1523" spans="1:13" x14ac:dyDescent="0.35">
      <c r="A1523" s="94" t="str">
        <f t="shared" si="23"/>
        <v>6691226ZNGA561A</v>
      </c>
      <c r="B1523" s="70" t="s">
        <v>994</v>
      </c>
      <c r="C1523" s="71">
        <v>2288228</v>
      </c>
      <c r="D1523" s="81">
        <v>6691226</v>
      </c>
      <c r="E1523" s="70" t="s">
        <v>961</v>
      </c>
      <c r="F1523" s="70" t="s">
        <v>956</v>
      </c>
      <c r="G1523" s="72">
        <v>43186</v>
      </c>
      <c r="H1523" s="72">
        <v>43186</v>
      </c>
      <c r="I1523" s="70" t="s">
        <v>543</v>
      </c>
      <c r="J1523" s="70"/>
      <c r="K1523" s="73">
        <v>1</v>
      </c>
      <c r="L1523" s="74">
        <v>0</v>
      </c>
      <c r="M1523" s="96">
        <v>0</v>
      </c>
    </row>
    <row r="1524" spans="1:13" x14ac:dyDescent="0.35">
      <c r="A1524" s="94" t="str">
        <f t="shared" si="23"/>
        <v>6587059ZNGA561A</v>
      </c>
      <c r="B1524" s="70" t="s">
        <v>994</v>
      </c>
      <c r="C1524" s="71">
        <v>2288394</v>
      </c>
      <c r="D1524" s="81">
        <v>6587059</v>
      </c>
      <c r="E1524" s="70" t="s">
        <v>955</v>
      </c>
      <c r="F1524" s="70" t="s">
        <v>956</v>
      </c>
      <c r="G1524" s="72">
        <v>43188</v>
      </c>
      <c r="H1524" s="72">
        <v>43188</v>
      </c>
      <c r="I1524" s="70" t="s">
        <v>543</v>
      </c>
      <c r="J1524" s="70"/>
      <c r="K1524" s="73">
        <v>1</v>
      </c>
      <c r="L1524" s="74">
        <v>0</v>
      </c>
      <c r="M1524" s="96">
        <v>0</v>
      </c>
    </row>
    <row r="1525" spans="1:13" x14ac:dyDescent="0.35">
      <c r="A1525" s="94" t="str">
        <f t="shared" si="23"/>
        <v>6587061ZNGA563B</v>
      </c>
      <c r="B1525" s="70" t="s">
        <v>994</v>
      </c>
      <c r="C1525" s="71">
        <v>2288395</v>
      </c>
      <c r="D1525" s="81">
        <v>6587061</v>
      </c>
      <c r="E1525" s="70" t="s">
        <v>955</v>
      </c>
      <c r="F1525" s="70" t="s">
        <v>953</v>
      </c>
      <c r="G1525" s="72">
        <v>43188</v>
      </c>
      <c r="H1525" s="72">
        <v>43188</v>
      </c>
      <c r="I1525" s="70" t="s">
        <v>561</v>
      </c>
      <c r="J1525" s="70"/>
      <c r="K1525" s="73">
        <v>1</v>
      </c>
      <c r="L1525" s="74">
        <v>383.5</v>
      </c>
      <c r="M1525" s="96">
        <v>383.5</v>
      </c>
    </row>
    <row r="1526" spans="1:13" x14ac:dyDescent="0.35">
      <c r="A1526" s="94" t="str">
        <f t="shared" si="23"/>
        <v>6663615ZNGA561A</v>
      </c>
      <c r="B1526" s="70" t="s">
        <v>994</v>
      </c>
      <c r="C1526" s="71">
        <v>2288678</v>
      </c>
      <c r="D1526" s="81">
        <v>6663615</v>
      </c>
      <c r="E1526" s="70" t="s">
        <v>961</v>
      </c>
      <c r="F1526" s="70" t="s">
        <v>956</v>
      </c>
      <c r="G1526" s="72">
        <v>43188</v>
      </c>
      <c r="H1526" s="72">
        <v>43188</v>
      </c>
      <c r="I1526" s="70" t="s">
        <v>543</v>
      </c>
      <c r="J1526" s="70"/>
      <c r="K1526" s="73">
        <v>1</v>
      </c>
      <c r="L1526" s="74">
        <v>0</v>
      </c>
      <c r="M1526" s="96">
        <v>0</v>
      </c>
    </row>
    <row r="1527" spans="1:13" x14ac:dyDescent="0.35">
      <c r="A1527" s="94" t="str">
        <f t="shared" si="23"/>
        <v>6663648ZNGA563B</v>
      </c>
      <c r="B1527" s="70" t="s">
        <v>994</v>
      </c>
      <c r="C1527" s="71">
        <v>2288679</v>
      </c>
      <c r="D1527" s="81">
        <v>6663648</v>
      </c>
      <c r="E1527" s="70" t="s">
        <v>961</v>
      </c>
      <c r="F1527" s="70" t="s">
        <v>953</v>
      </c>
      <c r="G1527" s="72">
        <v>43188</v>
      </c>
      <c r="H1527" s="72">
        <v>43188</v>
      </c>
      <c r="I1527" s="70" t="s">
        <v>561</v>
      </c>
      <c r="J1527" s="70"/>
      <c r="K1527" s="73">
        <v>1</v>
      </c>
      <c r="L1527" s="74">
        <v>383.5</v>
      </c>
      <c r="M1527" s="96">
        <v>383.5</v>
      </c>
    </row>
    <row r="1528" spans="1:13" x14ac:dyDescent="0.35">
      <c r="A1528" s="94" t="str">
        <f t="shared" si="23"/>
        <v>6685239ZNGA563B</v>
      </c>
      <c r="B1528" s="70" t="s">
        <v>994</v>
      </c>
      <c r="C1528" s="71">
        <v>2288884</v>
      </c>
      <c r="D1528" s="81">
        <v>6685239</v>
      </c>
      <c r="E1528" s="70" t="s">
        <v>962</v>
      </c>
      <c r="F1528" s="70" t="s">
        <v>953</v>
      </c>
      <c r="G1528" s="72">
        <v>43187</v>
      </c>
      <c r="H1528" s="72">
        <v>43187</v>
      </c>
      <c r="I1528" s="70" t="s">
        <v>561</v>
      </c>
      <c r="J1528" s="70"/>
      <c r="K1528" s="73">
        <v>1</v>
      </c>
      <c r="L1528" s="74">
        <v>383.5</v>
      </c>
      <c r="M1528" s="96">
        <v>383.5</v>
      </c>
    </row>
    <row r="1529" spans="1:13" x14ac:dyDescent="0.35">
      <c r="A1529" s="94" t="str">
        <f t="shared" si="23"/>
        <v>6685226ZNGA561A</v>
      </c>
      <c r="B1529" s="70" t="s">
        <v>994</v>
      </c>
      <c r="C1529" s="71">
        <v>2288885</v>
      </c>
      <c r="D1529" s="81">
        <v>6685226</v>
      </c>
      <c r="E1529" s="70" t="s">
        <v>962</v>
      </c>
      <c r="F1529" s="70" t="s">
        <v>956</v>
      </c>
      <c r="G1529" s="72">
        <v>43187</v>
      </c>
      <c r="H1529" s="72">
        <v>43187</v>
      </c>
      <c r="I1529" s="70" t="s">
        <v>543</v>
      </c>
      <c r="J1529" s="70"/>
      <c r="K1529" s="73">
        <v>1</v>
      </c>
      <c r="L1529" s="74">
        <v>0</v>
      </c>
      <c r="M1529" s="96">
        <v>0</v>
      </c>
    </row>
    <row r="1530" spans="1:13" x14ac:dyDescent="0.35">
      <c r="A1530" s="94" t="str">
        <f t="shared" si="23"/>
        <v>6717007ZNGA561A</v>
      </c>
      <c r="B1530" s="70" t="s">
        <v>994</v>
      </c>
      <c r="C1530" s="71">
        <v>2289429</v>
      </c>
      <c r="D1530" s="81">
        <v>6717007</v>
      </c>
      <c r="E1530" s="70" t="s">
        <v>985</v>
      </c>
      <c r="F1530" s="70" t="s">
        <v>956</v>
      </c>
      <c r="G1530" s="72">
        <v>43186</v>
      </c>
      <c r="H1530" s="72">
        <v>43186</v>
      </c>
      <c r="I1530" s="70" t="s">
        <v>543</v>
      </c>
      <c r="J1530" s="70"/>
      <c r="K1530" s="73">
        <v>1</v>
      </c>
      <c r="L1530" s="74">
        <v>0</v>
      </c>
      <c r="M1530" s="96">
        <v>0</v>
      </c>
    </row>
    <row r="1531" spans="1:13" x14ac:dyDescent="0.35">
      <c r="A1531" s="94" t="str">
        <f t="shared" si="23"/>
        <v>6717998NGA-750</v>
      </c>
      <c r="B1531" s="70" t="s">
        <v>994</v>
      </c>
      <c r="C1531" s="71">
        <v>2290271</v>
      </c>
      <c r="D1531" s="81">
        <v>6717998</v>
      </c>
      <c r="E1531" s="70" t="s">
        <v>962</v>
      </c>
      <c r="F1531" s="70" t="s">
        <v>959</v>
      </c>
      <c r="G1531" s="72">
        <v>43187</v>
      </c>
      <c r="H1531" s="72">
        <v>43187</v>
      </c>
      <c r="I1531" s="70" t="s">
        <v>187</v>
      </c>
      <c r="J1531" s="70"/>
      <c r="K1531" s="73">
        <v>-1</v>
      </c>
      <c r="L1531" s="74">
        <v>22.61</v>
      </c>
      <c r="M1531" s="96">
        <v>-22.61</v>
      </c>
    </row>
    <row r="1532" spans="1:13" x14ac:dyDescent="0.35">
      <c r="A1532" s="94" t="str">
        <f t="shared" si="23"/>
        <v>6717998NGA-762</v>
      </c>
      <c r="B1532" s="70" t="s">
        <v>994</v>
      </c>
      <c r="C1532" s="71">
        <v>2290271</v>
      </c>
      <c r="D1532" s="81">
        <v>6717998</v>
      </c>
      <c r="E1532" s="70" t="s">
        <v>962</v>
      </c>
      <c r="F1532" s="70" t="s">
        <v>959</v>
      </c>
      <c r="G1532" s="72">
        <v>43187</v>
      </c>
      <c r="H1532" s="72">
        <v>43187</v>
      </c>
      <c r="I1532" s="70" t="s">
        <v>201</v>
      </c>
      <c r="J1532" s="70"/>
      <c r="K1532" s="73">
        <v>-1</v>
      </c>
      <c r="L1532" s="74">
        <v>60.72</v>
      </c>
      <c r="M1532" s="96">
        <v>-60.72</v>
      </c>
    </row>
    <row r="1533" spans="1:13" x14ac:dyDescent="0.35">
      <c r="A1533" s="94" t="str">
        <f t="shared" si="23"/>
        <v>6722484NGA-714</v>
      </c>
      <c r="B1533" s="70" t="s">
        <v>994</v>
      </c>
      <c r="C1533" s="71">
        <v>2290388</v>
      </c>
      <c r="D1533" s="70">
        <v>6722484</v>
      </c>
      <c r="E1533" s="70" t="s">
        <v>961</v>
      </c>
      <c r="F1533" s="70" t="s">
        <v>953</v>
      </c>
      <c r="G1533" s="72">
        <v>43188</v>
      </c>
      <c r="H1533" s="72">
        <v>43188</v>
      </c>
      <c r="I1533" s="70" t="s">
        <v>181</v>
      </c>
      <c r="J1533" s="70"/>
      <c r="K1533" s="73">
        <v>1</v>
      </c>
      <c r="L1533" s="74">
        <v>41.38</v>
      </c>
      <c r="M1533" s="96">
        <v>41.38</v>
      </c>
    </row>
    <row r="1534" spans="1:13" x14ac:dyDescent="0.35">
      <c r="A1534" s="94" t="str">
        <f t="shared" si="23"/>
        <v>6736421ZNGA561B</v>
      </c>
      <c r="B1534" s="70" t="s">
        <v>994</v>
      </c>
      <c r="C1534" s="71">
        <v>2290863</v>
      </c>
      <c r="D1534" s="70">
        <v>6736421</v>
      </c>
      <c r="E1534" s="70" t="s">
        <v>961</v>
      </c>
      <c r="F1534" s="70" t="s">
        <v>953</v>
      </c>
      <c r="G1534" s="72">
        <v>43187</v>
      </c>
      <c r="H1534" s="72">
        <v>43187</v>
      </c>
      <c r="I1534" s="70" t="s">
        <v>545</v>
      </c>
      <c r="J1534" s="70"/>
      <c r="K1534" s="73">
        <v>1</v>
      </c>
      <c r="L1534" s="74">
        <v>194.94</v>
      </c>
      <c r="M1534" s="96">
        <v>194.94</v>
      </c>
    </row>
    <row r="1535" spans="1:13" x14ac:dyDescent="0.35">
      <c r="A1535" s="94" t="str">
        <f t="shared" si="23"/>
        <v>6736405ZNGA561A</v>
      </c>
      <c r="B1535" s="70" t="s">
        <v>994</v>
      </c>
      <c r="C1535" s="71">
        <v>2290864</v>
      </c>
      <c r="D1535" s="70">
        <v>6736405</v>
      </c>
      <c r="E1535" s="70" t="s">
        <v>961</v>
      </c>
      <c r="F1535" s="70" t="s">
        <v>956</v>
      </c>
      <c r="G1535" s="72">
        <v>43187</v>
      </c>
      <c r="H1535" s="72">
        <v>43187</v>
      </c>
      <c r="I1535" s="70" t="s">
        <v>543</v>
      </c>
      <c r="J1535" s="70"/>
      <c r="K1535" s="73">
        <v>1</v>
      </c>
      <c r="L1535" s="74">
        <v>0</v>
      </c>
      <c r="M1535" s="96">
        <v>0</v>
      </c>
    </row>
    <row r="1536" spans="1:13" x14ac:dyDescent="0.35">
      <c r="A1536" s="94" t="str">
        <f t="shared" si="23"/>
        <v>6740377ZNGA561A</v>
      </c>
      <c r="B1536" s="70" t="s">
        <v>994</v>
      </c>
      <c r="C1536" s="71">
        <v>2290885</v>
      </c>
      <c r="D1536" s="70">
        <v>6740377</v>
      </c>
      <c r="E1536" s="70" t="s">
        <v>955</v>
      </c>
      <c r="F1536" s="70" t="s">
        <v>956</v>
      </c>
      <c r="G1536" s="72">
        <v>43186</v>
      </c>
      <c r="H1536" s="72">
        <v>43186</v>
      </c>
      <c r="I1536" s="70" t="s">
        <v>543</v>
      </c>
      <c r="J1536" s="70"/>
      <c r="K1536" s="73">
        <v>1</v>
      </c>
      <c r="L1536" s="74">
        <v>0</v>
      </c>
      <c r="M1536" s="96">
        <v>0</v>
      </c>
    </row>
    <row r="1537" spans="1:13" x14ac:dyDescent="0.35">
      <c r="A1537" s="94" t="str">
        <f t="shared" si="23"/>
        <v>6740459ZNGA564BC</v>
      </c>
      <c r="B1537" s="70" t="s">
        <v>994</v>
      </c>
      <c r="C1537" s="71">
        <v>2290886</v>
      </c>
      <c r="D1537" s="70">
        <v>6740459</v>
      </c>
      <c r="E1537" s="70" t="s">
        <v>955</v>
      </c>
      <c r="F1537" s="70" t="s">
        <v>959</v>
      </c>
      <c r="G1537" s="72">
        <v>43187</v>
      </c>
      <c r="H1537" s="72">
        <v>43187</v>
      </c>
      <c r="I1537" s="70" t="s">
        <v>573</v>
      </c>
      <c r="J1537" s="70"/>
      <c r="K1537" s="73">
        <v>1</v>
      </c>
      <c r="L1537" s="74">
        <v>881.69</v>
      </c>
      <c r="M1537" s="96">
        <v>881.69</v>
      </c>
    </row>
    <row r="1538" spans="1:13" x14ac:dyDescent="0.35">
      <c r="A1538" s="94" t="str">
        <f t="shared" si="23"/>
        <v>6744146ZNGA563B</v>
      </c>
      <c r="B1538" s="70" t="s">
        <v>994</v>
      </c>
      <c r="C1538" s="71">
        <v>2291294</v>
      </c>
      <c r="D1538" s="70">
        <v>6744146</v>
      </c>
      <c r="E1538" s="70" t="s">
        <v>985</v>
      </c>
      <c r="F1538" s="70" t="s">
        <v>953</v>
      </c>
      <c r="G1538" s="72">
        <v>43187</v>
      </c>
      <c r="H1538" s="72">
        <v>43187</v>
      </c>
      <c r="I1538" s="70" t="s">
        <v>561</v>
      </c>
      <c r="J1538" s="70"/>
      <c r="K1538" s="73">
        <v>1</v>
      </c>
      <c r="L1538" s="74">
        <v>383.5</v>
      </c>
      <c r="M1538" s="96">
        <v>383.5</v>
      </c>
    </row>
    <row r="1539" spans="1:13" x14ac:dyDescent="0.35">
      <c r="A1539" s="94" t="str">
        <f t="shared" ref="A1539:A1602" si="24">CONCATENATE(D1539,I1539)</f>
        <v>6743906ZNGA561A</v>
      </c>
      <c r="B1539" s="70" t="s">
        <v>994</v>
      </c>
      <c r="C1539" s="71">
        <v>2291295</v>
      </c>
      <c r="D1539" s="70">
        <v>6743906</v>
      </c>
      <c r="E1539" s="70" t="s">
        <v>985</v>
      </c>
      <c r="F1539" s="70" t="s">
        <v>956</v>
      </c>
      <c r="G1539" s="72">
        <v>43187</v>
      </c>
      <c r="H1539" s="72">
        <v>43187</v>
      </c>
      <c r="I1539" s="70" t="s">
        <v>543</v>
      </c>
      <c r="J1539" s="70"/>
      <c r="K1539" s="73">
        <v>1</v>
      </c>
      <c r="L1539" s="74">
        <v>0</v>
      </c>
      <c r="M1539" s="96">
        <v>0</v>
      </c>
    </row>
    <row r="1540" spans="1:13" x14ac:dyDescent="0.35">
      <c r="A1540" s="94" t="str">
        <f t="shared" si="24"/>
        <v>6744505NGA-750</v>
      </c>
      <c r="B1540" s="70" t="s">
        <v>994</v>
      </c>
      <c r="C1540" s="71">
        <v>2291671</v>
      </c>
      <c r="D1540" s="70">
        <v>6744505</v>
      </c>
      <c r="E1540" s="70" t="s">
        <v>955</v>
      </c>
      <c r="F1540" s="70" t="s">
        <v>959</v>
      </c>
      <c r="G1540" s="72">
        <v>43187</v>
      </c>
      <c r="H1540" s="72">
        <v>43187</v>
      </c>
      <c r="I1540" s="70" t="s">
        <v>187</v>
      </c>
      <c r="J1540" s="70"/>
      <c r="K1540" s="73">
        <v>1</v>
      </c>
      <c r="L1540" s="74">
        <v>22.61</v>
      </c>
      <c r="M1540" s="96">
        <v>22.61</v>
      </c>
    </row>
    <row r="1541" spans="1:13" x14ac:dyDescent="0.35">
      <c r="A1541" s="94" t="str">
        <f t="shared" si="24"/>
        <v>6744505NGA-753</v>
      </c>
      <c r="B1541" s="70" t="s">
        <v>994</v>
      </c>
      <c r="C1541" s="71">
        <v>2291671</v>
      </c>
      <c r="D1541" s="70">
        <v>6744505</v>
      </c>
      <c r="E1541" s="70" t="s">
        <v>955</v>
      </c>
      <c r="F1541" s="70" t="s">
        <v>959</v>
      </c>
      <c r="G1541" s="72">
        <v>43187</v>
      </c>
      <c r="H1541" s="72">
        <v>43187</v>
      </c>
      <c r="I1541" s="70" t="s">
        <v>193</v>
      </c>
      <c r="J1541" s="70"/>
      <c r="K1541" s="73">
        <v>1</v>
      </c>
      <c r="L1541" s="74">
        <v>68.2</v>
      </c>
      <c r="M1541" s="96">
        <v>68.2</v>
      </c>
    </row>
    <row r="1542" spans="1:13" x14ac:dyDescent="0.35">
      <c r="A1542" s="94" t="str">
        <f t="shared" si="24"/>
        <v>6778822ZNGA561A</v>
      </c>
      <c r="B1542" s="70" t="s">
        <v>994</v>
      </c>
      <c r="C1542" s="71">
        <v>2293528</v>
      </c>
      <c r="D1542" s="70">
        <v>6778822</v>
      </c>
      <c r="E1542" s="70" t="s">
        <v>962</v>
      </c>
      <c r="F1542" s="70" t="s">
        <v>956</v>
      </c>
      <c r="G1542" s="72">
        <v>43188</v>
      </c>
      <c r="H1542" s="72">
        <v>43188</v>
      </c>
      <c r="I1542" s="70" t="s">
        <v>543</v>
      </c>
      <c r="J1542" s="70"/>
      <c r="K1542" s="73">
        <v>1</v>
      </c>
      <c r="L1542" s="74">
        <v>0</v>
      </c>
      <c r="M1542" s="96">
        <v>0</v>
      </c>
    </row>
    <row r="1543" spans="1:13" x14ac:dyDescent="0.35">
      <c r="A1543" s="94" t="str">
        <f t="shared" si="24"/>
        <v/>
      </c>
      <c r="B1543" s="74"/>
      <c r="C1543" s="74"/>
      <c r="D1543" s="74"/>
      <c r="E1543" s="74"/>
      <c r="F1543" s="74"/>
      <c r="G1543" s="74"/>
      <c r="H1543" s="74"/>
      <c r="I1543" s="74"/>
      <c r="J1543" s="74"/>
      <c r="K1543" s="74"/>
      <c r="L1543" s="75" t="s">
        <v>970</v>
      </c>
      <c r="M1543" s="96">
        <v>19610.650000000001</v>
      </c>
    </row>
    <row r="1544" spans="1:13" x14ac:dyDescent="0.35">
      <c r="A1544" s="94" t="str">
        <f t="shared" si="24"/>
        <v>Req IDPayment Code</v>
      </c>
      <c r="B1544" s="84" t="s">
        <v>939</v>
      </c>
      <c r="C1544" s="84" t="s">
        <v>940</v>
      </c>
      <c r="D1544" s="84" t="s">
        <v>941</v>
      </c>
      <c r="E1544" s="84" t="s">
        <v>942</v>
      </c>
      <c r="F1544" s="84" t="s">
        <v>943</v>
      </c>
      <c r="G1544" s="84" t="s">
        <v>944</v>
      </c>
      <c r="H1544" s="84" t="s">
        <v>945</v>
      </c>
      <c r="I1544" s="84" t="s">
        <v>946</v>
      </c>
      <c r="J1544" s="84" t="s">
        <v>947</v>
      </c>
      <c r="K1544" s="84" t="s">
        <v>948</v>
      </c>
      <c r="L1544" s="84" t="s">
        <v>949</v>
      </c>
      <c r="M1544" s="97" t="s">
        <v>950</v>
      </c>
    </row>
    <row r="1545" spans="1:13" x14ac:dyDescent="0.35">
      <c r="A1545" s="94" t="str">
        <f t="shared" si="24"/>
        <v>4074172Z999</v>
      </c>
      <c r="B1545" s="85" t="s">
        <v>995</v>
      </c>
      <c r="C1545" s="86">
        <v>2157721</v>
      </c>
      <c r="D1545" s="85">
        <v>4074172</v>
      </c>
      <c r="E1545" s="85" t="s">
        <v>952</v>
      </c>
      <c r="F1545" s="85" t="s">
        <v>953</v>
      </c>
      <c r="G1545" s="87">
        <v>43194</v>
      </c>
      <c r="H1545" s="87">
        <v>43194</v>
      </c>
      <c r="I1545" s="85" t="s">
        <v>610</v>
      </c>
      <c r="J1545" s="85"/>
      <c r="K1545" s="88">
        <v>1</v>
      </c>
      <c r="L1545" s="89">
        <v>0</v>
      </c>
      <c r="M1545" s="98">
        <v>0</v>
      </c>
    </row>
    <row r="1546" spans="1:13" x14ac:dyDescent="0.35">
      <c r="A1546" s="94" t="str">
        <f t="shared" si="24"/>
        <v>4074172ZNGA562B</v>
      </c>
      <c r="B1546" s="85" t="s">
        <v>995</v>
      </c>
      <c r="C1546" s="86">
        <v>2157721</v>
      </c>
      <c r="D1546" s="85">
        <v>4074172</v>
      </c>
      <c r="E1546" s="85" t="s">
        <v>952</v>
      </c>
      <c r="F1546" s="85" t="s">
        <v>953</v>
      </c>
      <c r="G1546" s="87">
        <v>43194</v>
      </c>
      <c r="H1546" s="87">
        <v>43194</v>
      </c>
      <c r="I1546" s="85" t="s">
        <v>553</v>
      </c>
      <c r="J1546" s="85"/>
      <c r="K1546" s="88">
        <v>-1</v>
      </c>
      <c r="L1546" s="89">
        <v>254.64</v>
      </c>
      <c r="M1546" s="98">
        <v>-254.64</v>
      </c>
    </row>
    <row r="1547" spans="1:13" x14ac:dyDescent="0.35">
      <c r="A1547" s="94" t="str">
        <f t="shared" si="24"/>
        <v>4074172ZNGA562BC</v>
      </c>
      <c r="B1547" s="85" t="s">
        <v>995</v>
      </c>
      <c r="C1547" s="86">
        <v>2157721</v>
      </c>
      <c r="D1547" s="85">
        <v>4074172</v>
      </c>
      <c r="E1547" s="85" t="s">
        <v>952</v>
      </c>
      <c r="F1547" s="85" t="s">
        <v>959</v>
      </c>
      <c r="G1547" s="87">
        <v>43193</v>
      </c>
      <c r="H1547" s="87">
        <v>43193</v>
      </c>
      <c r="I1547" s="85" t="s">
        <v>557</v>
      </c>
      <c r="J1547" s="85"/>
      <c r="K1547" s="88">
        <v>1</v>
      </c>
      <c r="L1547" s="89">
        <v>498.69</v>
      </c>
      <c r="M1547" s="98">
        <v>498.69</v>
      </c>
    </row>
    <row r="1548" spans="1:13" x14ac:dyDescent="0.35">
      <c r="A1548" s="94" t="str">
        <f t="shared" si="24"/>
        <v>4973143Z999</v>
      </c>
      <c r="B1548" s="85" t="s">
        <v>995</v>
      </c>
      <c r="C1548" s="86">
        <v>2201748</v>
      </c>
      <c r="D1548" s="85">
        <v>4973143</v>
      </c>
      <c r="E1548" s="85" t="s">
        <v>962</v>
      </c>
      <c r="F1548" s="85" t="s">
        <v>953</v>
      </c>
      <c r="G1548" s="87">
        <v>43194</v>
      </c>
      <c r="H1548" s="87">
        <v>43194</v>
      </c>
      <c r="I1548" s="85" t="s">
        <v>610</v>
      </c>
      <c r="J1548" s="85"/>
      <c r="K1548" s="88">
        <v>1</v>
      </c>
      <c r="L1548" s="89">
        <v>0</v>
      </c>
      <c r="M1548" s="98">
        <v>0</v>
      </c>
    </row>
    <row r="1549" spans="1:13" x14ac:dyDescent="0.35">
      <c r="A1549" s="94" t="str">
        <f t="shared" si="24"/>
        <v>4973143ZNGA562B</v>
      </c>
      <c r="B1549" s="85" t="s">
        <v>995</v>
      </c>
      <c r="C1549" s="86">
        <v>2201748</v>
      </c>
      <c r="D1549" s="85">
        <v>4973143</v>
      </c>
      <c r="E1549" s="85" t="s">
        <v>962</v>
      </c>
      <c r="F1549" s="85" t="s">
        <v>953</v>
      </c>
      <c r="G1549" s="87">
        <v>43194</v>
      </c>
      <c r="H1549" s="87">
        <v>43194</v>
      </c>
      <c r="I1549" s="85" t="s">
        <v>553</v>
      </c>
      <c r="J1549" s="85"/>
      <c r="K1549" s="88">
        <v>-1</v>
      </c>
      <c r="L1549" s="89">
        <v>254.64</v>
      </c>
      <c r="M1549" s="98">
        <v>-254.64</v>
      </c>
    </row>
    <row r="1550" spans="1:13" x14ac:dyDescent="0.35">
      <c r="A1550" s="94" t="str">
        <f t="shared" si="24"/>
        <v>4973143ZNGA562BC</v>
      </c>
      <c r="B1550" s="85" t="s">
        <v>995</v>
      </c>
      <c r="C1550" s="86">
        <v>2201748</v>
      </c>
      <c r="D1550" s="85">
        <v>4973143</v>
      </c>
      <c r="E1550" s="85" t="s">
        <v>962</v>
      </c>
      <c r="F1550" s="85" t="s">
        <v>959</v>
      </c>
      <c r="G1550" s="87">
        <v>43193</v>
      </c>
      <c r="H1550" s="87">
        <v>43193</v>
      </c>
      <c r="I1550" s="85" t="s">
        <v>557</v>
      </c>
      <c r="J1550" s="85"/>
      <c r="K1550" s="88">
        <v>1</v>
      </c>
      <c r="L1550" s="89">
        <v>498.69</v>
      </c>
      <c r="M1550" s="98">
        <v>498.69</v>
      </c>
    </row>
    <row r="1551" spans="1:13" x14ac:dyDescent="0.35">
      <c r="A1551" s="94" t="str">
        <f t="shared" si="24"/>
        <v>5139988ZNGA561C</v>
      </c>
      <c r="B1551" s="85" t="s">
        <v>995</v>
      </c>
      <c r="C1551" s="86">
        <v>2210935</v>
      </c>
      <c r="D1551" s="85">
        <v>5139988</v>
      </c>
      <c r="E1551" s="85" t="s">
        <v>968</v>
      </c>
      <c r="F1551" s="85" t="s">
        <v>959</v>
      </c>
      <c r="G1551" s="87">
        <v>43196</v>
      </c>
      <c r="H1551" s="87">
        <v>43196</v>
      </c>
      <c r="I1551" s="85" t="s">
        <v>547</v>
      </c>
      <c r="J1551" s="85"/>
      <c r="K1551" s="88">
        <v>1</v>
      </c>
      <c r="L1551" s="89">
        <v>205.64</v>
      </c>
      <c r="M1551" s="98">
        <v>205.64</v>
      </c>
    </row>
    <row r="1552" spans="1:13" x14ac:dyDescent="0.35">
      <c r="A1552" s="94" t="str">
        <f t="shared" si="24"/>
        <v>5434138ZNGA561A</v>
      </c>
      <c r="B1552" s="85" t="s">
        <v>995</v>
      </c>
      <c r="C1552" s="86">
        <v>2224341</v>
      </c>
      <c r="D1552" s="85">
        <v>5434138</v>
      </c>
      <c r="E1552" s="85" t="s">
        <v>962</v>
      </c>
      <c r="F1552" s="85" t="s">
        <v>956</v>
      </c>
      <c r="G1552" s="87">
        <v>43193</v>
      </c>
      <c r="H1552" s="87">
        <v>43193</v>
      </c>
      <c r="I1552" s="85" t="s">
        <v>543</v>
      </c>
      <c r="J1552" s="85"/>
      <c r="K1552" s="88">
        <v>1</v>
      </c>
      <c r="L1552" s="89">
        <v>0</v>
      </c>
      <c r="M1552" s="98">
        <v>0</v>
      </c>
    </row>
    <row r="1553" spans="1:13" x14ac:dyDescent="0.35">
      <c r="A1553" s="94" t="str">
        <f t="shared" si="24"/>
        <v>5434190ZNGA561B</v>
      </c>
      <c r="B1553" s="85" t="s">
        <v>995</v>
      </c>
      <c r="C1553" s="86">
        <v>2224342</v>
      </c>
      <c r="D1553" s="85">
        <v>5434190</v>
      </c>
      <c r="E1553" s="85" t="s">
        <v>962</v>
      </c>
      <c r="F1553" s="85" t="s">
        <v>953</v>
      </c>
      <c r="G1553" s="87">
        <v>43193</v>
      </c>
      <c r="H1553" s="87">
        <v>43193</v>
      </c>
      <c r="I1553" s="85" t="s">
        <v>545</v>
      </c>
      <c r="J1553" s="85"/>
      <c r="K1553" s="88">
        <v>1</v>
      </c>
      <c r="L1553" s="89">
        <v>194.94</v>
      </c>
      <c r="M1553" s="98">
        <v>194.94</v>
      </c>
    </row>
    <row r="1554" spans="1:13" x14ac:dyDescent="0.35">
      <c r="A1554" s="94" t="str">
        <f t="shared" si="24"/>
        <v>5474192Z999</v>
      </c>
      <c r="B1554" s="85" t="s">
        <v>995</v>
      </c>
      <c r="C1554" s="86">
        <v>2227365</v>
      </c>
      <c r="D1554" s="85">
        <v>5474192</v>
      </c>
      <c r="E1554" s="85" t="s">
        <v>961</v>
      </c>
      <c r="F1554" s="85" t="s">
        <v>953</v>
      </c>
      <c r="G1554" s="87">
        <v>43193</v>
      </c>
      <c r="H1554" s="87">
        <v>43193</v>
      </c>
      <c r="I1554" s="85" t="s">
        <v>610</v>
      </c>
      <c r="J1554" s="85"/>
      <c r="K1554" s="88">
        <v>1</v>
      </c>
      <c r="L1554" s="89">
        <v>0</v>
      </c>
      <c r="M1554" s="98">
        <v>0</v>
      </c>
    </row>
    <row r="1555" spans="1:13" x14ac:dyDescent="0.35">
      <c r="A1555" s="94" t="str">
        <f t="shared" si="24"/>
        <v>5474192ZNGA561B</v>
      </c>
      <c r="B1555" s="85" t="s">
        <v>995</v>
      </c>
      <c r="C1555" s="86">
        <v>2227365</v>
      </c>
      <c r="D1555" s="85">
        <v>5474192</v>
      </c>
      <c r="E1555" s="85" t="s">
        <v>961</v>
      </c>
      <c r="F1555" s="85" t="s">
        <v>953</v>
      </c>
      <c r="G1555" s="87">
        <v>43193</v>
      </c>
      <c r="H1555" s="87">
        <v>43193</v>
      </c>
      <c r="I1555" s="85" t="s">
        <v>545</v>
      </c>
      <c r="J1555" s="85"/>
      <c r="K1555" s="88">
        <v>-1</v>
      </c>
      <c r="L1555" s="89">
        <v>194.94</v>
      </c>
      <c r="M1555" s="98">
        <v>-194.94</v>
      </c>
    </row>
    <row r="1556" spans="1:13" ht="26.5" x14ac:dyDescent="0.35">
      <c r="A1556" s="94" t="str">
        <f t="shared" si="24"/>
        <v>5498153N-F03MAT</v>
      </c>
      <c r="B1556" s="85" t="s">
        <v>995</v>
      </c>
      <c r="C1556" s="86">
        <v>2228838</v>
      </c>
      <c r="D1556" s="85">
        <v>5498153</v>
      </c>
      <c r="E1556" s="85" t="s">
        <v>961</v>
      </c>
      <c r="F1556" s="85" t="s">
        <v>963</v>
      </c>
      <c r="G1556" s="87">
        <v>43193</v>
      </c>
      <c r="H1556" s="87">
        <v>43193</v>
      </c>
      <c r="I1556" s="85" t="s">
        <v>981</v>
      </c>
      <c r="J1556" s="85"/>
      <c r="K1556" s="88">
        <v>106</v>
      </c>
      <c r="L1556" s="89">
        <v>1</v>
      </c>
      <c r="M1556" s="98">
        <v>106</v>
      </c>
    </row>
    <row r="1557" spans="1:13" ht="26.5" x14ac:dyDescent="0.35">
      <c r="A1557" s="94" t="str">
        <f t="shared" si="24"/>
        <v>5498153NGA-F03577</v>
      </c>
      <c r="B1557" s="85" t="s">
        <v>995</v>
      </c>
      <c r="C1557" s="86">
        <v>2228838</v>
      </c>
      <c r="D1557" s="85">
        <v>5498153</v>
      </c>
      <c r="E1557" s="85" t="s">
        <v>961</v>
      </c>
      <c r="F1557" s="85" t="s">
        <v>963</v>
      </c>
      <c r="G1557" s="87">
        <v>43193</v>
      </c>
      <c r="H1557" s="87">
        <v>43193</v>
      </c>
      <c r="I1557" s="85" t="s">
        <v>982</v>
      </c>
      <c r="J1557" s="85"/>
      <c r="K1557" s="88">
        <v>44</v>
      </c>
      <c r="L1557" s="89">
        <v>11.93</v>
      </c>
      <c r="M1557" s="98">
        <v>524.91999999999996</v>
      </c>
    </row>
    <row r="1558" spans="1:13" x14ac:dyDescent="0.35">
      <c r="A1558" s="94" t="str">
        <f t="shared" si="24"/>
        <v>5668521X392N</v>
      </c>
      <c r="B1558" s="85" t="s">
        <v>995</v>
      </c>
      <c r="C1558" s="86">
        <v>2236716</v>
      </c>
      <c r="D1558" s="90">
        <v>5668521</v>
      </c>
      <c r="E1558" s="85" t="s">
        <v>962</v>
      </c>
      <c r="F1558" s="85" t="s">
        <v>959</v>
      </c>
      <c r="G1558" s="87">
        <v>43193</v>
      </c>
      <c r="H1558" s="87">
        <v>43193</v>
      </c>
      <c r="I1558" s="85" t="s">
        <v>975</v>
      </c>
      <c r="J1558" s="85"/>
      <c r="K1558" s="88">
        <v>-12.03</v>
      </c>
      <c r="L1558" s="89">
        <v>11.79</v>
      </c>
      <c r="M1558" s="98">
        <v>-141.83000000000001</v>
      </c>
    </row>
    <row r="1559" spans="1:13" x14ac:dyDescent="0.35">
      <c r="A1559" s="94" t="str">
        <f t="shared" si="24"/>
        <v>6185893NGA-714</v>
      </c>
      <c r="B1559" s="85" t="s">
        <v>995</v>
      </c>
      <c r="C1559" s="86">
        <v>2262699</v>
      </c>
      <c r="D1559" s="85">
        <v>6185893</v>
      </c>
      <c r="E1559" s="85" t="s">
        <v>985</v>
      </c>
      <c r="F1559" s="85" t="s">
        <v>959</v>
      </c>
      <c r="G1559" s="87">
        <v>43195</v>
      </c>
      <c r="H1559" s="87">
        <v>43195</v>
      </c>
      <c r="I1559" s="85" t="s">
        <v>181</v>
      </c>
      <c r="J1559" s="85"/>
      <c r="K1559" s="88">
        <v>1</v>
      </c>
      <c r="L1559" s="89">
        <v>41.38</v>
      </c>
      <c r="M1559" s="98">
        <v>41.38</v>
      </c>
    </row>
    <row r="1560" spans="1:13" x14ac:dyDescent="0.35">
      <c r="A1560" s="94" t="str">
        <f t="shared" si="24"/>
        <v>6267539Z999</v>
      </c>
      <c r="B1560" s="85" t="s">
        <v>995</v>
      </c>
      <c r="C1560" s="86">
        <v>2267889</v>
      </c>
      <c r="D1560" s="85">
        <v>6267539</v>
      </c>
      <c r="E1560" s="85" t="s">
        <v>961</v>
      </c>
      <c r="F1560" s="85" t="s">
        <v>953</v>
      </c>
      <c r="G1560" s="87">
        <v>43193</v>
      </c>
      <c r="H1560" s="87">
        <v>43193</v>
      </c>
      <c r="I1560" s="85" t="s">
        <v>610</v>
      </c>
      <c r="J1560" s="85"/>
      <c r="K1560" s="88">
        <v>1</v>
      </c>
      <c r="L1560" s="89">
        <v>0</v>
      </c>
      <c r="M1560" s="98">
        <v>0</v>
      </c>
    </row>
    <row r="1561" spans="1:13" x14ac:dyDescent="0.35">
      <c r="A1561" s="94" t="str">
        <f t="shared" si="24"/>
        <v>6267539ZNGA561B</v>
      </c>
      <c r="B1561" s="85" t="s">
        <v>995</v>
      </c>
      <c r="C1561" s="86">
        <v>2267889</v>
      </c>
      <c r="D1561" s="85">
        <v>6267539</v>
      </c>
      <c r="E1561" s="85" t="s">
        <v>961</v>
      </c>
      <c r="F1561" s="85" t="s">
        <v>953</v>
      </c>
      <c r="G1561" s="87">
        <v>43193</v>
      </c>
      <c r="H1561" s="87">
        <v>43193</v>
      </c>
      <c r="I1561" s="85" t="s">
        <v>545</v>
      </c>
      <c r="J1561" s="85"/>
      <c r="K1561" s="88">
        <v>-1</v>
      </c>
      <c r="L1561" s="89">
        <v>194.94</v>
      </c>
      <c r="M1561" s="98">
        <v>-194.94</v>
      </c>
    </row>
    <row r="1562" spans="1:13" x14ac:dyDescent="0.35">
      <c r="A1562" s="94" t="str">
        <f t="shared" si="24"/>
        <v>6267539ZNGA561BC</v>
      </c>
      <c r="B1562" s="85" t="s">
        <v>995</v>
      </c>
      <c r="C1562" s="86">
        <v>2267889</v>
      </c>
      <c r="D1562" s="85">
        <v>6267539</v>
      </c>
      <c r="E1562" s="85" t="s">
        <v>961</v>
      </c>
      <c r="F1562" s="85" t="s">
        <v>959</v>
      </c>
      <c r="G1562" s="87">
        <v>43193</v>
      </c>
      <c r="H1562" s="87">
        <v>43193</v>
      </c>
      <c r="I1562" s="85" t="s">
        <v>549</v>
      </c>
      <c r="J1562" s="85"/>
      <c r="K1562" s="88">
        <v>1</v>
      </c>
      <c r="L1562" s="89">
        <v>433.57</v>
      </c>
      <c r="M1562" s="98">
        <v>433.57</v>
      </c>
    </row>
    <row r="1563" spans="1:13" x14ac:dyDescent="0.35">
      <c r="A1563" s="94" t="str">
        <f t="shared" si="24"/>
        <v>6267369ZNGA562BC</v>
      </c>
      <c r="B1563" s="85" t="s">
        <v>995</v>
      </c>
      <c r="C1563" s="86">
        <v>2267892</v>
      </c>
      <c r="D1563" s="85">
        <v>6267369</v>
      </c>
      <c r="E1563" s="85" t="s">
        <v>961</v>
      </c>
      <c r="F1563" s="85" t="s">
        <v>959</v>
      </c>
      <c r="G1563" s="87">
        <v>43194</v>
      </c>
      <c r="H1563" s="87">
        <v>43194</v>
      </c>
      <c r="I1563" s="85" t="s">
        <v>557</v>
      </c>
      <c r="J1563" s="85"/>
      <c r="K1563" s="88">
        <v>1</v>
      </c>
      <c r="L1563" s="89">
        <v>498.69</v>
      </c>
      <c r="M1563" s="98">
        <v>498.69</v>
      </c>
    </row>
    <row r="1564" spans="1:13" x14ac:dyDescent="0.35">
      <c r="A1564" s="94" t="str">
        <f t="shared" si="24"/>
        <v>6267369ZNGA563BC</v>
      </c>
      <c r="B1564" s="85" t="s">
        <v>995</v>
      </c>
      <c r="C1564" s="86">
        <v>2267892</v>
      </c>
      <c r="D1564" s="91">
        <v>6267369</v>
      </c>
      <c r="E1564" s="85" t="s">
        <v>961</v>
      </c>
      <c r="F1564" s="85" t="s">
        <v>959</v>
      </c>
      <c r="G1564" s="87">
        <v>43194</v>
      </c>
      <c r="H1564" s="87">
        <v>43194</v>
      </c>
      <c r="I1564" s="85" t="s">
        <v>565</v>
      </c>
      <c r="J1564" s="85"/>
      <c r="K1564" s="88">
        <v>-1</v>
      </c>
      <c r="L1564" s="89">
        <v>626.70000000000005</v>
      </c>
      <c r="M1564" s="98">
        <v>-626.70000000000005</v>
      </c>
    </row>
    <row r="1565" spans="1:13" x14ac:dyDescent="0.35">
      <c r="A1565" s="94" t="str">
        <f t="shared" si="24"/>
        <v>6265070ZNGA561A</v>
      </c>
      <c r="B1565" s="85" t="s">
        <v>995</v>
      </c>
      <c r="C1565" s="86">
        <v>2268553</v>
      </c>
      <c r="D1565" s="85">
        <v>6265070</v>
      </c>
      <c r="E1565" s="85" t="s">
        <v>962</v>
      </c>
      <c r="F1565" s="85" t="s">
        <v>956</v>
      </c>
      <c r="G1565" s="87">
        <v>43193</v>
      </c>
      <c r="H1565" s="87">
        <v>43193</v>
      </c>
      <c r="I1565" s="85" t="s">
        <v>543</v>
      </c>
      <c r="J1565" s="85"/>
      <c r="K1565" s="88">
        <v>1</v>
      </c>
      <c r="L1565" s="89">
        <v>0</v>
      </c>
      <c r="M1565" s="98">
        <v>0</v>
      </c>
    </row>
    <row r="1566" spans="1:13" x14ac:dyDescent="0.35">
      <c r="A1566" s="94" t="str">
        <f t="shared" si="24"/>
        <v>6265091ZNGA563B</v>
      </c>
      <c r="B1566" s="85" t="s">
        <v>995</v>
      </c>
      <c r="C1566" s="86">
        <v>2268554</v>
      </c>
      <c r="D1566" s="85">
        <v>6265091</v>
      </c>
      <c r="E1566" s="85" t="s">
        <v>962</v>
      </c>
      <c r="F1566" s="85" t="s">
        <v>953</v>
      </c>
      <c r="G1566" s="87">
        <v>43193</v>
      </c>
      <c r="H1566" s="87">
        <v>43193</v>
      </c>
      <c r="I1566" s="85" t="s">
        <v>561</v>
      </c>
      <c r="J1566" s="85"/>
      <c r="K1566" s="88">
        <v>1</v>
      </c>
      <c r="L1566" s="89">
        <v>383.5</v>
      </c>
      <c r="M1566" s="98">
        <v>383.5</v>
      </c>
    </row>
    <row r="1567" spans="1:13" x14ac:dyDescent="0.35">
      <c r="A1567" s="94" t="str">
        <f t="shared" si="24"/>
        <v>6290395ZNGA561A</v>
      </c>
      <c r="B1567" s="85" t="s">
        <v>995</v>
      </c>
      <c r="C1567" s="86">
        <v>2269477</v>
      </c>
      <c r="D1567" s="85">
        <v>6290395</v>
      </c>
      <c r="E1567" s="85" t="s">
        <v>955</v>
      </c>
      <c r="F1567" s="85" t="s">
        <v>956</v>
      </c>
      <c r="G1567" s="87">
        <v>43196</v>
      </c>
      <c r="H1567" s="87">
        <v>43196</v>
      </c>
      <c r="I1567" s="85" t="s">
        <v>543</v>
      </c>
      <c r="J1567" s="85"/>
      <c r="K1567" s="88">
        <v>1</v>
      </c>
      <c r="L1567" s="89">
        <v>0</v>
      </c>
      <c r="M1567" s="98">
        <v>0</v>
      </c>
    </row>
    <row r="1568" spans="1:13" ht="26.5" x14ac:dyDescent="0.35">
      <c r="A1568" s="94" t="str">
        <f t="shared" si="24"/>
        <v>6440860NGA-F02577</v>
      </c>
      <c r="B1568" s="85" t="s">
        <v>995</v>
      </c>
      <c r="C1568" s="86">
        <v>2277045</v>
      </c>
      <c r="D1568" s="85">
        <v>6440860</v>
      </c>
      <c r="E1568" s="85" t="s">
        <v>961</v>
      </c>
      <c r="F1568" s="85" t="s">
        <v>992</v>
      </c>
      <c r="G1568" s="87">
        <v>43196</v>
      </c>
      <c r="H1568" s="87">
        <v>43196</v>
      </c>
      <c r="I1568" s="85" t="s">
        <v>965</v>
      </c>
      <c r="J1568" s="85"/>
      <c r="K1568" s="88">
        <v>28</v>
      </c>
      <c r="L1568" s="89">
        <v>11.93</v>
      </c>
      <c r="M1568" s="98">
        <v>334.04</v>
      </c>
    </row>
    <row r="1569" spans="1:13" x14ac:dyDescent="0.35">
      <c r="A1569" s="94" t="str">
        <f t="shared" si="24"/>
        <v>6344136N-563RSP</v>
      </c>
      <c r="B1569" s="85" t="s">
        <v>995</v>
      </c>
      <c r="C1569" s="86">
        <v>2277385</v>
      </c>
      <c r="D1569" s="85">
        <v>6344136</v>
      </c>
      <c r="E1569" s="85" t="s">
        <v>985</v>
      </c>
      <c r="F1569" s="85" t="s">
        <v>959</v>
      </c>
      <c r="G1569" s="87">
        <v>43193</v>
      </c>
      <c r="H1569" s="87">
        <v>43193</v>
      </c>
      <c r="I1569" s="85" t="s">
        <v>599</v>
      </c>
      <c r="J1569" s="85"/>
      <c r="K1569" s="88">
        <v>1</v>
      </c>
      <c r="L1569" s="89">
        <v>626.70000000000005</v>
      </c>
      <c r="M1569" s="98">
        <v>626.70000000000005</v>
      </c>
    </row>
    <row r="1570" spans="1:13" x14ac:dyDescent="0.35">
      <c r="A1570" s="94" t="str">
        <f t="shared" si="24"/>
        <v>6344136NGA-753</v>
      </c>
      <c r="B1570" s="85" t="s">
        <v>995</v>
      </c>
      <c r="C1570" s="86">
        <v>2277385</v>
      </c>
      <c r="D1570" s="85">
        <v>6344136</v>
      </c>
      <c r="E1570" s="85" t="s">
        <v>985</v>
      </c>
      <c r="F1570" s="85" t="s">
        <v>959</v>
      </c>
      <c r="G1570" s="87">
        <v>43194</v>
      </c>
      <c r="H1570" s="87">
        <v>43194</v>
      </c>
      <c r="I1570" s="85" t="s">
        <v>193</v>
      </c>
      <c r="J1570" s="85"/>
      <c r="K1570" s="88">
        <v>1</v>
      </c>
      <c r="L1570" s="89">
        <v>68.2</v>
      </c>
      <c r="M1570" s="98">
        <v>68.2</v>
      </c>
    </row>
    <row r="1571" spans="1:13" x14ac:dyDescent="0.35">
      <c r="A1571" s="94" t="str">
        <f t="shared" si="24"/>
        <v>6478170ZNGA562B</v>
      </c>
      <c r="B1571" s="85" t="s">
        <v>995</v>
      </c>
      <c r="C1571" s="86">
        <v>2278468</v>
      </c>
      <c r="D1571" s="85">
        <v>6478170</v>
      </c>
      <c r="E1571" s="85" t="s">
        <v>952</v>
      </c>
      <c r="F1571" s="85" t="s">
        <v>959</v>
      </c>
      <c r="G1571" s="87">
        <v>43193</v>
      </c>
      <c r="H1571" s="87">
        <v>43193</v>
      </c>
      <c r="I1571" s="85" t="s">
        <v>553</v>
      </c>
      <c r="J1571" s="85"/>
      <c r="K1571" s="88">
        <v>-1</v>
      </c>
      <c r="L1571" s="89">
        <v>254.64</v>
      </c>
      <c r="M1571" s="98">
        <v>-254.64</v>
      </c>
    </row>
    <row r="1572" spans="1:13" ht="26.5" x14ac:dyDescent="0.35">
      <c r="A1572" s="94" t="str">
        <f t="shared" si="24"/>
        <v>6440203ZNGA561A</v>
      </c>
      <c r="B1572" s="85" t="s">
        <v>995</v>
      </c>
      <c r="C1572" s="86">
        <v>2279468</v>
      </c>
      <c r="D1572" s="85">
        <v>6440203</v>
      </c>
      <c r="E1572" s="85" t="s">
        <v>967</v>
      </c>
      <c r="F1572" s="85" t="s">
        <v>956</v>
      </c>
      <c r="G1572" s="87">
        <v>43194</v>
      </c>
      <c r="H1572" s="87">
        <v>43194</v>
      </c>
      <c r="I1572" s="85" t="s">
        <v>543</v>
      </c>
      <c r="J1572" s="85"/>
      <c r="K1572" s="88">
        <v>1</v>
      </c>
      <c r="L1572" s="89">
        <v>0</v>
      </c>
      <c r="M1572" s="98">
        <v>0</v>
      </c>
    </row>
    <row r="1573" spans="1:13" ht="26.5" x14ac:dyDescent="0.35">
      <c r="A1573" s="94" t="str">
        <f t="shared" si="24"/>
        <v>6440218ZNGA561BC</v>
      </c>
      <c r="B1573" s="85" t="s">
        <v>995</v>
      </c>
      <c r="C1573" s="86">
        <v>2279469</v>
      </c>
      <c r="D1573" s="85">
        <v>6440218</v>
      </c>
      <c r="E1573" s="85" t="s">
        <v>967</v>
      </c>
      <c r="F1573" s="85" t="s">
        <v>959</v>
      </c>
      <c r="G1573" s="87">
        <v>43196</v>
      </c>
      <c r="H1573" s="87">
        <v>43196</v>
      </c>
      <c r="I1573" s="85" t="s">
        <v>549</v>
      </c>
      <c r="J1573" s="85"/>
      <c r="K1573" s="88">
        <v>1</v>
      </c>
      <c r="L1573" s="89">
        <v>433.57</v>
      </c>
      <c r="M1573" s="98">
        <v>433.57</v>
      </c>
    </row>
    <row r="1574" spans="1:13" x14ac:dyDescent="0.35">
      <c r="A1574" s="94" t="str">
        <f t="shared" si="24"/>
        <v>6459335Z999</v>
      </c>
      <c r="B1574" s="85" t="s">
        <v>995</v>
      </c>
      <c r="C1574" s="86">
        <v>2279585</v>
      </c>
      <c r="D1574" s="85">
        <v>6459335</v>
      </c>
      <c r="E1574" s="85" t="s">
        <v>961</v>
      </c>
      <c r="F1574" s="85" t="s">
        <v>953</v>
      </c>
      <c r="G1574" s="87">
        <v>43195</v>
      </c>
      <c r="H1574" s="87">
        <v>43195</v>
      </c>
      <c r="I1574" s="85" t="s">
        <v>610</v>
      </c>
      <c r="J1574" s="85"/>
      <c r="K1574" s="88">
        <v>1</v>
      </c>
      <c r="L1574" s="89">
        <v>0</v>
      </c>
      <c r="M1574" s="98">
        <v>0</v>
      </c>
    </row>
    <row r="1575" spans="1:13" x14ac:dyDescent="0.35">
      <c r="A1575" s="94" t="str">
        <f t="shared" si="24"/>
        <v>6459335ZNGA561B</v>
      </c>
      <c r="B1575" s="85" t="s">
        <v>995</v>
      </c>
      <c r="C1575" s="86">
        <v>2279585</v>
      </c>
      <c r="D1575" s="85">
        <v>6459335</v>
      </c>
      <c r="E1575" s="85" t="s">
        <v>961</v>
      </c>
      <c r="F1575" s="85" t="s">
        <v>953</v>
      </c>
      <c r="G1575" s="87">
        <v>43195</v>
      </c>
      <c r="H1575" s="87">
        <v>43195</v>
      </c>
      <c r="I1575" s="85" t="s">
        <v>545</v>
      </c>
      <c r="J1575" s="85"/>
      <c r="K1575" s="88">
        <v>-1</v>
      </c>
      <c r="L1575" s="89">
        <v>194.94</v>
      </c>
      <c r="M1575" s="98">
        <v>-194.94</v>
      </c>
    </row>
    <row r="1576" spans="1:13" x14ac:dyDescent="0.35">
      <c r="A1576" s="94" t="str">
        <f t="shared" si="24"/>
        <v>6459335ZNGA561BC</v>
      </c>
      <c r="B1576" s="85" t="s">
        <v>995</v>
      </c>
      <c r="C1576" s="86">
        <v>2279585</v>
      </c>
      <c r="D1576" s="85">
        <v>6459335</v>
      </c>
      <c r="E1576" s="85" t="s">
        <v>961</v>
      </c>
      <c r="F1576" s="85" t="s">
        <v>959</v>
      </c>
      <c r="G1576" s="87">
        <v>43194</v>
      </c>
      <c r="H1576" s="87">
        <v>43194</v>
      </c>
      <c r="I1576" s="85" t="s">
        <v>549</v>
      </c>
      <c r="J1576" s="85"/>
      <c r="K1576" s="88">
        <v>1</v>
      </c>
      <c r="L1576" s="89">
        <v>433.57</v>
      </c>
      <c r="M1576" s="98">
        <v>433.57</v>
      </c>
    </row>
    <row r="1577" spans="1:13" x14ac:dyDescent="0.35">
      <c r="A1577" s="94" t="str">
        <f t="shared" si="24"/>
        <v>6536614NGA-753</v>
      </c>
      <c r="B1577" s="85" t="s">
        <v>995</v>
      </c>
      <c r="C1577" s="86">
        <v>2280937</v>
      </c>
      <c r="D1577" s="85">
        <v>6536614</v>
      </c>
      <c r="E1577" s="85" t="s">
        <v>961</v>
      </c>
      <c r="F1577" s="85" t="s">
        <v>959</v>
      </c>
      <c r="G1577" s="87">
        <v>43193</v>
      </c>
      <c r="H1577" s="87">
        <v>43193</v>
      </c>
      <c r="I1577" s="85" t="s">
        <v>193</v>
      </c>
      <c r="J1577" s="85"/>
      <c r="K1577" s="88">
        <v>1</v>
      </c>
      <c r="L1577" s="89">
        <v>68.2</v>
      </c>
      <c r="M1577" s="98">
        <v>68.2</v>
      </c>
    </row>
    <row r="1578" spans="1:13" x14ac:dyDescent="0.35">
      <c r="A1578" s="94" t="str">
        <f t="shared" si="24"/>
        <v>6539614Z999</v>
      </c>
      <c r="B1578" s="85" t="s">
        <v>995</v>
      </c>
      <c r="C1578" s="86">
        <v>2281402</v>
      </c>
      <c r="D1578" s="85">
        <v>6539614</v>
      </c>
      <c r="E1578" s="85" t="s">
        <v>968</v>
      </c>
      <c r="F1578" s="85" t="s">
        <v>953</v>
      </c>
      <c r="G1578" s="87">
        <v>43196</v>
      </c>
      <c r="H1578" s="87">
        <v>43196</v>
      </c>
      <c r="I1578" s="85" t="s">
        <v>610</v>
      </c>
      <c r="J1578" s="85"/>
      <c r="K1578" s="88">
        <v>1</v>
      </c>
      <c r="L1578" s="89">
        <v>0</v>
      </c>
      <c r="M1578" s="98">
        <v>0</v>
      </c>
    </row>
    <row r="1579" spans="1:13" x14ac:dyDescent="0.35">
      <c r="A1579" s="94" t="str">
        <f t="shared" si="24"/>
        <v>6539614ZNGA561B</v>
      </c>
      <c r="B1579" s="85" t="s">
        <v>995</v>
      </c>
      <c r="C1579" s="86">
        <v>2281402</v>
      </c>
      <c r="D1579" s="85">
        <v>6539614</v>
      </c>
      <c r="E1579" s="85" t="s">
        <v>968</v>
      </c>
      <c r="F1579" s="85" t="s">
        <v>953</v>
      </c>
      <c r="G1579" s="87">
        <v>43196</v>
      </c>
      <c r="H1579" s="87">
        <v>43196</v>
      </c>
      <c r="I1579" s="85" t="s">
        <v>545</v>
      </c>
      <c r="J1579" s="85"/>
      <c r="K1579" s="88">
        <v>-1</v>
      </c>
      <c r="L1579" s="89">
        <v>194.94</v>
      </c>
      <c r="M1579" s="98">
        <v>-194.94</v>
      </c>
    </row>
    <row r="1580" spans="1:13" x14ac:dyDescent="0.35">
      <c r="A1580" s="94" t="str">
        <f t="shared" si="24"/>
        <v>6539614ZNGA561BC</v>
      </c>
      <c r="B1580" s="85" t="s">
        <v>995</v>
      </c>
      <c r="C1580" s="86">
        <v>2281402</v>
      </c>
      <c r="D1580" s="85">
        <v>6539614</v>
      </c>
      <c r="E1580" s="85" t="s">
        <v>968</v>
      </c>
      <c r="F1580" s="85" t="s">
        <v>959</v>
      </c>
      <c r="G1580" s="87">
        <v>43195</v>
      </c>
      <c r="H1580" s="87">
        <v>43195</v>
      </c>
      <c r="I1580" s="85" t="s">
        <v>549</v>
      </c>
      <c r="J1580" s="85"/>
      <c r="K1580" s="88">
        <v>1</v>
      </c>
      <c r="L1580" s="89">
        <v>433.57</v>
      </c>
      <c r="M1580" s="98">
        <v>433.57</v>
      </c>
    </row>
    <row r="1581" spans="1:13" x14ac:dyDescent="0.35">
      <c r="A1581" s="94" t="str">
        <f t="shared" si="24"/>
        <v>6481861Z999</v>
      </c>
      <c r="B1581" s="85" t="s">
        <v>995</v>
      </c>
      <c r="C1581" s="86">
        <v>2282750</v>
      </c>
      <c r="D1581" s="85">
        <v>6481861</v>
      </c>
      <c r="E1581" s="85" t="s">
        <v>968</v>
      </c>
      <c r="F1581" s="85" t="s">
        <v>953</v>
      </c>
      <c r="G1581" s="87">
        <v>43193</v>
      </c>
      <c r="H1581" s="87">
        <v>43193</v>
      </c>
      <c r="I1581" s="85" t="s">
        <v>610</v>
      </c>
      <c r="J1581" s="85"/>
      <c r="K1581" s="88">
        <v>1</v>
      </c>
      <c r="L1581" s="89">
        <v>0</v>
      </c>
      <c r="M1581" s="98">
        <v>0</v>
      </c>
    </row>
    <row r="1582" spans="1:13" x14ac:dyDescent="0.35">
      <c r="A1582" s="94" t="str">
        <f t="shared" si="24"/>
        <v>6481861ZNGA561B</v>
      </c>
      <c r="B1582" s="85" t="s">
        <v>995</v>
      </c>
      <c r="C1582" s="86">
        <v>2282750</v>
      </c>
      <c r="D1582" s="85">
        <v>6481861</v>
      </c>
      <c r="E1582" s="85" t="s">
        <v>968</v>
      </c>
      <c r="F1582" s="85" t="s">
        <v>953</v>
      </c>
      <c r="G1582" s="87">
        <v>43193</v>
      </c>
      <c r="H1582" s="87">
        <v>43193</v>
      </c>
      <c r="I1582" s="85" t="s">
        <v>545</v>
      </c>
      <c r="J1582" s="85"/>
      <c r="K1582" s="88">
        <v>-1</v>
      </c>
      <c r="L1582" s="89">
        <v>194.94</v>
      </c>
      <c r="M1582" s="98">
        <v>-194.94</v>
      </c>
    </row>
    <row r="1583" spans="1:13" x14ac:dyDescent="0.35">
      <c r="A1583" s="94" t="str">
        <f t="shared" si="24"/>
        <v>6577411ZNGA561C</v>
      </c>
      <c r="B1583" s="85" t="s">
        <v>995</v>
      </c>
      <c r="C1583" s="86">
        <v>2283204</v>
      </c>
      <c r="D1583" s="85">
        <v>6577411</v>
      </c>
      <c r="E1583" s="85" t="s">
        <v>955</v>
      </c>
      <c r="F1583" s="85" t="s">
        <v>959</v>
      </c>
      <c r="G1583" s="87">
        <v>43196</v>
      </c>
      <c r="H1583" s="87">
        <v>43196</v>
      </c>
      <c r="I1583" s="85" t="s">
        <v>547</v>
      </c>
      <c r="J1583" s="85"/>
      <c r="K1583" s="88">
        <v>1</v>
      </c>
      <c r="L1583" s="89">
        <v>205.64</v>
      </c>
      <c r="M1583" s="98">
        <v>205.64</v>
      </c>
    </row>
    <row r="1584" spans="1:13" x14ac:dyDescent="0.35">
      <c r="A1584" s="94" t="str">
        <f t="shared" si="24"/>
        <v>6585858ZNGA563BC</v>
      </c>
      <c r="B1584" s="85" t="s">
        <v>995</v>
      </c>
      <c r="C1584" s="86">
        <v>2284314</v>
      </c>
      <c r="D1584" s="85">
        <v>6585858</v>
      </c>
      <c r="E1584" s="85" t="s">
        <v>985</v>
      </c>
      <c r="F1584" s="85" t="s">
        <v>959</v>
      </c>
      <c r="G1584" s="87">
        <v>43194</v>
      </c>
      <c r="H1584" s="87">
        <v>43194</v>
      </c>
      <c r="I1584" s="85" t="s">
        <v>565</v>
      </c>
      <c r="J1584" s="85"/>
      <c r="K1584" s="88">
        <v>1</v>
      </c>
      <c r="L1584" s="89">
        <v>626.70000000000005</v>
      </c>
      <c r="M1584" s="98">
        <v>626.70000000000005</v>
      </c>
    </row>
    <row r="1585" spans="1:13" x14ac:dyDescent="0.35">
      <c r="A1585" s="94" t="str">
        <f t="shared" si="24"/>
        <v>6585853ZNGA561A</v>
      </c>
      <c r="B1585" s="85" t="s">
        <v>995</v>
      </c>
      <c r="C1585" s="86">
        <v>2284315</v>
      </c>
      <c r="D1585" s="85">
        <v>6585853</v>
      </c>
      <c r="E1585" s="85" t="s">
        <v>985</v>
      </c>
      <c r="F1585" s="85" t="s">
        <v>956</v>
      </c>
      <c r="G1585" s="87">
        <v>43194</v>
      </c>
      <c r="H1585" s="87">
        <v>43194</v>
      </c>
      <c r="I1585" s="85" t="s">
        <v>543</v>
      </c>
      <c r="J1585" s="85"/>
      <c r="K1585" s="88">
        <v>1</v>
      </c>
      <c r="L1585" s="89">
        <v>0</v>
      </c>
      <c r="M1585" s="98">
        <v>0</v>
      </c>
    </row>
    <row r="1586" spans="1:13" x14ac:dyDescent="0.35">
      <c r="A1586" s="94" t="str">
        <f t="shared" si="24"/>
        <v>6105943ZNGA561A</v>
      </c>
      <c r="B1586" s="85" t="s">
        <v>995</v>
      </c>
      <c r="C1586" s="86">
        <v>2284343</v>
      </c>
      <c r="D1586" s="85">
        <v>6105943</v>
      </c>
      <c r="E1586" s="85" t="s">
        <v>966</v>
      </c>
      <c r="F1586" s="85" t="s">
        <v>953</v>
      </c>
      <c r="G1586" s="87">
        <v>43193</v>
      </c>
      <c r="H1586" s="87">
        <v>43193</v>
      </c>
      <c r="I1586" s="85" t="s">
        <v>543</v>
      </c>
      <c r="J1586" s="85"/>
      <c r="K1586" s="88">
        <v>1</v>
      </c>
      <c r="L1586" s="89">
        <v>0</v>
      </c>
      <c r="M1586" s="98">
        <v>0</v>
      </c>
    </row>
    <row r="1587" spans="1:13" x14ac:dyDescent="0.35">
      <c r="A1587" s="94" t="str">
        <f t="shared" si="24"/>
        <v>6105958ZNGA563BC</v>
      </c>
      <c r="B1587" s="85" t="s">
        <v>995</v>
      </c>
      <c r="C1587" s="86">
        <v>2284344</v>
      </c>
      <c r="D1587" s="85">
        <v>6105958</v>
      </c>
      <c r="E1587" s="85" t="s">
        <v>966</v>
      </c>
      <c r="F1587" s="85" t="s">
        <v>959</v>
      </c>
      <c r="G1587" s="87">
        <v>43195</v>
      </c>
      <c r="H1587" s="87">
        <v>43195</v>
      </c>
      <c r="I1587" s="85" t="s">
        <v>565</v>
      </c>
      <c r="J1587" s="85"/>
      <c r="K1587" s="88">
        <v>1</v>
      </c>
      <c r="L1587" s="89">
        <v>626.70000000000005</v>
      </c>
      <c r="M1587" s="98">
        <v>626.70000000000005</v>
      </c>
    </row>
    <row r="1588" spans="1:13" x14ac:dyDescent="0.35">
      <c r="A1588" s="94" t="str">
        <f t="shared" si="24"/>
        <v>6608804ZNGA561B</v>
      </c>
      <c r="B1588" s="85" t="s">
        <v>995</v>
      </c>
      <c r="C1588" s="86">
        <v>2284653</v>
      </c>
      <c r="D1588" s="85">
        <v>6608804</v>
      </c>
      <c r="E1588" s="85" t="s">
        <v>985</v>
      </c>
      <c r="F1588" s="85" t="s">
        <v>953</v>
      </c>
      <c r="G1588" s="87">
        <v>43196</v>
      </c>
      <c r="H1588" s="87">
        <v>43196</v>
      </c>
      <c r="I1588" s="85" t="s">
        <v>545</v>
      </c>
      <c r="J1588" s="85"/>
      <c r="K1588" s="88">
        <v>1</v>
      </c>
      <c r="L1588" s="89">
        <v>194.94</v>
      </c>
      <c r="M1588" s="98">
        <v>194.94</v>
      </c>
    </row>
    <row r="1589" spans="1:13" x14ac:dyDescent="0.35">
      <c r="A1589" s="94" t="str">
        <f t="shared" si="24"/>
        <v>6579101Z999</v>
      </c>
      <c r="B1589" s="85" t="s">
        <v>995</v>
      </c>
      <c r="C1589" s="86">
        <v>2284700</v>
      </c>
      <c r="D1589" s="85">
        <v>6579101</v>
      </c>
      <c r="E1589" s="85" t="s">
        <v>985</v>
      </c>
      <c r="F1589" s="85" t="s">
        <v>953</v>
      </c>
      <c r="G1589" s="87">
        <v>43194</v>
      </c>
      <c r="H1589" s="87">
        <v>43194</v>
      </c>
      <c r="I1589" s="85" t="s">
        <v>610</v>
      </c>
      <c r="J1589" s="85"/>
      <c r="K1589" s="88">
        <v>1</v>
      </c>
      <c r="L1589" s="89">
        <v>0</v>
      </c>
      <c r="M1589" s="98">
        <v>0</v>
      </c>
    </row>
    <row r="1590" spans="1:13" x14ac:dyDescent="0.35">
      <c r="A1590" s="94" t="str">
        <f t="shared" si="24"/>
        <v>6579101ZNGA563B</v>
      </c>
      <c r="B1590" s="85" t="s">
        <v>995</v>
      </c>
      <c r="C1590" s="86">
        <v>2284700</v>
      </c>
      <c r="D1590" s="85">
        <v>6579101</v>
      </c>
      <c r="E1590" s="85" t="s">
        <v>985</v>
      </c>
      <c r="F1590" s="85" t="s">
        <v>953</v>
      </c>
      <c r="G1590" s="87">
        <v>43194</v>
      </c>
      <c r="H1590" s="87">
        <v>43194</v>
      </c>
      <c r="I1590" s="85" t="s">
        <v>561</v>
      </c>
      <c r="J1590" s="85"/>
      <c r="K1590" s="88">
        <v>-1</v>
      </c>
      <c r="L1590" s="89">
        <v>383.5</v>
      </c>
      <c r="M1590" s="98">
        <v>-383.5</v>
      </c>
    </row>
    <row r="1591" spans="1:13" x14ac:dyDescent="0.35">
      <c r="A1591" s="94" t="str">
        <f t="shared" si="24"/>
        <v>6438480ZNGA561BC</v>
      </c>
      <c r="B1591" s="85" t="s">
        <v>995</v>
      </c>
      <c r="C1591" s="86">
        <v>2285192</v>
      </c>
      <c r="D1591" s="85">
        <v>6438480</v>
      </c>
      <c r="E1591" s="85" t="s">
        <v>966</v>
      </c>
      <c r="F1591" s="85" t="s">
        <v>959</v>
      </c>
      <c r="G1591" s="87">
        <v>43193</v>
      </c>
      <c r="H1591" s="87">
        <v>43193</v>
      </c>
      <c r="I1591" s="85" t="s">
        <v>549</v>
      </c>
      <c r="J1591" s="85"/>
      <c r="K1591" s="88">
        <v>1</v>
      </c>
      <c r="L1591" s="89">
        <v>433.57</v>
      </c>
      <c r="M1591" s="98">
        <v>433.57</v>
      </c>
    </row>
    <row r="1592" spans="1:13" x14ac:dyDescent="0.35">
      <c r="A1592" s="94" t="str">
        <f t="shared" si="24"/>
        <v>6627645N-562RSP</v>
      </c>
      <c r="B1592" s="85" t="s">
        <v>995</v>
      </c>
      <c r="C1592" s="86">
        <v>2286544</v>
      </c>
      <c r="D1592" s="85">
        <v>6627645</v>
      </c>
      <c r="E1592" s="85" t="s">
        <v>985</v>
      </c>
      <c r="F1592" s="85" t="s">
        <v>959</v>
      </c>
      <c r="G1592" s="87">
        <v>43196</v>
      </c>
      <c r="H1592" s="87">
        <v>43196</v>
      </c>
      <c r="I1592" s="85" t="s">
        <v>996</v>
      </c>
      <c r="J1592" s="85"/>
      <c r="K1592" s="88">
        <v>1</v>
      </c>
      <c r="L1592" s="89">
        <v>498.69</v>
      </c>
      <c r="M1592" s="98">
        <v>498.69</v>
      </c>
    </row>
    <row r="1593" spans="1:13" x14ac:dyDescent="0.35">
      <c r="A1593" s="94" t="str">
        <f t="shared" si="24"/>
        <v>6647670NGA-750</v>
      </c>
      <c r="B1593" s="85" t="s">
        <v>995</v>
      </c>
      <c r="C1593" s="86">
        <v>2286687</v>
      </c>
      <c r="D1593" s="85">
        <v>6647670</v>
      </c>
      <c r="E1593" s="85" t="s">
        <v>968</v>
      </c>
      <c r="F1593" s="85" t="s">
        <v>959</v>
      </c>
      <c r="G1593" s="87">
        <v>43193</v>
      </c>
      <c r="H1593" s="87">
        <v>43193</v>
      </c>
      <c r="I1593" s="85" t="s">
        <v>187</v>
      </c>
      <c r="J1593" s="85"/>
      <c r="K1593" s="88">
        <v>1</v>
      </c>
      <c r="L1593" s="89">
        <v>22.61</v>
      </c>
      <c r="M1593" s="98">
        <v>22.61</v>
      </c>
    </row>
    <row r="1594" spans="1:13" x14ac:dyDescent="0.35">
      <c r="A1594" s="94" t="str">
        <f t="shared" si="24"/>
        <v>6647670NGA-753</v>
      </c>
      <c r="B1594" s="85" t="s">
        <v>995</v>
      </c>
      <c r="C1594" s="86">
        <v>2286687</v>
      </c>
      <c r="D1594" s="85">
        <v>6647670</v>
      </c>
      <c r="E1594" s="85" t="s">
        <v>968</v>
      </c>
      <c r="F1594" s="85" t="s">
        <v>959</v>
      </c>
      <c r="G1594" s="87">
        <v>43194</v>
      </c>
      <c r="H1594" s="87">
        <v>43194</v>
      </c>
      <c r="I1594" s="85" t="s">
        <v>193</v>
      </c>
      <c r="J1594" s="85"/>
      <c r="K1594" s="88">
        <v>1</v>
      </c>
      <c r="L1594" s="89">
        <v>68.2</v>
      </c>
      <c r="M1594" s="98">
        <v>68.2</v>
      </c>
    </row>
    <row r="1595" spans="1:13" x14ac:dyDescent="0.35">
      <c r="A1595" s="94" t="str">
        <f t="shared" si="24"/>
        <v>6645346ZNGA561BC</v>
      </c>
      <c r="B1595" s="85" t="s">
        <v>995</v>
      </c>
      <c r="C1595" s="86">
        <v>2286927</v>
      </c>
      <c r="D1595" s="85">
        <v>6645346</v>
      </c>
      <c r="E1595" s="85" t="s">
        <v>955</v>
      </c>
      <c r="F1595" s="85" t="s">
        <v>959</v>
      </c>
      <c r="G1595" s="87">
        <v>43193</v>
      </c>
      <c r="H1595" s="87">
        <v>43193</v>
      </c>
      <c r="I1595" s="85" t="s">
        <v>549</v>
      </c>
      <c r="J1595" s="85"/>
      <c r="K1595" s="88">
        <v>1</v>
      </c>
      <c r="L1595" s="89">
        <v>433.57</v>
      </c>
      <c r="M1595" s="98">
        <v>433.57</v>
      </c>
    </row>
    <row r="1596" spans="1:13" x14ac:dyDescent="0.35">
      <c r="A1596" s="94" t="str">
        <f t="shared" si="24"/>
        <v>6598833ZNGA561BC</v>
      </c>
      <c r="B1596" s="85" t="s">
        <v>995</v>
      </c>
      <c r="C1596" s="86">
        <v>2287523</v>
      </c>
      <c r="D1596" s="85">
        <v>6598833</v>
      </c>
      <c r="E1596" s="85" t="s">
        <v>968</v>
      </c>
      <c r="F1596" s="85" t="s">
        <v>959</v>
      </c>
      <c r="G1596" s="87">
        <v>43197</v>
      </c>
      <c r="H1596" s="87">
        <v>43197</v>
      </c>
      <c r="I1596" s="85" t="s">
        <v>549</v>
      </c>
      <c r="J1596" s="85"/>
      <c r="K1596" s="88">
        <v>1</v>
      </c>
      <c r="L1596" s="89">
        <v>433.57</v>
      </c>
      <c r="M1596" s="98">
        <v>433.57</v>
      </c>
    </row>
    <row r="1597" spans="1:13" x14ac:dyDescent="0.35">
      <c r="A1597" s="94" t="str">
        <f t="shared" si="24"/>
        <v>6679866Z999</v>
      </c>
      <c r="B1597" s="85" t="s">
        <v>995</v>
      </c>
      <c r="C1597" s="86">
        <v>2287803</v>
      </c>
      <c r="D1597" s="85">
        <v>6679866</v>
      </c>
      <c r="E1597" s="85" t="s">
        <v>961</v>
      </c>
      <c r="F1597" s="85" t="s">
        <v>953</v>
      </c>
      <c r="G1597" s="87">
        <v>43195</v>
      </c>
      <c r="H1597" s="87">
        <v>43195</v>
      </c>
      <c r="I1597" s="85" t="s">
        <v>610</v>
      </c>
      <c r="J1597" s="85"/>
      <c r="K1597" s="88">
        <v>1</v>
      </c>
      <c r="L1597" s="89">
        <v>0</v>
      </c>
      <c r="M1597" s="98">
        <v>0</v>
      </c>
    </row>
    <row r="1598" spans="1:13" x14ac:dyDescent="0.35">
      <c r="A1598" s="94" t="str">
        <f t="shared" si="24"/>
        <v>6679866ZNGA563B</v>
      </c>
      <c r="B1598" s="85" t="s">
        <v>995</v>
      </c>
      <c r="C1598" s="86">
        <v>2287803</v>
      </c>
      <c r="D1598" s="85">
        <v>6679866</v>
      </c>
      <c r="E1598" s="85" t="s">
        <v>961</v>
      </c>
      <c r="F1598" s="85" t="s">
        <v>953</v>
      </c>
      <c r="G1598" s="87">
        <v>43195</v>
      </c>
      <c r="H1598" s="87">
        <v>43195</v>
      </c>
      <c r="I1598" s="85" t="s">
        <v>561</v>
      </c>
      <c r="J1598" s="85"/>
      <c r="K1598" s="88">
        <v>-1</v>
      </c>
      <c r="L1598" s="89">
        <v>383.5</v>
      </c>
      <c r="M1598" s="98">
        <v>-383.5</v>
      </c>
    </row>
    <row r="1599" spans="1:13" x14ac:dyDescent="0.35">
      <c r="A1599" s="94" t="str">
        <f t="shared" si="24"/>
        <v>6679866ZNGA563BC</v>
      </c>
      <c r="B1599" s="85" t="s">
        <v>995</v>
      </c>
      <c r="C1599" s="86">
        <v>2287803</v>
      </c>
      <c r="D1599" s="85">
        <v>6679866</v>
      </c>
      <c r="E1599" s="85" t="s">
        <v>961</v>
      </c>
      <c r="F1599" s="85" t="s">
        <v>959</v>
      </c>
      <c r="G1599" s="87">
        <v>43194</v>
      </c>
      <c r="H1599" s="87">
        <v>43194</v>
      </c>
      <c r="I1599" s="85" t="s">
        <v>565</v>
      </c>
      <c r="J1599" s="85"/>
      <c r="K1599" s="88">
        <v>1</v>
      </c>
      <c r="L1599" s="89">
        <v>626.70000000000005</v>
      </c>
      <c r="M1599" s="98">
        <v>626.70000000000005</v>
      </c>
    </row>
    <row r="1600" spans="1:13" x14ac:dyDescent="0.35">
      <c r="A1600" s="94" t="str">
        <f t="shared" si="24"/>
        <v>6663212Z999</v>
      </c>
      <c r="B1600" s="85" t="s">
        <v>995</v>
      </c>
      <c r="C1600" s="86">
        <v>2287816</v>
      </c>
      <c r="D1600" s="85">
        <v>6663212</v>
      </c>
      <c r="E1600" s="85" t="s">
        <v>961</v>
      </c>
      <c r="F1600" s="85" t="s">
        <v>953</v>
      </c>
      <c r="G1600" s="87">
        <v>43194</v>
      </c>
      <c r="H1600" s="87">
        <v>43194</v>
      </c>
      <c r="I1600" s="85" t="s">
        <v>610</v>
      </c>
      <c r="J1600" s="85"/>
      <c r="K1600" s="88">
        <v>1</v>
      </c>
      <c r="L1600" s="89">
        <v>0</v>
      </c>
      <c r="M1600" s="98">
        <v>0</v>
      </c>
    </row>
    <row r="1601" spans="1:13" x14ac:dyDescent="0.35">
      <c r="A1601" s="94" t="str">
        <f t="shared" si="24"/>
        <v>6663212ZNGA563B</v>
      </c>
      <c r="B1601" s="85" t="s">
        <v>995</v>
      </c>
      <c r="C1601" s="86">
        <v>2287816</v>
      </c>
      <c r="D1601" s="85">
        <v>6663212</v>
      </c>
      <c r="E1601" s="85" t="s">
        <v>961</v>
      </c>
      <c r="F1601" s="85" t="s">
        <v>953</v>
      </c>
      <c r="G1601" s="87">
        <v>43194</v>
      </c>
      <c r="H1601" s="87">
        <v>43194</v>
      </c>
      <c r="I1601" s="85" t="s">
        <v>561</v>
      </c>
      <c r="J1601" s="85"/>
      <c r="K1601" s="88">
        <v>-1</v>
      </c>
      <c r="L1601" s="89">
        <v>383.5</v>
      </c>
      <c r="M1601" s="98">
        <v>-383.5</v>
      </c>
    </row>
    <row r="1602" spans="1:13" x14ac:dyDescent="0.35">
      <c r="A1602" s="94" t="str">
        <f t="shared" si="24"/>
        <v>6663212ZNGA563BC</v>
      </c>
      <c r="B1602" s="85" t="s">
        <v>995</v>
      </c>
      <c r="C1602" s="86">
        <v>2287816</v>
      </c>
      <c r="D1602" s="85">
        <v>6663212</v>
      </c>
      <c r="E1602" s="85" t="s">
        <v>961</v>
      </c>
      <c r="F1602" s="85" t="s">
        <v>959</v>
      </c>
      <c r="G1602" s="87">
        <v>43193</v>
      </c>
      <c r="H1602" s="87">
        <v>43193</v>
      </c>
      <c r="I1602" s="85" t="s">
        <v>565</v>
      </c>
      <c r="J1602" s="85"/>
      <c r="K1602" s="88">
        <v>1</v>
      </c>
      <c r="L1602" s="89">
        <v>626.70000000000005</v>
      </c>
      <c r="M1602" s="98">
        <v>626.70000000000005</v>
      </c>
    </row>
    <row r="1603" spans="1:13" x14ac:dyDescent="0.35">
      <c r="A1603" s="94" t="str">
        <f t="shared" ref="A1603:A1666" si="25">CONCATENATE(D1603,I1603)</f>
        <v>6691245ZNGA561BC</v>
      </c>
      <c r="B1603" s="85" t="s">
        <v>995</v>
      </c>
      <c r="C1603" s="86">
        <v>2288227</v>
      </c>
      <c r="D1603" s="85">
        <v>6691245</v>
      </c>
      <c r="E1603" s="85" t="s">
        <v>961</v>
      </c>
      <c r="F1603" s="85" t="s">
        <v>959</v>
      </c>
      <c r="G1603" s="87">
        <v>43193</v>
      </c>
      <c r="H1603" s="87">
        <v>43193</v>
      </c>
      <c r="I1603" s="85" t="s">
        <v>549</v>
      </c>
      <c r="J1603" s="85"/>
      <c r="K1603" s="88">
        <v>1</v>
      </c>
      <c r="L1603" s="89">
        <v>433.57</v>
      </c>
      <c r="M1603" s="98">
        <v>433.57</v>
      </c>
    </row>
    <row r="1604" spans="1:13" x14ac:dyDescent="0.35">
      <c r="A1604" s="94" t="str">
        <f t="shared" si="25"/>
        <v>6587061Z999</v>
      </c>
      <c r="B1604" s="85" t="s">
        <v>995</v>
      </c>
      <c r="C1604" s="86">
        <v>2288395</v>
      </c>
      <c r="D1604" s="85">
        <v>6587061</v>
      </c>
      <c r="E1604" s="85" t="s">
        <v>955</v>
      </c>
      <c r="F1604" s="85" t="s">
        <v>953</v>
      </c>
      <c r="G1604" s="87">
        <v>43195</v>
      </c>
      <c r="H1604" s="87">
        <v>43195</v>
      </c>
      <c r="I1604" s="85" t="s">
        <v>610</v>
      </c>
      <c r="J1604" s="85"/>
      <c r="K1604" s="88">
        <v>1</v>
      </c>
      <c r="L1604" s="89">
        <v>0</v>
      </c>
      <c r="M1604" s="98">
        <v>0</v>
      </c>
    </row>
    <row r="1605" spans="1:13" x14ac:dyDescent="0.35">
      <c r="A1605" s="94" t="str">
        <f t="shared" si="25"/>
        <v>6587061ZNGA563B</v>
      </c>
      <c r="B1605" s="85" t="s">
        <v>995</v>
      </c>
      <c r="C1605" s="86">
        <v>2288395</v>
      </c>
      <c r="D1605" s="85">
        <v>6587061</v>
      </c>
      <c r="E1605" s="85" t="s">
        <v>955</v>
      </c>
      <c r="F1605" s="85" t="s">
        <v>953</v>
      </c>
      <c r="G1605" s="87">
        <v>43195</v>
      </c>
      <c r="H1605" s="87">
        <v>43195</v>
      </c>
      <c r="I1605" s="85" t="s">
        <v>561</v>
      </c>
      <c r="J1605" s="85"/>
      <c r="K1605" s="88">
        <v>-1</v>
      </c>
      <c r="L1605" s="89">
        <v>383.5</v>
      </c>
      <c r="M1605" s="98">
        <v>-383.5</v>
      </c>
    </row>
    <row r="1606" spans="1:13" x14ac:dyDescent="0.35">
      <c r="A1606" s="94" t="str">
        <f t="shared" si="25"/>
        <v>6587061ZNGA563BC</v>
      </c>
      <c r="B1606" s="85" t="s">
        <v>995</v>
      </c>
      <c r="C1606" s="86">
        <v>2288395</v>
      </c>
      <c r="D1606" s="85">
        <v>6587061</v>
      </c>
      <c r="E1606" s="85" t="s">
        <v>955</v>
      </c>
      <c r="F1606" s="85" t="s">
        <v>959</v>
      </c>
      <c r="G1606" s="87">
        <v>43194</v>
      </c>
      <c r="H1606" s="87">
        <v>43194</v>
      </c>
      <c r="I1606" s="85" t="s">
        <v>565</v>
      </c>
      <c r="J1606" s="85"/>
      <c r="K1606" s="88">
        <v>1</v>
      </c>
      <c r="L1606" s="89">
        <v>626.70000000000005</v>
      </c>
      <c r="M1606" s="98">
        <v>626.70000000000005</v>
      </c>
    </row>
    <row r="1607" spans="1:13" x14ac:dyDescent="0.35">
      <c r="A1607" s="94" t="str">
        <f t="shared" si="25"/>
        <v>6663648Z999</v>
      </c>
      <c r="B1607" s="85" t="s">
        <v>995</v>
      </c>
      <c r="C1607" s="86">
        <v>2288679</v>
      </c>
      <c r="D1607" s="85">
        <v>6663648</v>
      </c>
      <c r="E1607" s="85" t="s">
        <v>961</v>
      </c>
      <c r="F1607" s="85" t="s">
        <v>953</v>
      </c>
      <c r="G1607" s="87">
        <v>43195</v>
      </c>
      <c r="H1607" s="87">
        <v>43195</v>
      </c>
      <c r="I1607" s="85" t="s">
        <v>610</v>
      </c>
      <c r="J1607" s="85"/>
      <c r="K1607" s="88">
        <v>1</v>
      </c>
      <c r="L1607" s="89">
        <v>0</v>
      </c>
      <c r="M1607" s="98">
        <v>0</v>
      </c>
    </row>
    <row r="1608" spans="1:13" x14ac:dyDescent="0.35">
      <c r="A1608" s="94" t="str">
        <f t="shared" si="25"/>
        <v>6663648ZNGA563B</v>
      </c>
      <c r="B1608" s="85" t="s">
        <v>995</v>
      </c>
      <c r="C1608" s="86">
        <v>2288679</v>
      </c>
      <c r="D1608" s="85">
        <v>6663648</v>
      </c>
      <c r="E1608" s="85" t="s">
        <v>961</v>
      </c>
      <c r="F1608" s="85" t="s">
        <v>953</v>
      </c>
      <c r="G1608" s="87">
        <v>43195</v>
      </c>
      <c r="H1608" s="87">
        <v>43195</v>
      </c>
      <c r="I1608" s="85" t="s">
        <v>561</v>
      </c>
      <c r="J1608" s="85"/>
      <c r="K1608" s="88">
        <v>-1</v>
      </c>
      <c r="L1608" s="89">
        <v>383.5</v>
      </c>
      <c r="M1608" s="98">
        <v>-383.5</v>
      </c>
    </row>
    <row r="1609" spans="1:13" x14ac:dyDescent="0.35">
      <c r="A1609" s="94" t="str">
        <f t="shared" si="25"/>
        <v>6663648ZNGA563BC</v>
      </c>
      <c r="B1609" s="85" t="s">
        <v>995</v>
      </c>
      <c r="C1609" s="86">
        <v>2288679</v>
      </c>
      <c r="D1609" s="85">
        <v>6663648</v>
      </c>
      <c r="E1609" s="85" t="s">
        <v>961</v>
      </c>
      <c r="F1609" s="85" t="s">
        <v>959</v>
      </c>
      <c r="G1609" s="87">
        <v>43194</v>
      </c>
      <c r="H1609" s="87">
        <v>43194</v>
      </c>
      <c r="I1609" s="85" t="s">
        <v>565</v>
      </c>
      <c r="J1609" s="85"/>
      <c r="K1609" s="88">
        <v>1</v>
      </c>
      <c r="L1609" s="89">
        <v>626.70000000000005</v>
      </c>
      <c r="M1609" s="98">
        <v>626.70000000000005</v>
      </c>
    </row>
    <row r="1610" spans="1:13" ht="52.5" x14ac:dyDescent="0.35">
      <c r="A1610" s="94" t="str">
        <f t="shared" si="25"/>
        <v>6717082NGA Outside Boundary Remediation/Build</v>
      </c>
      <c r="B1610" s="85" t="s">
        <v>995</v>
      </c>
      <c r="C1610" s="86">
        <v>2289428</v>
      </c>
      <c r="D1610" s="85">
        <v>6717082</v>
      </c>
      <c r="E1610" s="85" t="s">
        <v>985</v>
      </c>
      <c r="F1610" s="85" t="s">
        <v>963</v>
      </c>
      <c r="G1610" s="87">
        <v>43197</v>
      </c>
      <c r="H1610" s="87">
        <v>43197</v>
      </c>
      <c r="I1610" s="85" t="s">
        <v>972</v>
      </c>
      <c r="J1610" s="85"/>
      <c r="K1610" s="88">
        <v>1</v>
      </c>
      <c r="L1610" s="89">
        <v>0</v>
      </c>
      <c r="M1610" s="98">
        <v>0</v>
      </c>
    </row>
    <row r="1611" spans="1:13" x14ac:dyDescent="0.35">
      <c r="A1611" s="94" t="str">
        <f t="shared" si="25"/>
        <v>6717082ZNGA560B</v>
      </c>
      <c r="B1611" s="85" t="s">
        <v>995</v>
      </c>
      <c r="C1611" s="86">
        <v>2289428</v>
      </c>
      <c r="D1611" s="85">
        <v>6717082</v>
      </c>
      <c r="E1611" s="85" t="s">
        <v>985</v>
      </c>
      <c r="F1611" s="85" t="s">
        <v>953</v>
      </c>
      <c r="G1611" s="87">
        <v>43197</v>
      </c>
      <c r="H1611" s="87">
        <v>43197</v>
      </c>
      <c r="I1611" s="85" t="s">
        <v>537</v>
      </c>
      <c r="J1611" s="85"/>
      <c r="K1611" s="88">
        <v>1</v>
      </c>
      <c r="L1611" s="89">
        <v>187.32</v>
      </c>
      <c r="M1611" s="98">
        <v>187.32</v>
      </c>
    </row>
    <row r="1612" spans="1:13" ht="26.5" x14ac:dyDescent="0.35">
      <c r="A1612" s="94" t="str">
        <f t="shared" si="25"/>
        <v>6715372NGA-511</v>
      </c>
      <c r="B1612" s="85" t="s">
        <v>995</v>
      </c>
      <c r="C1612" s="86">
        <v>2290854</v>
      </c>
      <c r="D1612" s="85">
        <v>6715372</v>
      </c>
      <c r="E1612" s="85" t="s">
        <v>961</v>
      </c>
      <c r="F1612" s="85" t="s">
        <v>969</v>
      </c>
      <c r="G1612" s="87">
        <v>43194</v>
      </c>
      <c r="H1612" s="87">
        <v>43194</v>
      </c>
      <c r="I1612" s="85" t="s">
        <v>875</v>
      </c>
      <c r="J1612" s="85"/>
      <c r="K1612" s="88">
        <v>1</v>
      </c>
      <c r="L1612" s="89">
        <v>225.02</v>
      </c>
      <c r="M1612" s="98">
        <v>225.02</v>
      </c>
    </row>
    <row r="1613" spans="1:13" x14ac:dyDescent="0.35">
      <c r="A1613" s="94" t="str">
        <f t="shared" si="25"/>
        <v>6736421ZNGA561BC</v>
      </c>
      <c r="B1613" s="85" t="s">
        <v>995</v>
      </c>
      <c r="C1613" s="86">
        <v>2290863</v>
      </c>
      <c r="D1613" s="85">
        <v>6736421</v>
      </c>
      <c r="E1613" s="85" t="s">
        <v>961</v>
      </c>
      <c r="F1613" s="85" t="s">
        <v>959</v>
      </c>
      <c r="G1613" s="87">
        <v>43195</v>
      </c>
      <c r="H1613" s="87">
        <v>43195</v>
      </c>
      <c r="I1613" s="85" t="s">
        <v>549</v>
      </c>
      <c r="J1613" s="85"/>
      <c r="K1613" s="88">
        <v>1</v>
      </c>
      <c r="L1613" s="89">
        <v>433.57</v>
      </c>
      <c r="M1613" s="98">
        <v>433.57</v>
      </c>
    </row>
    <row r="1614" spans="1:13" x14ac:dyDescent="0.35">
      <c r="A1614" s="94" t="str">
        <f t="shared" si="25"/>
        <v>6744146Z999</v>
      </c>
      <c r="B1614" s="85" t="s">
        <v>995</v>
      </c>
      <c r="C1614" s="86">
        <v>2291294</v>
      </c>
      <c r="D1614" s="85">
        <v>6744146</v>
      </c>
      <c r="E1614" s="85" t="s">
        <v>985</v>
      </c>
      <c r="F1614" s="85" t="s">
        <v>953</v>
      </c>
      <c r="G1614" s="87">
        <v>43196</v>
      </c>
      <c r="H1614" s="87">
        <v>43196</v>
      </c>
      <c r="I1614" s="85" t="s">
        <v>610</v>
      </c>
      <c r="J1614" s="85"/>
      <c r="K1614" s="88">
        <v>1</v>
      </c>
      <c r="L1614" s="89">
        <v>0</v>
      </c>
      <c r="M1614" s="98">
        <v>0</v>
      </c>
    </row>
    <row r="1615" spans="1:13" x14ac:dyDescent="0.35">
      <c r="A1615" s="94" t="str">
        <f t="shared" si="25"/>
        <v>6744146ZNGA563B</v>
      </c>
      <c r="B1615" s="85" t="s">
        <v>995</v>
      </c>
      <c r="C1615" s="86">
        <v>2291294</v>
      </c>
      <c r="D1615" s="85">
        <v>6744146</v>
      </c>
      <c r="E1615" s="85" t="s">
        <v>985</v>
      </c>
      <c r="F1615" s="85" t="s">
        <v>953</v>
      </c>
      <c r="G1615" s="87">
        <v>43196</v>
      </c>
      <c r="H1615" s="87">
        <v>43196</v>
      </c>
      <c r="I1615" s="85" t="s">
        <v>561</v>
      </c>
      <c r="J1615" s="85"/>
      <c r="K1615" s="88">
        <v>-1</v>
      </c>
      <c r="L1615" s="89">
        <v>383.5</v>
      </c>
      <c r="M1615" s="98">
        <v>-383.5</v>
      </c>
    </row>
    <row r="1616" spans="1:13" x14ac:dyDescent="0.35">
      <c r="A1616" s="94" t="str">
        <f t="shared" si="25"/>
        <v>6744146ZNGA563BC</v>
      </c>
      <c r="B1616" s="85" t="s">
        <v>995</v>
      </c>
      <c r="C1616" s="86">
        <v>2291294</v>
      </c>
      <c r="D1616" s="85">
        <v>6744146</v>
      </c>
      <c r="E1616" s="85" t="s">
        <v>985</v>
      </c>
      <c r="F1616" s="85" t="s">
        <v>959</v>
      </c>
      <c r="G1616" s="87">
        <v>43194</v>
      </c>
      <c r="H1616" s="87">
        <v>43194</v>
      </c>
      <c r="I1616" s="85" t="s">
        <v>565</v>
      </c>
      <c r="J1616" s="85"/>
      <c r="K1616" s="88">
        <v>1</v>
      </c>
      <c r="L1616" s="89">
        <v>626.70000000000005</v>
      </c>
      <c r="M1616" s="98">
        <v>626.70000000000005</v>
      </c>
    </row>
    <row r="1617" spans="1:13" x14ac:dyDescent="0.35">
      <c r="A1617" s="94" t="str">
        <f t="shared" si="25"/>
        <v>6744395ZNGA561A</v>
      </c>
      <c r="B1617" s="85" t="s">
        <v>995</v>
      </c>
      <c r="C1617" s="86">
        <v>2291323</v>
      </c>
      <c r="D1617" s="85">
        <v>6744395</v>
      </c>
      <c r="E1617" s="85" t="s">
        <v>962</v>
      </c>
      <c r="F1617" s="85" t="s">
        <v>956</v>
      </c>
      <c r="G1617" s="87">
        <v>43193</v>
      </c>
      <c r="H1617" s="87">
        <v>43193</v>
      </c>
      <c r="I1617" s="85" t="s">
        <v>543</v>
      </c>
      <c r="J1617" s="85"/>
      <c r="K1617" s="88">
        <v>1</v>
      </c>
      <c r="L1617" s="89">
        <v>0</v>
      </c>
      <c r="M1617" s="98">
        <v>0</v>
      </c>
    </row>
    <row r="1618" spans="1:13" x14ac:dyDescent="0.35">
      <c r="A1618" s="94" t="str">
        <f t="shared" si="25"/>
        <v>6673196N-563RSP</v>
      </c>
      <c r="B1618" s="85" t="s">
        <v>995</v>
      </c>
      <c r="C1618" s="86">
        <v>2291755</v>
      </c>
      <c r="D1618" s="85">
        <v>6673196</v>
      </c>
      <c r="E1618" s="85" t="s">
        <v>955</v>
      </c>
      <c r="F1618" s="85" t="s">
        <v>959</v>
      </c>
      <c r="G1618" s="87">
        <v>43193</v>
      </c>
      <c r="H1618" s="87">
        <v>43193</v>
      </c>
      <c r="I1618" s="85" t="s">
        <v>599</v>
      </c>
      <c r="J1618" s="85"/>
      <c r="K1618" s="88">
        <v>1</v>
      </c>
      <c r="L1618" s="89">
        <v>626.70000000000005</v>
      </c>
      <c r="M1618" s="98">
        <v>626.70000000000005</v>
      </c>
    </row>
    <row r="1619" spans="1:13" x14ac:dyDescent="0.35">
      <c r="A1619" s="94" t="str">
        <f t="shared" si="25"/>
        <v>6735583N-561RSP</v>
      </c>
      <c r="B1619" s="85" t="s">
        <v>995</v>
      </c>
      <c r="C1619" s="86">
        <v>2291770</v>
      </c>
      <c r="D1619" s="85">
        <v>6735583</v>
      </c>
      <c r="E1619" s="85" t="s">
        <v>968</v>
      </c>
      <c r="F1619" s="85" t="s">
        <v>959</v>
      </c>
      <c r="G1619" s="87">
        <v>43194</v>
      </c>
      <c r="H1619" s="87">
        <v>43194</v>
      </c>
      <c r="I1619" s="85" t="s">
        <v>598</v>
      </c>
      <c r="J1619" s="85"/>
      <c r="K1619" s="88">
        <v>1</v>
      </c>
      <c r="L1619" s="89">
        <v>433.57</v>
      </c>
      <c r="M1619" s="98">
        <v>433.57</v>
      </c>
    </row>
    <row r="1620" spans="1:13" x14ac:dyDescent="0.35">
      <c r="A1620" s="94" t="str">
        <f t="shared" si="25"/>
        <v>6699012NGA-714</v>
      </c>
      <c r="B1620" s="85" t="s">
        <v>995</v>
      </c>
      <c r="C1620" s="86">
        <v>2292605</v>
      </c>
      <c r="D1620" s="85">
        <v>6699012</v>
      </c>
      <c r="E1620" s="85" t="s">
        <v>952</v>
      </c>
      <c r="F1620" s="85" t="s">
        <v>959</v>
      </c>
      <c r="G1620" s="87">
        <v>43195</v>
      </c>
      <c r="H1620" s="87">
        <v>43195</v>
      </c>
      <c r="I1620" s="85" t="s">
        <v>181</v>
      </c>
      <c r="J1620" s="85"/>
      <c r="K1620" s="88">
        <v>1</v>
      </c>
      <c r="L1620" s="89">
        <v>41.38</v>
      </c>
      <c r="M1620" s="98">
        <v>41.38</v>
      </c>
    </row>
    <row r="1621" spans="1:13" x14ac:dyDescent="0.35">
      <c r="A1621" s="94" t="str">
        <f t="shared" si="25"/>
        <v>6780510ZNGA563BC</v>
      </c>
      <c r="B1621" s="85" t="s">
        <v>995</v>
      </c>
      <c r="C1621" s="86">
        <v>2293473</v>
      </c>
      <c r="D1621" s="85">
        <v>6780510</v>
      </c>
      <c r="E1621" s="85" t="s">
        <v>968</v>
      </c>
      <c r="F1621" s="85" t="s">
        <v>959</v>
      </c>
      <c r="G1621" s="87">
        <v>43196</v>
      </c>
      <c r="H1621" s="87">
        <v>43196</v>
      </c>
      <c r="I1621" s="85" t="s">
        <v>565</v>
      </c>
      <c r="J1621" s="85"/>
      <c r="K1621" s="88">
        <v>1</v>
      </c>
      <c r="L1621" s="89">
        <v>626.70000000000005</v>
      </c>
      <c r="M1621" s="98">
        <v>626.70000000000005</v>
      </c>
    </row>
    <row r="1622" spans="1:13" x14ac:dyDescent="0.35">
      <c r="A1622" s="94" t="str">
        <f t="shared" si="25"/>
        <v>6780488ZNGA561A</v>
      </c>
      <c r="B1622" s="85" t="s">
        <v>995</v>
      </c>
      <c r="C1622" s="86">
        <v>2293474</v>
      </c>
      <c r="D1622" s="85">
        <v>6780488</v>
      </c>
      <c r="E1622" s="85" t="s">
        <v>968</v>
      </c>
      <c r="F1622" s="85" t="s">
        <v>956</v>
      </c>
      <c r="G1622" s="87">
        <v>43193</v>
      </c>
      <c r="H1622" s="87">
        <v>43193</v>
      </c>
      <c r="I1622" s="85" t="s">
        <v>543</v>
      </c>
      <c r="J1622" s="85"/>
      <c r="K1622" s="88">
        <v>1</v>
      </c>
      <c r="L1622" s="89">
        <v>0</v>
      </c>
      <c r="M1622" s="98">
        <v>0</v>
      </c>
    </row>
    <row r="1623" spans="1:13" x14ac:dyDescent="0.35">
      <c r="A1623" s="94" t="str">
        <f t="shared" si="25"/>
        <v>6779006ZNGA562BC</v>
      </c>
      <c r="B1623" s="85" t="s">
        <v>995</v>
      </c>
      <c r="C1623" s="86">
        <v>2293527</v>
      </c>
      <c r="D1623" s="85">
        <v>6779006</v>
      </c>
      <c r="E1623" s="85" t="s">
        <v>962</v>
      </c>
      <c r="F1623" s="85" t="s">
        <v>959</v>
      </c>
      <c r="G1623" s="87">
        <v>43195</v>
      </c>
      <c r="H1623" s="87">
        <v>43195</v>
      </c>
      <c r="I1623" s="85" t="s">
        <v>557</v>
      </c>
      <c r="J1623" s="85"/>
      <c r="K1623" s="88">
        <v>1</v>
      </c>
      <c r="L1623" s="89">
        <v>498.69</v>
      </c>
      <c r="M1623" s="98">
        <v>498.69</v>
      </c>
    </row>
    <row r="1624" spans="1:13" x14ac:dyDescent="0.35">
      <c r="A1624" s="94" t="str">
        <f t="shared" si="25"/>
        <v>6766148ZNGA561A</v>
      </c>
      <c r="B1624" s="85" t="s">
        <v>995</v>
      </c>
      <c r="C1624" s="86">
        <v>2293884</v>
      </c>
      <c r="D1624" s="85">
        <v>6766148</v>
      </c>
      <c r="E1624" s="85" t="s">
        <v>962</v>
      </c>
      <c r="F1624" s="85" t="s">
        <v>956</v>
      </c>
      <c r="G1624" s="87">
        <v>43194</v>
      </c>
      <c r="H1624" s="87">
        <v>43194</v>
      </c>
      <c r="I1624" s="85" t="s">
        <v>543</v>
      </c>
      <c r="J1624" s="85"/>
      <c r="K1624" s="88">
        <v>1</v>
      </c>
      <c r="L1624" s="89">
        <v>0</v>
      </c>
      <c r="M1624" s="98">
        <v>0</v>
      </c>
    </row>
    <row r="1625" spans="1:13" x14ac:dyDescent="0.35">
      <c r="A1625" s="94" t="str">
        <f t="shared" si="25"/>
        <v>6080683ZNGA563BC</v>
      </c>
      <c r="B1625" s="85" t="s">
        <v>995</v>
      </c>
      <c r="C1625" s="86">
        <v>2294052</v>
      </c>
      <c r="D1625" s="85">
        <v>6080683</v>
      </c>
      <c r="E1625" s="85" t="s">
        <v>954</v>
      </c>
      <c r="F1625" s="85" t="s">
        <v>959</v>
      </c>
      <c r="G1625" s="87">
        <v>43197</v>
      </c>
      <c r="H1625" s="87">
        <v>43197</v>
      </c>
      <c r="I1625" s="85" t="s">
        <v>565</v>
      </c>
      <c r="J1625" s="85"/>
      <c r="K1625" s="88">
        <v>1</v>
      </c>
      <c r="L1625" s="89">
        <v>626.70000000000005</v>
      </c>
      <c r="M1625" s="98">
        <v>626.70000000000005</v>
      </c>
    </row>
    <row r="1626" spans="1:13" x14ac:dyDescent="0.35">
      <c r="A1626" s="94" t="str">
        <f t="shared" si="25"/>
        <v>6080662ZNGA561A</v>
      </c>
      <c r="B1626" s="85" t="s">
        <v>995</v>
      </c>
      <c r="C1626" s="86">
        <v>2294053</v>
      </c>
      <c r="D1626" s="85">
        <v>6080662</v>
      </c>
      <c r="E1626" s="85" t="s">
        <v>954</v>
      </c>
      <c r="F1626" s="85" t="s">
        <v>956</v>
      </c>
      <c r="G1626" s="87">
        <v>43194</v>
      </c>
      <c r="H1626" s="87">
        <v>43194</v>
      </c>
      <c r="I1626" s="85" t="s">
        <v>543</v>
      </c>
      <c r="J1626" s="85"/>
      <c r="K1626" s="88">
        <v>1</v>
      </c>
      <c r="L1626" s="89">
        <v>0</v>
      </c>
      <c r="M1626" s="98">
        <v>0</v>
      </c>
    </row>
    <row r="1627" spans="1:13" x14ac:dyDescent="0.35">
      <c r="A1627" s="94" t="str">
        <f t="shared" si="25"/>
        <v>6795252ZNGA561A</v>
      </c>
      <c r="B1627" s="85" t="s">
        <v>995</v>
      </c>
      <c r="C1627" s="86">
        <v>2294508</v>
      </c>
      <c r="D1627" s="85">
        <v>6795252</v>
      </c>
      <c r="E1627" s="85" t="s">
        <v>968</v>
      </c>
      <c r="F1627" s="85" t="s">
        <v>956</v>
      </c>
      <c r="G1627" s="87">
        <v>43194</v>
      </c>
      <c r="H1627" s="87">
        <v>43194</v>
      </c>
      <c r="I1627" s="85" t="s">
        <v>543</v>
      </c>
      <c r="J1627" s="85"/>
      <c r="K1627" s="88">
        <v>1</v>
      </c>
      <c r="L1627" s="89">
        <v>0</v>
      </c>
      <c r="M1627" s="98">
        <v>0</v>
      </c>
    </row>
    <row r="1628" spans="1:13" x14ac:dyDescent="0.35">
      <c r="A1628" s="94" t="str">
        <f t="shared" si="25"/>
        <v>6795264ZNGA563BC</v>
      </c>
      <c r="B1628" s="85" t="s">
        <v>995</v>
      </c>
      <c r="C1628" s="86">
        <v>2294509</v>
      </c>
      <c r="D1628" s="85">
        <v>6795264</v>
      </c>
      <c r="E1628" s="85" t="s">
        <v>968</v>
      </c>
      <c r="F1628" s="85" t="s">
        <v>959</v>
      </c>
      <c r="G1628" s="87">
        <v>43196</v>
      </c>
      <c r="H1628" s="87">
        <v>43196</v>
      </c>
      <c r="I1628" s="85" t="s">
        <v>565</v>
      </c>
      <c r="J1628" s="85"/>
      <c r="K1628" s="88">
        <v>1</v>
      </c>
      <c r="L1628" s="89">
        <v>626.70000000000005</v>
      </c>
      <c r="M1628" s="98">
        <v>626.70000000000005</v>
      </c>
    </row>
    <row r="1629" spans="1:13" ht="26.5" x14ac:dyDescent="0.35">
      <c r="A1629" s="94" t="str">
        <f t="shared" si="25"/>
        <v>6788417ZNGA561A</v>
      </c>
      <c r="B1629" s="85" t="s">
        <v>995</v>
      </c>
      <c r="C1629" s="86">
        <v>2294576</v>
      </c>
      <c r="D1629" s="85">
        <v>6788417</v>
      </c>
      <c r="E1629" s="85" t="s">
        <v>967</v>
      </c>
      <c r="F1629" s="85" t="s">
        <v>956</v>
      </c>
      <c r="G1629" s="87">
        <v>43194</v>
      </c>
      <c r="H1629" s="87">
        <v>43194</v>
      </c>
      <c r="I1629" s="85" t="s">
        <v>543</v>
      </c>
      <c r="J1629" s="85"/>
      <c r="K1629" s="88">
        <v>1</v>
      </c>
      <c r="L1629" s="89">
        <v>0</v>
      </c>
      <c r="M1629" s="98">
        <v>0</v>
      </c>
    </row>
    <row r="1630" spans="1:13" ht="26.5" x14ac:dyDescent="0.35">
      <c r="A1630" s="94" t="str">
        <f t="shared" si="25"/>
        <v>6788444ZNGA561BC</v>
      </c>
      <c r="B1630" s="85" t="s">
        <v>995</v>
      </c>
      <c r="C1630" s="86">
        <v>2294577</v>
      </c>
      <c r="D1630" s="85">
        <v>6788444</v>
      </c>
      <c r="E1630" s="85" t="s">
        <v>967</v>
      </c>
      <c r="F1630" s="85" t="s">
        <v>959</v>
      </c>
      <c r="G1630" s="87">
        <v>43195</v>
      </c>
      <c r="H1630" s="87">
        <v>43195</v>
      </c>
      <c r="I1630" s="85" t="s">
        <v>549</v>
      </c>
      <c r="J1630" s="85"/>
      <c r="K1630" s="88">
        <v>1</v>
      </c>
      <c r="L1630" s="89">
        <v>433.57</v>
      </c>
      <c r="M1630" s="98">
        <v>433.57</v>
      </c>
    </row>
    <row r="1631" spans="1:13" x14ac:dyDescent="0.35">
      <c r="A1631" s="94" t="str">
        <f t="shared" si="25"/>
        <v>6815701NGA-714</v>
      </c>
      <c r="B1631" s="85" t="s">
        <v>995</v>
      </c>
      <c r="C1631" s="86">
        <v>2294990</v>
      </c>
      <c r="D1631" s="85">
        <v>6815701</v>
      </c>
      <c r="E1631" s="85" t="s">
        <v>985</v>
      </c>
      <c r="F1631" s="85" t="s">
        <v>959</v>
      </c>
      <c r="G1631" s="87">
        <v>43195</v>
      </c>
      <c r="H1631" s="87">
        <v>43195</v>
      </c>
      <c r="I1631" s="85" t="s">
        <v>181</v>
      </c>
      <c r="J1631" s="85"/>
      <c r="K1631" s="88">
        <v>1</v>
      </c>
      <c r="L1631" s="89">
        <v>41.38</v>
      </c>
      <c r="M1631" s="98">
        <v>41.38</v>
      </c>
    </row>
    <row r="1632" spans="1:13" x14ac:dyDescent="0.35">
      <c r="A1632" s="94" t="str">
        <f t="shared" si="25"/>
        <v>6816725ZNGA561A</v>
      </c>
      <c r="B1632" s="85" t="s">
        <v>995</v>
      </c>
      <c r="C1632" s="86">
        <v>2295189</v>
      </c>
      <c r="D1632" s="85">
        <v>6816725</v>
      </c>
      <c r="E1632" s="85" t="s">
        <v>954</v>
      </c>
      <c r="F1632" s="85" t="s">
        <v>956</v>
      </c>
      <c r="G1632" s="87">
        <v>43193</v>
      </c>
      <c r="H1632" s="87">
        <v>43193</v>
      </c>
      <c r="I1632" s="85" t="s">
        <v>543</v>
      </c>
      <c r="J1632" s="85"/>
      <c r="K1632" s="88">
        <v>1</v>
      </c>
      <c r="L1632" s="89">
        <v>0</v>
      </c>
      <c r="M1632" s="98">
        <v>0</v>
      </c>
    </row>
    <row r="1633" spans="1:13" x14ac:dyDescent="0.35">
      <c r="A1633" s="94" t="str">
        <f t="shared" si="25"/>
        <v>6816913ZNGA561BC</v>
      </c>
      <c r="B1633" s="85" t="s">
        <v>995</v>
      </c>
      <c r="C1633" s="86">
        <v>2295190</v>
      </c>
      <c r="D1633" s="85">
        <v>6816913</v>
      </c>
      <c r="E1633" s="85" t="s">
        <v>954</v>
      </c>
      <c r="F1633" s="85" t="s">
        <v>959</v>
      </c>
      <c r="G1633" s="87">
        <v>43196</v>
      </c>
      <c r="H1633" s="87">
        <v>43196</v>
      </c>
      <c r="I1633" s="85" t="s">
        <v>549</v>
      </c>
      <c r="J1633" s="85"/>
      <c r="K1633" s="88">
        <v>1</v>
      </c>
      <c r="L1633" s="89">
        <v>433.57</v>
      </c>
      <c r="M1633" s="98">
        <v>433.57</v>
      </c>
    </row>
    <row r="1634" spans="1:13" x14ac:dyDescent="0.35">
      <c r="A1634" s="94" t="str">
        <f t="shared" si="25"/>
        <v>6816392NGA-750</v>
      </c>
      <c r="B1634" s="85" t="s">
        <v>995</v>
      </c>
      <c r="C1634" s="86">
        <v>2295554</v>
      </c>
      <c r="D1634" s="85">
        <v>6816392</v>
      </c>
      <c r="E1634" s="85" t="s">
        <v>966</v>
      </c>
      <c r="F1634" s="85" t="s">
        <v>959</v>
      </c>
      <c r="G1634" s="87">
        <v>43194</v>
      </c>
      <c r="H1634" s="87">
        <v>43194</v>
      </c>
      <c r="I1634" s="85" t="s">
        <v>187</v>
      </c>
      <c r="J1634" s="85"/>
      <c r="K1634" s="88">
        <v>1</v>
      </c>
      <c r="L1634" s="89">
        <v>22.61</v>
      </c>
      <c r="M1634" s="98">
        <v>22.61</v>
      </c>
    </row>
    <row r="1635" spans="1:13" x14ac:dyDescent="0.35">
      <c r="A1635" s="94" t="str">
        <f t="shared" si="25"/>
        <v>6816392NGA-753</v>
      </c>
      <c r="B1635" s="85" t="s">
        <v>995</v>
      </c>
      <c r="C1635" s="86">
        <v>2295554</v>
      </c>
      <c r="D1635" s="85">
        <v>6816392</v>
      </c>
      <c r="E1635" s="85" t="s">
        <v>966</v>
      </c>
      <c r="F1635" s="85" t="s">
        <v>959</v>
      </c>
      <c r="G1635" s="87">
        <v>43194</v>
      </c>
      <c r="H1635" s="87">
        <v>43194</v>
      </c>
      <c r="I1635" s="85" t="s">
        <v>193</v>
      </c>
      <c r="J1635" s="85"/>
      <c r="K1635" s="88">
        <v>1</v>
      </c>
      <c r="L1635" s="89">
        <v>68.2</v>
      </c>
      <c r="M1635" s="98">
        <v>68.2</v>
      </c>
    </row>
    <row r="1636" spans="1:13" x14ac:dyDescent="0.35">
      <c r="A1636" s="94" t="str">
        <f t="shared" si="25"/>
        <v>6791388N-563RSP</v>
      </c>
      <c r="B1636" s="85" t="s">
        <v>995</v>
      </c>
      <c r="C1636" s="86">
        <v>2296215</v>
      </c>
      <c r="D1636" s="85">
        <v>6791388</v>
      </c>
      <c r="E1636" s="85" t="s">
        <v>955</v>
      </c>
      <c r="F1636" s="85" t="s">
        <v>959</v>
      </c>
      <c r="G1636" s="87">
        <v>43196</v>
      </c>
      <c r="H1636" s="87">
        <v>43196</v>
      </c>
      <c r="I1636" s="85" t="s">
        <v>599</v>
      </c>
      <c r="J1636" s="85"/>
      <c r="K1636" s="88">
        <v>1</v>
      </c>
      <c r="L1636" s="89">
        <v>626.70000000000005</v>
      </c>
      <c r="M1636" s="98">
        <v>626.70000000000005</v>
      </c>
    </row>
    <row r="1637" spans="1:13" x14ac:dyDescent="0.35">
      <c r="A1637" s="94" t="str">
        <f t="shared" si="25"/>
        <v>6548374ZNGA561A</v>
      </c>
      <c r="B1637" s="85" t="s">
        <v>995</v>
      </c>
      <c r="C1637" s="86">
        <v>2296242</v>
      </c>
      <c r="D1637" s="85">
        <v>6548374</v>
      </c>
      <c r="E1637" s="85" t="s">
        <v>954</v>
      </c>
      <c r="F1637" s="85" t="s">
        <v>956</v>
      </c>
      <c r="G1637" s="87">
        <v>43195</v>
      </c>
      <c r="H1637" s="87">
        <v>43195</v>
      </c>
      <c r="I1637" s="85" t="s">
        <v>543</v>
      </c>
      <c r="J1637" s="85"/>
      <c r="K1637" s="88">
        <v>1</v>
      </c>
      <c r="L1637" s="89">
        <v>0</v>
      </c>
      <c r="M1637" s="98">
        <v>0</v>
      </c>
    </row>
    <row r="1638" spans="1:13" ht="26.5" x14ac:dyDescent="0.35">
      <c r="A1638" s="94" t="str">
        <f t="shared" si="25"/>
        <v>6838683ZNGA561A</v>
      </c>
      <c r="B1638" s="85" t="s">
        <v>995</v>
      </c>
      <c r="C1638" s="86">
        <v>2296264</v>
      </c>
      <c r="D1638" s="85">
        <v>6838683</v>
      </c>
      <c r="E1638" s="85" t="s">
        <v>967</v>
      </c>
      <c r="F1638" s="85" t="s">
        <v>956</v>
      </c>
      <c r="G1638" s="87">
        <v>43195</v>
      </c>
      <c r="H1638" s="87">
        <v>43195</v>
      </c>
      <c r="I1638" s="85" t="s">
        <v>543</v>
      </c>
      <c r="J1638" s="85"/>
      <c r="K1638" s="88">
        <v>1</v>
      </c>
      <c r="L1638" s="89">
        <v>0</v>
      </c>
      <c r="M1638" s="98">
        <v>0</v>
      </c>
    </row>
    <row r="1639" spans="1:13" x14ac:dyDescent="0.35">
      <c r="A1639" s="94" t="str">
        <f t="shared" si="25"/>
        <v>6755754ZNGA561A</v>
      </c>
      <c r="B1639" s="85" t="s">
        <v>995</v>
      </c>
      <c r="C1639" s="86">
        <v>2296717</v>
      </c>
      <c r="D1639" s="85">
        <v>6755754</v>
      </c>
      <c r="E1639" s="85" t="s">
        <v>952</v>
      </c>
      <c r="F1639" s="85"/>
      <c r="G1639" s="87">
        <v>43196</v>
      </c>
      <c r="H1639" s="87">
        <v>43196</v>
      </c>
      <c r="I1639" s="85" t="s">
        <v>543</v>
      </c>
      <c r="J1639" s="85"/>
      <c r="K1639" s="88">
        <v>1</v>
      </c>
      <c r="L1639" s="89">
        <v>0</v>
      </c>
      <c r="M1639" s="98">
        <v>0</v>
      </c>
    </row>
    <row r="1640" spans="1:13" x14ac:dyDescent="0.35">
      <c r="A1640" s="94" t="str">
        <f t="shared" si="25"/>
        <v>6725188ZNGA561A</v>
      </c>
      <c r="B1640" s="85" t="s">
        <v>995</v>
      </c>
      <c r="C1640" s="86">
        <v>2296972</v>
      </c>
      <c r="D1640" s="85">
        <v>6725188</v>
      </c>
      <c r="E1640" s="85" t="s">
        <v>961</v>
      </c>
      <c r="F1640" s="85" t="s">
        <v>956</v>
      </c>
      <c r="G1640" s="87">
        <v>43196</v>
      </c>
      <c r="H1640" s="87">
        <v>43196</v>
      </c>
      <c r="I1640" s="85" t="s">
        <v>543</v>
      </c>
      <c r="J1640" s="85"/>
      <c r="K1640" s="88">
        <v>1</v>
      </c>
      <c r="L1640" s="89">
        <v>0</v>
      </c>
      <c r="M1640" s="98">
        <v>0</v>
      </c>
    </row>
    <row r="1641" spans="1:13" x14ac:dyDescent="0.35">
      <c r="A1641" s="94" t="str">
        <f t="shared" si="25"/>
        <v>6725196ZNGA561BC</v>
      </c>
      <c r="B1641" s="85" t="s">
        <v>995</v>
      </c>
      <c r="C1641" s="86">
        <v>2296973</v>
      </c>
      <c r="D1641" s="85">
        <v>6725196</v>
      </c>
      <c r="E1641" s="85" t="s">
        <v>961</v>
      </c>
      <c r="F1641" s="85" t="s">
        <v>959</v>
      </c>
      <c r="G1641" s="87">
        <v>43197</v>
      </c>
      <c r="H1641" s="87">
        <v>43197</v>
      </c>
      <c r="I1641" s="85" t="s">
        <v>549</v>
      </c>
      <c r="J1641" s="85"/>
      <c r="K1641" s="88">
        <v>1</v>
      </c>
      <c r="L1641" s="89">
        <v>433.57</v>
      </c>
      <c r="M1641" s="98">
        <v>433.57</v>
      </c>
    </row>
    <row r="1642" spans="1:13" x14ac:dyDescent="0.35">
      <c r="A1642" s="94" t="str">
        <f t="shared" si="25"/>
        <v>6839980ZNGA561A</v>
      </c>
      <c r="B1642" s="85" t="s">
        <v>995</v>
      </c>
      <c r="C1642" s="86">
        <v>2297000</v>
      </c>
      <c r="D1642" s="85">
        <v>6839980</v>
      </c>
      <c r="E1642" s="85" t="s">
        <v>961</v>
      </c>
      <c r="F1642" s="85" t="s">
        <v>956</v>
      </c>
      <c r="G1642" s="87">
        <v>43196</v>
      </c>
      <c r="H1642" s="87">
        <v>43196</v>
      </c>
      <c r="I1642" s="85" t="s">
        <v>543</v>
      </c>
      <c r="J1642" s="85"/>
      <c r="K1642" s="88">
        <v>1</v>
      </c>
      <c r="L1642" s="89">
        <v>0</v>
      </c>
      <c r="M1642" s="98">
        <v>0</v>
      </c>
    </row>
    <row r="1643" spans="1:13" x14ac:dyDescent="0.35">
      <c r="A1643" s="94" t="str">
        <f t="shared" si="25"/>
        <v>6839988ZNGA564B</v>
      </c>
      <c r="B1643" s="85" t="s">
        <v>995</v>
      </c>
      <c r="C1643" s="86">
        <v>2297001</v>
      </c>
      <c r="D1643" s="85">
        <v>6839988</v>
      </c>
      <c r="E1643" s="85" t="s">
        <v>961</v>
      </c>
      <c r="F1643" s="85" t="s">
        <v>953</v>
      </c>
      <c r="G1643" s="87">
        <v>43196</v>
      </c>
      <c r="H1643" s="87">
        <v>43196</v>
      </c>
      <c r="I1643" s="85" t="s">
        <v>569</v>
      </c>
      <c r="J1643" s="85"/>
      <c r="K1643" s="88">
        <v>1</v>
      </c>
      <c r="L1643" s="89">
        <v>625.48</v>
      </c>
      <c r="M1643" s="98">
        <v>625.48</v>
      </c>
    </row>
    <row r="1644" spans="1:13" x14ac:dyDescent="0.35">
      <c r="A1644" s="94" t="str">
        <f t="shared" si="25"/>
        <v>6766791ZNGA561A</v>
      </c>
      <c r="B1644" s="85" t="s">
        <v>995</v>
      </c>
      <c r="C1644" s="86">
        <v>2297006</v>
      </c>
      <c r="D1644" s="85">
        <v>6766791</v>
      </c>
      <c r="E1644" s="85" t="s">
        <v>962</v>
      </c>
      <c r="F1644" s="85" t="s">
        <v>956</v>
      </c>
      <c r="G1644" s="87">
        <v>43196</v>
      </c>
      <c r="H1644" s="87">
        <v>43196</v>
      </c>
      <c r="I1644" s="85" t="s">
        <v>543</v>
      </c>
      <c r="J1644" s="85"/>
      <c r="K1644" s="88">
        <v>1</v>
      </c>
      <c r="L1644" s="89">
        <v>0</v>
      </c>
      <c r="M1644" s="98">
        <v>0</v>
      </c>
    </row>
    <row r="1645" spans="1:13" x14ac:dyDescent="0.35">
      <c r="A1645" s="94" t="str">
        <f t="shared" si="25"/>
        <v>6853708ZNGA561A</v>
      </c>
      <c r="B1645" s="85" t="s">
        <v>995</v>
      </c>
      <c r="C1645" s="86">
        <v>2297148</v>
      </c>
      <c r="D1645" s="85">
        <v>6853708</v>
      </c>
      <c r="E1645" s="85" t="s">
        <v>955</v>
      </c>
      <c r="F1645" s="85" t="s">
        <v>956</v>
      </c>
      <c r="G1645" s="87">
        <v>43194</v>
      </c>
      <c r="H1645" s="87">
        <v>43194</v>
      </c>
      <c r="I1645" s="85" t="s">
        <v>543</v>
      </c>
      <c r="J1645" s="85"/>
      <c r="K1645" s="88">
        <v>1</v>
      </c>
      <c r="L1645" s="89">
        <v>0</v>
      </c>
      <c r="M1645" s="98">
        <v>0</v>
      </c>
    </row>
    <row r="1646" spans="1:13" x14ac:dyDescent="0.35">
      <c r="A1646" s="94" t="str">
        <f t="shared" si="25"/>
        <v>6824158ZNGA563BC</v>
      </c>
      <c r="B1646" s="85" t="s">
        <v>995</v>
      </c>
      <c r="C1646" s="86">
        <v>2297223</v>
      </c>
      <c r="D1646" s="85">
        <v>6824158</v>
      </c>
      <c r="E1646" s="85" t="s">
        <v>955</v>
      </c>
      <c r="F1646" s="85" t="s">
        <v>959</v>
      </c>
      <c r="G1646" s="87">
        <v>43197</v>
      </c>
      <c r="H1646" s="87">
        <v>43197</v>
      </c>
      <c r="I1646" s="85" t="s">
        <v>565</v>
      </c>
      <c r="J1646" s="85"/>
      <c r="K1646" s="88">
        <v>1</v>
      </c>
      <c r="L1646" s="89">
        <v>626.70000000000005</v>
      </c>
      <c r="M1646" s="98">
        <v>626.70000000000005</v>
      </c>
    </row>
    <row r="1647" spans="1:13" x14ac:dyDescent="0.35">
      <c r="A1647" s="94" t="str">
        <f t="shared" si="25"/>
        <v>6824153ZNGA561A</v>
      </c>
      <c r="B1647" s="85" t="s">
        <v>995</v>
      </c>
      <c r="C1647" s="86">
        <v>2297224</v>
      </c>
      <c r="D1647" s="85">
        <v>6824153</v>
      </c>
      <c r="E1647" s="85" t="s">
        <v>955</v>
      </c>
      <c r="F1647" s="85" t="s">
        <v>956</v>
      </c>
      <c r="G1647" s="87">
        <v>43197</v>
      </c>
      <c r="H1647" s="87">
        <v>43197</v>
      </c>
      <c r="I1647" s="85" t="s">
        <v>543</v>
      </c>
      <c r="J1647" s="85"/>
      <c r="K1647" s="88">
        <v>1</v>
      </c>
      <c r="L1647" s="89">
        <v>0</v>
      </c>
      <c r="M1647" s="98">
        <v>0</v>
      </c>
    </row>
    <row r="1648" spans="1:13" x14ac:dyDescent="0.35">
      <c r="A1648" s="94" t="str">
        <f t="shared" si="25"/>
        <v>6846627ZNGA563BC</v>
      </c>
      <c r="B1648" s="85" t="s">
        <v>995</v>
      </c>
      <c r="C1648" s="86">
        <v>2297231</v>
      </c>
      <c r="D1648" s="85">
        <v>6846627</v>
      </c>
      <c r="E1648" s="85" t="s">
        <v>961</v>
      </c>
      <c r="F1648" s="85" t="s">
        <v>959</v>
      </c>
      <c r="G1648" s="87">
        <v>43197</v>
      </c>
      <c r="H1648" s="87">
        <v>43197</v>
      </c>
      <c r="I1648" s="85" t="s">
        <v>565</v>
      </c>
      <c r="J1648" s="85"/>
      <c r="K1648" s="88">
        <v>1</v>
      </c>
      <c r="L1648" s="89">
        <v>626.70000000000005</v>
      </c>
      <c r="M1648" s="98">
        <v>626.70000000000005</v>
      </c>
    </row>
    <row r="1649" spans="1:13" x14ac:dyDescent="0.35">
      <c r="A1649" s="94" t="str">
        <f t="shared" si="25"/>
        <v>6846622ZNGA561A</v>
      </c>
      <c r="B1649" s="85" t="s">
        <v>995</v>
      </c>
      <c r="C1649" s="86">
        <v>2297232</v>
      </c>
      <c r="D1649" s="85">
        <v>6846622</v>
      </c>
      <c r="E1649" s="85" t="s">
        <v>961</v>
      </c>
      <c r="F1649" s="85" t="s">
        <v>956</v>
      </c>
      <c r="G1649" s="87">
        <v>43197</v>
      </c>
      <c r="H1649" s="87">
        <v>43197</v>
      </c>
      <c r="I1649" s="85" t="s">
        <v>543</v>
      </c>
      <c r="J1649" s="85"/>
      <c r="K1649" s="88">
        <v>1</v>
      </c>
      <c r="L1649" s="89">
        <v>0</v>
      </c>
      <c r="M1649" s="98">
        <v>0</v>
      </c>
    </row>
    <row r="1650" spans="1:13" x14ac:dyDescent="0.35">
      <c r="A1650" s="94" t="str">
        <f t="shared" si="25"/>
        <v>6846058ZNGA561B</v>
      </c>
      <c r="B1650" s="85" t="s">
        <v>995</v>
      </c>
      <c r="C1650" s="86">
        <v>2297239</v>
      </c>
      <c r="D1650" s="85">
        <v>6846058</v>
      </c>
      <c r="E1650" s="85" t="s">
        <v>968</v>
      </c>
      <c r="F1650" s="85" t="s">
        <v>953</v>
      </c>
      <c r="G1650" s="87">
        <v>43197</v>
      </c>
      <c r="H1650" s="87">
        <v>43197</v>
      </c>
      <c r="I1650" s="85" t="s">
        <v>545</v>
      </c>
      <c r="J1650" s="85"/>
      <c r="K1650" s="88">
        <v>1</v>
      </c>
      <c r="L1650" s="89">
        <v>194.94</v>
      </c>
      <c r="M1650" s="98">
        <v>194.94</v>
      </c>
    </row>
    <row r="1651" spans="1:13" x14ac:dyDescent="0.35">
      <c r="A1651" s="94" t="str">
        <f t="shared" si="25"/>
        <v>6846054ZNGA561A</v>
      </c>
      <c r="B1651" s="85" t="s">
        <v>995</v>
      </c>
      <c r="C1651" s="86">
        <v>2297240</v>
      </c>
      <c r="D1651" s="85">
        <v>6846054</v>
      </c>
      <c r="E1651" s="85" t="s">
        <v>968</v>
      </c>
      <c r="F1651" s="85" t="s">
        <v>956</v>
      </c>
      <c r="G1651" s="87">
        <v>43197</v>
      </c>
      <c r="H1651" s="87">
        <v>43197</v>
      </c>
      <c r="I1651" s="85" t="s">
        <v>543</v>
      </c>
      <c r="J1651" s="85"/>
      <c r="K1651" s="88">
        <v>1</v>
      </c>
      <c r="L1651" s="89">
        <v>0</v>
      </c>
      <c r="M1651" s="98">
        <v>0</v>
      </c>
    </row>
    <row r="1652" spans="1:13" x14ac:dyDescent="0.35">
      <c r="A1652" s="94" t="str">
        <f t="shared" si="25"/>
        <v>6857241ZNGA563BC</v>
      </c>
      <c r="B1652" s="85" t="s">
        <v>995</v>
      </c>
      <c r="C1652" s="86">
        <v>2297591</v>
      </c>
      <c r="D1652" s="85">
        <v>6857241</v>
      </c>
      <c r="E1652" s="85" t="s">
        <v>954</v>
      </c>
      <c r="F1652" s="85" t="s">
        <v>959</v>
      </c>
      <c r="G1652" s="87">
        <v>43197</v>
      </c>
      <c r="H1652" s="87">
        <v>43197</v>
      </c>
      <c r="I1652" s="85" t="s">
        <v>565</v>
      </c>
      <c r="J1652" s="85"/>
      <c r="K1652" s="88">
        <v>1</v>
      </c>
      <c r="L1652" s="89">
        <v>626.70000000000005</v>
      </c>
      <c r="M1652" s="98">
        <v>626.70000000000005</v>
      </c>
    </row>
    <row r="1653" spans="1:13" x14ac:dyDescent="0.35">
      <c r="A1653" s="94" t="str">
        <f t="shared" si="25"/>
        <v>6857224ZNGA561A</v>
      </c>
      <c r="B1653" s="85" t="s">
        <v>995</v>
      </c>
      <c r="C1653" s="86">
        <v>2297592</v>
      </c>
      <c r="D1653" s="85">
        <v>6857224</v>
      </c>
      <c r="E1653" s="85" t="s">
        <v>954</v>
      </c>
      <c r="F1653" s="85" t="s">
        <v>956</v>
      </c>
      <c r="G1653" s="87">
        <v>43194</v>
      </c>
      <c r="H1653" s="87">
        <v>43194</v>
      </c>
      <c r="I1653" s="85" t="s">
        <v>543</v>
      </c>
      <c r="J1653" s="85"/>
      <c r="K1653" s="88">
        <v>1</v>
      </c>
      <c r="L1653" s="89">
        <v>0</v>
      </c>
      <c r="M1653" s="98">
        <v>0</v>
      </c>
    </row>
    <row r="1654" spans="1:13" x14ac:dyDescent="0.35">
      <c r="A1654" s="94" t="str">
        <f t="shared" si="25"/>
        <v>6864910ZNGA561A</v>
      </c>
      <c r="B1654" s="85" t="s">
        <v>995</v>
      </c>
      <c r="C1654" s="86">
        <v>2298291</v>
      </c>
      <c r="D1654" s="85">
        <v>6864910</v>
      </c>
      <c r="E1654" s="85" t="s">
        <v>962</v>
      </c>
      <c r="F1654" s="85" t="s">
        <v>956</v>
      </c>
      <c r="G1654" s="87">
        <v>43195</v>
      </c>
      <c r="H1654" s="87">
        <v>43195</v>
      </c>
      <c r="I1654" s="85" t="s">
        <v>543</v>
      </c>
      <c r="J1654" s="85"/>
      <c r="K1654" s="88">
        <v>1</v>
      </c>
      <c r="L1654" s="89">
        <v>0</v>
      </c>
      <c r="M1654" s="98">
        <v>0</v>
      </c>
    </row>
    <row r="1655" spans="1:13" ht="26.5" x14ac:dyDescent="0.35">
      <c r="A1655" s="94" t="str">
        <f t="shared" si="25"/>
        <v>6868868NGA-750</v>
      </c>
      <c r="B1655" s="85" t="s">
        <v>995</v>
      </c>
      <c r="C1655" s="86">
        <v>2298687</v>
      </c>
      <c r="D1655" s="85">
        <v>6868868</v>
      </c>
      <c r="E1655" s="85" t="s">
        <v>967</v>
      </c>
      <c r="F1655" s="85" t="s">
        <v>959</v>
      </c>
      <c r="G1655" s="87">
        <v>43197</v>
      </c>
      <c r="H1655" s="87">
        <v>43197</v>
      </c>
      <c r="I1655" s="85" t="s">
        <v>187</v>
      </c>
      <c r="J1655" s="85"/>
      <c r="K1655" s="88">
        <v>1</v>
      </c>
      <c r="L1655" s="89">
        <v>22.61</v>
      </c>
      <c r="M1655" s="98">
        <v>22.61</v>
      </c>
    </row>
    <row r="1656" spans="1:13" ht="26.5" x14ac:dyDescent="0.35">
      <c r="A1656" s="94" t="str">
        <f t="shared" si="25"/>
        <v>6868868NGA-762</v>
      </c>
      <c r="B1656" s="85" t="s">
        <v>995</v>
      </c>
      <c r="C1656" s="86">
        <v>2298687</v>
      </c>
      <c r="D1656" s="85">
        <v>6868868</v>
      </c>
      <c r="E1656" s="85" t="s">
        <v>967</v>
      </c>
      <c r="F1656" s="85" t="s">
        <v>959</v>
      </c>
      <c r="G1656" s="87">
        <v>43197</v>
      </c>
      <c r="H1656" s="87">
        <v>43197</v>
      </c>
      <c r="I1656" s="85" t="s">
        <v>201</v>
      </c>
      <c r="J1656" s="85"/>
      <c r="K1656" s="88">
        <v>1</v>
      </c>
      <c r="L1656" s="89">
        <v>60.72</v>
      </c>
      <c r="M1656" s="98">
        <v>60.72</v>
      </c>
    </row>
    <row r="1657" spans="1:13" x14ac:dyDescent="0.35">
      <c r="A1657" s="94" t="str">
        <f t="shared" si="25"/>
        <v>6875631ZNGA561A</v>
      </c>
      <c r="B1657" s="85" t="s">
        <v>995</v>
      </c>
      <c r="C1657" s="86">
        <v>2299436</v>
      </c>
      <c r="D1657" s="85">
        <v>6875631</v>
      </c>
      <c r="E1657" s="85" t="s">
        <v>952</v>
      </c>
      <c r="F1657" s="85" t="s">
        <v>956</v>
      </c>
      <c r="G1657" s="87">
        <v>43195</v>
      </c>
      <c r="H1657" s="87">
        <v>43195</v>
      </c>
      <c r="I1657" s="85" t="s">
        <v>543</v>
      </c>
      <c r="J1657" s="85"/>
      <c r="K1657" s="88">
        <v>1</v>
      </c>
      <c r="L1657" s="89">
        <v>0</v>
      </c>
      <c r="M1657" s="98">
        <v>0</v>
      </c>
    </row>
    <row r="1658" spans="1:13" x14ac:dyDescent="0.35">
      <c r="A1658" s="94" t="str">
        <f t="shared" si="25"/>
        <v>6879470ZNGA561A</v>
      </c>
      <c r="B1658" s="85" t="s">
        <v>995</v>
      </c>
      <c r="C1658" s="86">
        <v>2299613</v>
      </c>
      <c r="D1658" s="85">
        <v>6879470</v>
      </c>
      <c r="E1658" s="85" t="s">
        <v>952</v>
      </c>
      <c r="F1658" s="85" t="s">
        <v>956</v>
      </c>
      <c r="G1658" s="87">
        <v>43196</v>
      </c>
      <c r="H1658" s="87">
        <v>43196</v>
      </c>
      <c r="I1658" s="85" t="s">
        <v>543</v>
      </c>
      <c r="J1658" s="85"/>
      <c r="K1658" s="88">
        <v>1</v>
      </c>
      <c r="L1658" s="89">
        <v>0</v>
      </c>
      <c r="M1658" s="98">
        <v>0</v>
      </c>
    </row>
    <row r="1659" spans="1:13" x14ac:dyDescent="0.35">
      <c r="A1659" s="94" t="str">
        <f t="shared" si="25"/>
        <v>6889127ZNGA561A</v>
      </c>
      <c r="B1659" s="85" t="s">
        <v>995</v>
      </c>
      <c r="C1659" s="86">
        <v>2300197</v>
      </c>
      <c r="D1659" s="85">
        <v>6889127</v>
      </c>
      <c r="E1659" s="85" t="s">
        <v>962</v>
      </c>
      <c r="F1659" s="85" t="s">
        <v>956</v>
      </c>
      <c r="G1659" s="87">
        <v>43196</v>
      </c>
      <c r="H1659" s="87">
        <v>43196</v>
      </c>
      <c r="I1659" s="85" t="s">
        <v>543</v>
      </c>
      <c r="J1659" s="85"/>
      <c r="K1659" s="88">
        <v>1</v>
      </c>
      <c r="L1659" s="89">
        <v>0</v>
      </c>
      <c r="M1659" s="98">
        <v>0</v>
      </c>
    </row>
    <row r="1660" spans="1:13" x14ac:dyDescent="0.35">
      <c r="A1660" s="94" t="str">
        <f t="shared" si="25"/>
        <v>6895889ZNGA563B</v>
      </c>
      <c r="B1660" s="85" t="s">
        <v>995</v>
      </c>
      <c r="C1660" s="86">
        <v>2300270</v>
      </c>
      <c r="D1660" s="85">
        <v>6895889</v>
      </c>
      <c r="E1660" s="85" t="s">
        <v>954</v>
      </c>
      <c r="F1660" s="85" t="s">
        <v>953</v>
      </c>
      <c r="G1660" s="87">
        <v>43196</v>
      </c>
      <c r="H1660" s="87">
        <v>43196</v>
      </c>
      <c r="I1660" s="85" t="s">
        <v>561</v>
      </c>
      <c r="J1660" s="85"/>
      <c r="K1660" s="88">
        <v>1</v>
      </c>
      <c r="L1660" s="89">
        <v>383.5</v>
      </c>
      <c r="M1660" s="98">
        <v>383.5</v>
      </c>
    </row>
    <row r="1661" spans="1:13" x14ac:dyDescent="0.35">
      <c r="A1661" s="94" t="str">
        <f t="shared" si="25"/>
        <v>6895800ZNGA561A</v>
      </c>
      <c r="B1661" s="85" t="s">
        <v>995</v>
      </c>
      <c r="C1661" s="86">
        <v>2300276</v>
      </c>
      <c r="D1661" s="85">
        <v>6895800</v>
      </c>
      <c r="E1661" s="85" t="s">
        <v>954</v>
      </c>
      <c r="F1661" s="85" t="s">
        <v>956</v>
      </c>
      <c r="G1661" s="87">
        <v>43196</v>
      </c>
      <c r="H1661" s="87">
        <v>43196</v>
      </c>
      <c r="I1661" s="85" t="s">
        <v>543</v>
      </c>
      <c r="J1661" s="85"/>
      <c r="K1661" s="88">
        <v>1</v>
      </c>
      <c r="L1661" s="89">
        <v>0</v>
      </c>
      <c r="M1661" s="98">
        <v>0</v>
      </c>
    </row>
    <row r="1662" spans="1:13" x14ac:dyDescent="0.35">
      <c r="A1662" s="94" t="str">
        <f t="shared" si="25"/>
        <v>6897143ZNGA561A</v>
      </c>
      <c r="B1662" s="85" t="s">
        <v>995</v>
      </c>
      <c r="C1662" s="86">
        <v>2300521</v>
      </c>
      <c r="D1662" s="85">
        <v>6897143</v>
      </c>
      <c r="E1662" s="85" t="s">
        <v>955</v>
      </c>
      <c r="F1662" s="85" t="s">
        <v>956</v>
      </c>
      <c r="G1662" s="87">
        <v>43197</v>
      </c>
      <c r="H1662" s="87">
        <v>43197</v>
      </c>
      <c r="I1662" s="85" t="s">
        <v>543</v>
      </c>
      <c r="J1662" s="85"/>
      <c r="K1662" s="88">
        <v>1</v>
      </c>
      <c r="L1662" s="89">
        <v>0</v>
      </c>
      <c r="M1662" s="98">
        <v>0</v>
      </c>
    </row>
    <row r="1663" spans="1:13" ht="39.5" x14ac:dyDescent="0.35">
      <c r="A1663" s="94" t="str">
        <f t="shared" si="25"/>
        <v/>
      </c>
      <c r="B1663" s="89"/>
      <c r="C1663" s="89"/>
      <c r="D1663" s="89"/>
      <c r="E1663" s="89"/>
      <c r="F1663" s="89"/>
      <c r="G1663" s="89"/>
      <c r="H1663" s="89"/>
      <c r="I1663" s="89"/>
      <c r="J1663" s="89"/>
      <c r="K1663" s="89"/>
      <c r="L1663" s="92" t="s">
        <v>970</v>
      </c>
      <c r="M1663" s="98">
        <v>17640.28</v>
      </c>
    </row>
    <row r="1664" spans="1:13" x14ac:dyDescent="0.35">
      <c r="A1664" s="94" t="str">
        <f t="shared" si="25"/>
        <v>Req IDPayment Code</v>
      </c>
      <c r="B1664" s="84" t="s">
        <v>939</v>
      </c>
      <c r="C1664" s="84" t="s">
        <v>940</v>
      </c>
      <c r="D1664" s="84" t="s">
        <v>941</v>
      </c>
      <c r="E1664" s="84" t="s">
        <v>942</v>
      </c>
      <c r="F1664" s="84" t="s">
        <v>943</v>
      </c>
      <c r="G1664" s="84" t="s">
        <v>944</v>
      </c>
      <c r="H1664" s="84" t="s">
        <v>945</v>
      </c>
      <c r="I1664" s="84" t="s">
        <v>946</v>
      </c>
      <c r="J1664" s="84" t="s">
        <v>947</v>
      </c>
      <c r="K1664" s="84" t="s">
        <v>948</v>
      </c>
      <c r="L1664" s="84" t="s">
        <v>949</v>
      </c>
      <c r="M1664" s="97" t="s">
        <v>950</v>
      </c>
    </row>
    <row r="1665" spans="1:13" ht="26.5" x14ac:dyDescent="0.35">
      <c r="A1665" s="94" t="str">
        <f t="shared" si="25"/>
        <v>4082109NGA-F03577</v>
      </c>
      <c r="B1665" s="85" t="s">
        <v>997</v>
      </c>
      <c r="C1665" s="86">
        <v>2157875</v>
      </c>
      <c r="D1665" s="85">
        <v>4082109</v>
      </c>
      <c r="E1665" s="85" t="s">
        <v>966</v>
      </c>
      <c r="F1665" s="85" t="s">
        <v>963</v>
      </c>
      <c r="G1665" s="87">
        <v>43199</v>
      </c>
      <c r="H1665" s="87">
        <v>43199</v>
      </c>
      <c r="I1665" s="85" t="s">
        <v>982</v>
      </c>
      <c r="J1665" s="85"/>
      <c r="K1665" s="88">
        <v>-12</v>
      </c>
      <c r="L1665" s="89">
        <v>11.93</v>
      </c>
      <c r="M1665" s="98">
        <v>-143.16</v>
      </c>
    </row>
    <row r="1666" spans="1:13" x14ac:dyDescent="0.35">
      <c r="A1666" s="94" t="str">
        <f t="shared" si="25"/>
        <v>4665629ZNGA562BC</v>
      </c>
      <c r="B1666" s="85" t="s">
        <v>997</v>
      </c>
      <c r="C1666" s="86">
        <v>2190098</v>
      </c>
      <c r="D1666" s="85">
        <v>4665629</v>
      </c>
      <c r="E1666" s="85" t="s">
        <v>954</v>
      </c>
      <c r="F1666" s="85" t="s">
        <v>959</v>
      </c>
      <c r="G1666" s="87">
        <v>43202</v>
      </c>
      <c r="H1666" s="87">
        <v>43202</v>
      </c>
      <c r="I1666" s="85" t="s">
        <v>557</v>
      </c>
      <c r="J1666" s="85"/>
      <c r="K1666" s="88">
        <v>1</v>
      </c>
      <c r="L1666" s="89">
        <v>498.69</v>
      </c>
      <c r="M1666" s="98">
        <v>498.69</v>
      </c>
    </row>
    <row r="1667" spans="1:13" ht="26.5" x14ac:dyDescent="0.35">
      <c r="A1667" s="94" t="str">
        <f t="shared" ref="A1667:A1730" si="26">CONCATENATE(D1667,I1667)</f>
        <v>4931527Z999</v>
      </c>
      <c r="B1667" s="85" t="s">
        <v>997</v>
      </c>
      <c r="C1667" s="86">
        <v>2207579</v>
      </c>
      <c r="D1667" s="85">
        <v>4931527</v>
      </c>
      <c r="E1667" s="85" t="s">
        <v>967</v>
      </c>
      <c r="F1667" s="85" t="s">
        <v>953</v>
      </c>
      <c r="G1667" s="87">
        <v>43200</v>
      </c>
      <c r="H1667" s="87">
        <v>43200</v>
      </c>
      <c r="I1667" s="85" t="s">
        <v>610</v>
      </c>
      <c r="J1667" s="85"/>
      <c r="K1667" s="88">
        <v>1</v>
      </c>
      <c r="L1667" s="89">
        <v>0</v>
      </c>
      <c r="M1667" s="98">
        <v>0</v>
      </c>
    </row>
    <row r="1668" spans="1:13" ht="26.5" x14ac:dyDescent="0.35">
      <c r="A1668" s="94" t="str">
        <f t="shared" si="26"/>
        <v>4931527ZNGA563B</v>
      </c>
      <c r="B1668" s="85" t="s">
        <v>997</v>
      </c>
      <c r="C1668" s="86">
        <v>2207579</v>
      </c>
      <c r="D1668" s="85">
        <v>4931527</v>
      </c>
      <c r="E1668" s="85" t="s">
        <v>967</v>
      </c>
      <c r="F1668" s="85" t="s">
        <v>953</v>
      </c>
      <c r="G1668" s="87">
        <v>43200</v>
      </c>
      <c r="H1668" s="87">
        <v>43200</v>
      </c>
      <c r="I1668" s="85" t="s">
        <v>561</v>
      </c>
      <c r="J1668" s="85"/>
      <c r="K1668" s="88">
        <v>-1</v>
      </c>
      <c r="L1668" s="89">
        <v>383.5</v>
      </c>
      <c r="M1668" s="98">
        <v>-383.5</v>
      </c>
    </row>
    <row r="1669" spans="1:13" ht="26.5" x14ac:dyDescent="0.35">
      <c r="A1669" s="94" t="str">
        <f t="shared" si="26"/>
        <v>4931527ZNGA563BC</v>
      </c>
      <c r="B1669" s="85" t="s">
        <v>997</v>
      </c>
      <c r="C1669" s="86">
        <v>2207579</v>
      </c>
      <c r="D1669" s="85">
        <v>4931527</v>
      </c>
      <c r="E1669" s="85" t="s">
        <v>967</v>
      </c>
      <c r="F1669" s="85" t="s">
        <v>959</v>
      </c>
      <c r="G1669" s="87">
        <v>43199</v>
      </c>
      <c r="H1669" s="87">
        <v>43199</v>
      </c>
      <c r="I1669" s="85" t="s">
        <v>565</v>
      </c>
      <c r="J1669" s="85"/>
      <c r="K1669" s="88">
        <v>1</v>
      </c>
      <c r="L1669" s="89">
        <v>626.70000000000005</v>
      </c>
      <c r="M1669" s="98">
        <v>626.70000000000005</v>
      </c>
    </row>
    <row r="1670" spans="1:13" x14ac:dyDescent="0.35">
      <c r="A1670" s="94" t="str">
        <f t="shared" si="26"/>
        <v>5927369ZNGA561BC</v>
      </c>
      <c r="B1670" s="85" t="s">
        <v>997</v>
      </c>
      <c r="C1670" s="86">
        <v>2256848</v>
      </c>
      <c r="D1670" s="85">
        <v>5927369</v>
      </c>
      <c r="E1670" s="85" t="s">
        <v>985</v>
      </c>
      <c r="F1670" s="85" t="s">
        <v>959</v>
      </c>
      <c r="G1670" s="87">
        <v>43203</v>
      </c>
      <c r="H1670" s="87">
        <v>43203</v>
      </c>
      <c r="I1670" s="85" t="s">
        <v>549</v>
      </c>
      <c r="J1670" s="85"/>
      <c r="K1670" s="88">
        <v>1</v>
      </c>
      <c r="L1670" s="89">
        <v>433.57</v>
      </c>
      <c r="M1670" s="98">
        <v>433.57</v>
      </c>
    </row>
    <row r="1671" spans="1:13" x14ac:dyDescent="0.35">
      <c r="A1671" s="94" t="str">
        <f t="shared" si="26"/>
        <v>6216139NGA-750</v>
      </c>
      <c r="B1671" s="85" t="s">
        <v>997</v>
      </c>
      <c r="C1671" s="86">
        <v>2264415</v>
      </c>
      <c r="D1671" s="85">
        <v>6216139</v>
      </c>
      <c r="E1671" s="85" t="s">
        <v>985</v>
      </c>
      <c r="F1671" s="85" t="s">
        <v>959</v>
      </c>
      <c r="G1671" s="87">
        <v>43203</v>
      </c>
      <c r="H1671" s="87">
        <v>43203</v>
      </c>
      <c r="I1671" s="85" t="s">
        <v>187</v>
      </c>
      <c r="J1671" s="85"/>
      <c r="K1671" s="88">
        <v>1</v>
      </c>
      <c r="L1671" s="89">
        <v>22.61</v>
      </c>
      <c r="M1671" s="98">
        <v>22.61</v>
      </c>
    </row>
    <row r="1672" spans="1:13" x14ac:dyDescent="0.35">
      <c r="A1672" s="94" t="str">
        <f t="shared" si="26"/>
        <v>6216139NGA-751</v>
      </c>
      <c r="B1672" s="85" t="s">
        <v>997</v>
      </c>
      <c r="C1672" s="86">
        <v>2264415</v>
      </c>
      <c r="D1672" s="85">
        <v>6216139</v>
      </c>
      <c r="E1672" s="85" t="s">
        <v>985</v>
      </c>
      <c r="F1672" s="85" t="s">
        <v>959</v>
      </c>
      <c r="G1672" s="87">
        <v>43203</v>
      </c>
      <c r="H1672" s="87">
        <v>43203</v>
      </c>
      <c r="I1672" s="85" t="s">
        <v>189</v>
      </c>
      <c r="J1672" s="85"/>
      <c r="K1672" s="88">
        <v>1</v>
      </c>
      <c r="L1672" s="89">
        <v>146.76</v>
      </c>
      <c r="M1672" s="98">
        <v>146.76</v>
      </c>
    </row>
    <row r="1673" spans="1:13" ht="26.5" x14ac:dyDescent="0.35">
      <c r="A1673" s="94" t="str">
        <f t="shared" si="26"/>
        <v>6235709NGA-511</v>
      </c>
      <c r="B1673" s="85" t="s">
        <v>997</v>
      </c>
      <c r="C1673" s="86">
        <v>2267484</v>
      </c>
      <c r="D1673" s="85">
        <v>6235709</v>
      </c>
      <c r="E1673" s="85" t="s">
        <v>961</v>
      </c>
      <c r="F1673" s="85" t="s">
        <v>969</v>
      </c>
      <c r="G1673" s="87">
        <v>43199</v>
      </c>
      <c r="H1673" s="87">
        <v>43199</v>
      </c>
      <c r="I1673" s="85" t="s">
        <v>875</v>
      </c>
      <c r="J1673" s="85"/>
      <c r="K1673" s="88">
        <v>1</v>
      </c>
      <c r="L1673" s="89">
        <v>225.02</v>
      </c>
      <c r="M1673" s="98">
        <v>225.02</v>
      </c>
    </row>
    <row r="1674" spans="1:13" x14ac:dyDescent="0.35">
      <c r="A1674" s="94" t="str">
        <f t="shared" si="26"/>
        <v>6290413ZNGA564BC</v>
      </c>
      <c r="B1674" s="85" t="s">
        <v>997</v>
      </c>
      <c r="C1674" s="86">
        <v>2269478</v>
      </c>
      <c r="D1674" s="85">
        <v>6290413</v>
      </c>
      <c r="E1674" s="85" t="s">
        <v>955</v>
      </c>
      <c r="F1674" s="85" t="s">
        <v>959</v>
      </c>
      <c r="G1674" s="87">
        <v>43200</v>
      </c>
      <c r="H1674" s="87">
        <v>43200</v>
      </c>
      <c r="I1674" s="85" t="s">
        <v>573</v>
      </c>
      <c r="J1674" s="85"/>
      <c r="K1674" s="88">
        <v>1</v>
      </c>
      <c r="L1674" s="89">
        <v>881.69</v>
      </c>
      <c r="M1674" s="98">
        <v>881.69</v>
      </c>
    </row>
    <row r="1675" spans="1:13" ht="26.5" x14ac:dyDescent="0.35">
      <c r="A1675" s="94" t="str">
        <f t="shared" si="26"/>
        <v>6295220Z999</v>
      </c>
      <c r="B1675" s="85" t="s">
        <v>997</v>
      </c>
      <c r="C1675" s="86">
        <v>2269938</v>
      </c>
      <c r="D1675" s="85">
        <v>6295220</v>
      </c>
      <c r="E1675" s="85" t="s">
        <v>967</v>
      </c>
      <c r="F1675" s="85" t="s">
        <v>953</v>
      </c>
      <c r="G1675" s="87">
        <v>43201</v>
      </c>
      <c r="H1675" s="87">
        <v>43201</v>
      </c>
      <c r="I1675" s="85" t="s">
        <v>610</v>
      </c>
      <c r="J1675" s="85"/>
      <c r="K1675" s="88">
        <v>1</v>
      </c>
      <c r="L1675" s="89">
        <v>0</v>
      </c>
      <c r="M1675" s="98">
        <v>0</v>
      </c>
    </row>
    <row r="1676" spans="1:13" ht="26.5" x14ac:dyDescent="0.35">
      <c r="A1676" s="94" t="str">
        <f t="shared" si="26"/>
        <v>6295220ZNGA563B</v>
      </c>
      <c r="B1676" s="85" t="s">
        <v>997</v>
      </c>
      <c r="C1676" s="86">
        <v>2269938</v>
      </c>
      <c r="D1676" s="85">
        <v>6295220</v>
      </c>
      <c r="E1676" s="85" t="s">
        <v>967</v>
      </c>
      <c r="F1676" s="85" t="s">
        <v>953</v>
      </c>
      <c r="G1676" s="87">
        <v>43201</v>
      </c>
      <c r="H1676" s="87">
        <v>43201</v>
      </c>
      <c r="I1676" s="85" t="s">
        <v>561</v>
      </c>
      <c r="J1676" s="85"/>
      <c r="K1676" s="88">
        <v>-1</v>
      </c>
      <c r="L1676" s="89">
        <v>383.5</v>
      </c>
      <c r="M1676" s="98">
        <v>-383.5</v>
      </c>
    </row>
    <row r="1677" spans="1:13" ht="26.5" x14ac:dyDescent="0.35">
      <c r="A1677" s="94" t="str">
        <f t="shared" si="26"/>
        <v>6295220ZNGA563BC</v>
      </c>
      <c r="B1677" s="85" t="s">
        <v>997</v>
      </c>
      <c r="C1677" s="86">
        <v>2269938</v>
      </c>
      <c r="D1677" s="85">
        <v>6295220</v>
      </c>
      <c r="E1677" s="85" t="s">
        <v>967</v>
      </c>
      <c r="F1677" s="85" t="s">
        <v>959</v>
      </c>
      <c r="G1677" s="87">
        <v>43200</v>
      </c>
      <c r="H1677" s="87">
        <v>43200</v>
      </c>
      <c r="I1677" s="85" t="s">
        <v>565</v>
      </c>
      <c r="J1677" s="85"/>
      <c r="K1677" s="88">
        <v>1</v>
      </c>
      <c r="L1677" s="89">
        <v>626.70000000000005</v>
      </c>
      <c r="M1677" s="98">
        <v>626.70000000000005</v>
      </c>
    </row>
    <row r="1678" spans="1:13" x14ac:dyDescent="0.35">
      <c r="A1678" s="94" t="str">
        <f t="shared" si="26"/>
        <v>6439494N-562RSP</v>
      </c>
      <c r="B1678" s="85" t="s">
        <v>997</v>
      </c>
      <c r="C1678" s="86">
        <v>2281997</v>
      </c>
      <c r="D1678" s="85">
        <v>6439494</v>
      </c>
      <c r="E1678" s="85" t="s">
        <v>955</v>
      </c>
      <c r="F1678" s="85" t="s">
        <v>959</v>
      </c>
      <c r="G1678" s="87">
        <v>43202</v>
      </c>
      <c r="H1678" s="87">
        <v>43202</v>
      </c>
      <c r="I1678" s="85" t="s">
        <v>996</v>
      </c>
      <c r="J1678" s="85"/>
      <c r="K1678" s="88">
        <v>1</v>
      </c>
      <c r="L1678" s="89">
        <v>498.69</v>
      </c>
      <c r="M1678" s="98">
        <v>498.69</v>
      </c>
    </row>
    <row r="1679" spans="1:13" x14ac:dyDescent="0.35">
      <c r="A1679" s="94" t="str">
        <f t="shared" si="26"/>
        <v>6439494N-563RSP</v>
      </c>
      <c r="B1679" s="85" t="s">
        <v>997</v>
      </c>
      <c r="C1679" s="86">
        <v>2281997</v>
      </c>
      <c r="D1679" s="85">
        <v>6439494</v>
      </c>
      <c r="E1679" s="85" t="s">
        <v>955</v>
      </c>
      <c r="F1679" s="85" t="s">
        <v>959</v>
      </c>
      <c r="G1679" s="87">
        <v>43199</v>
      </c>
      <c r="H1679" s="87">
        <v>43199</v>
      </c>
      <c r="I1679" s="85" t="s">
        <v>599</v>
      </c>
      <c r="J1679" s="85"/>
      <c r="K1679" s="88">
        <v>1</v>
      </c>
      <c r="L1679" s="89">
        <v>626.70000000000005</v>
      </c>
      <c r="M1679" s="98">
        <v>626.70000000000005</v>
      </c>
    </row>
    <row r="1680" spans="1:13" x14ac:dyDescent="0.35">
      <c r="A1680" s="94" t="str">
        <f t="shared" si="26"/>
        <v>6439494N-563RSP</v>
      </c>
      <c r="B1680" s="85" t="s">
        <v>997</v>
      </c>
      <c r="C1680" s="86">
        <v>2281997</v>
      </c>
      <c r="D1680" s="85">
        <v>6439494</v>
      </c>
      <c r="E1680" s="85" t="s">
        <v>955</v>
      </c>
      <c r="F1680" s="85" t="s">
        <v>959</v>
      </c>
      <c r="G1680" s="87">
        <v>43202</v>
      </c>
      <c r="H1680" s="87">
        <v>43202</v>
      </c>
      <c r="I1680" s="85" t="s">
        <v>599</v>
      </c>
      <c r="J1680" s="85"/>
      <c r="K1680" s="88">
        <v>-1</v>
      </c>
      <c r="L1680" s="89">
        <v>626.70000000000005</v>
      </c>
      <c r="M1680" s="98">
        <v>-626.70000000000005</v>
      </c>
    </row>
    <row r="1681" spans="1:13" x14ac:dyDescent="0.35">
      <c r="A1681" s="94" t="str">
        <f t="shared" si="26"/>
        <v>6608804Z999</v>
      </c>
      <c r="B1681" s="85" t="s">
        <v>997</v>
      </c>
      <c r="C1681" s="86">
        <v>2284653</v>
      </c>
      <c r="D1681" s="85">
        <v>6608804</v>
      </c>
      <c r="E1681" s="85" t="s">
        <v>985</v>
      </c>
      <c r="F1681" s="85" t="s">
        <v>953</v>
      </c>
      <c r="G1681" s="87">
        <v>43203</v>
      </c>
      <c r="H1681" s="87">
        <v>43203</v>
      </c>
      <c r="I1681" s="85" t="s">
        <v>610</v>
      </c>
      <c r="J1681" s="85"/>
      <c r="K1681" s="88">
        <v>1</v>
      </c>
      <c r="L1681" s="89">
        <v>0</v>
      </c>
      <c r="M1681" s="98">
        <v>0</v>
      </c>
    </row>
    <row r="1682" spans="1:13" x14ac:dyDescent="0.35">
      <c r="A1682" s="94" t="str">
        <f t="shared" si="26"/>
        <v>6608804ZNGA561B</v>
      </c>
      <c r="B1682" s="85" t="s">
        <v>997</v>
      </c>
      <c r="C1682" s="86">
        <v>2284653</v>
      </c>
      <c r="D1682" s="85">
        <v>6608804</v>
      </c>
      <c r="E1682" s="85" t="s">
        <v>985</v>
      </c>
      <c r="F1682" s="85" t="s">
        <v>953</v>
      </c>
      <c r="G1682" s="87">
        <v>43203</v>
      </c>
      <c r="H1682" s="87">
        <v>43203</v>
      </c>
      <c r="I1682" s="85" t="s">
        <v>545</v>
      </c>
      <c r="J1682" s="85"/>
      <c r="K1682" s="88">
        <v>-1</v>
      </c>
      <c r="L1682" s="89">
        <v>194.94</v>
      </c>
      <c r="M1682" s="98">
        <v>-194.94</v>
      </c>
    </row>
    <row r="1683" spans="1:13" x14ac:dyDescent="0.35">
      <c r="A1683" s="94" t="str">
        <f t="shared" si="26"/>
        <v>6608804ZNGA561BC</v>
      </c>
      <c r="B1683" s="85" t="s">
        <v>997</v>
      </c>
      <c r="C1683" s="86">
        <v>2284653</v>
      </c>
      <c r="D1683" s="85">
        <v>6608804</v>
      </c>
      <c r="E1683" s="85" t="s">
        <v>985</v>
      </c>
      <c r="F1683" s="85" t="s">
        <v>959</v>
      </c>
      <c r="G1683" s="87">
        <v>43201</v>
      </c>
      <c r="H1683" s="87">
        <v>43201</v>
      </c>
      <c r="I1683" s="85" t="s">
        <v>549</v>
      </c>
      <c r="J1683" s="85"/>
      <c r="K1683" s="88">
        <v>1</v>
      </c>
      <c r="L1683" s="89">
        <v>433.57</v>
      </c>
      <c r="M1683" s="98">
        <v>433.57</v>
      </c>
    </row>
    <row r="1684" spans="1:13" x14ac:dyDescent="0.35">
      <c r="A1684" s="94" t="str">
        <f t="shared" si="26"/>
        <v>6620072Z999</v>
      </c>
      <c r="B1684" s="85" t="s">
        <v>997</v>
      </c>
      <c r="C1684" s="86">
        <v>2285054</v>
      </c>
      <c r="D1684" s="85">
        <v>6620072</v>
      </c>
      <c r="E1684" s="85" t="s">
        <v>985</v>
      </c>
      <c r="F1684" s="85" t="s">
        <v>953</v>
      </c>
      <c r="G1684" s="87">
        <v>43201</v>
      </c>
      <c r="H1684" s="87">
        <v>43201</v>
      </c>
      <c r="I1684" s="85" t="s">
        <v>610</v>
      </c>
      <c r="J1684" s="85"/>
      <c r="K1684" s="88">
        <v>1</v>
      </c>
      <c r="L1684" s="89">
        <v>0</v>
      </c>
      <c r="M1684" s="98">
        <v>0</v>
      </c>
    </row>
    <row r="1685" spans="1:13" x14ac:dyDescent="0.35">
      <c r="A1685" s="94" t="str">
        <f t="shared" si="26"/>
        <v>6620072ZNGA563B</v>
      </c>
      <c r="B1685" s="85" t="s">
        <v>997</v>
      </c>
      <c r="C1685" s="86">
        <v>2285054</v>
      </c>
      <c r="D1685" s="85">
        <v>6620072</v>
      </c>
      <c r="E1685" s="85" t="s">
        <v>985</v>
      </c>
      <c r="F1685" s="85" t="s">
        <v>953</v>
      </c>
      <c r="G1685" s="87">
        <v>43201</v>
      </c>
      <c r="H1685" s="87">
        <v>43201</v>
      </c>
      <c r="I1685" s="85" t="s">
        <v>561</v>
      </c>
      <c r="J1685" s="85"/>
      <c r="K1685" s="88">
        <v>-1</v>
      </c>
      <c r="L1685" s="89">
        <v>383.5</v>
      </c>
      <c r="M1685" s="98">
        <v>-383.5</v>
      </c>
    </row>
    <row r="1686" spans="1:13" x14ac:dyDescent="0.35">
      <c r="A1686" s="94" t="str">
        <f t="shared" si="26"/>
        <v>6620072ZNGA563BC</v>
      </c>
      <c r="B1686" s="85" t="s">
        <v>997</v>
      </c>
      <c r="C1686" s="86">
        <v>2285054</v>
      </c>
      <c r="D1686" s="85">
        <v>6620072</v>
      </c>
      <c r="E1686" s="85" t="s">
        <v>985</v>
      </c>
      <c r="F1686" s="85" t="s">
        <v>959</v>
      </c>
      <c r="G1686" s="87">
        <v>43199</v>
      </c>
      <c r="H1686" s="87">
        <v>43199</v>
      </c>
      <c r="I1686" s="85" t="s">
        <v>565</v>
      </c>
      <c r="J1686" s="85"/>
      <c r="K1686" s="88">
        <v>1</v>
      </c>
      <c r="L1686" s="89">
        <v>626.70000000000005</v>
      </c>
      <c r="M1686" s="98">
        <v>626.70000000000005</v>
      </c>
    </row>
    <row r="1687" spans="1:13" x14ac:dyDescent="0.35">
      <c r="A1687" s="94" t="str">
        <f t="shared" si="26"/>
        <v>6662380NGA-714</v>
      </c>
      <c r="B1687" s="85" t="s">
        <v>997</v>
      </c>
      <c r="C1687" s="86">
        <v>2287048</v>
      </c>
      <c r="D1687" s="85">
        <v>6662380</v>
      </c>
      <c r="E1687" s="85" t="s">
        <v>954</v>
      </c>
      <c r="F1687" s="85" t="s">
        <v>959</v>
      </c>
      <c r="G1687" s="87">
        <v>43202</v>
      </c>
      <c r="H1687" s="87">
        <v>43202</v>
      </c>
      <c r="I1687" s="85" t="s">
        <v>181</v>
      </c>
      <c r="J1687" s="85"/>
      <c r="K1687" s="88">
        <v>1</v>
      </c>
      <c r="L1687" s="89">
        <v>41.38</v>
      </c>
      <c r="M1687" s="98">
        <v>41.38</v>
      </c>
    </row>
    <row r="1688" spans="1:13" x14ac:dyDescent="0.35">
      <c r="A1688" s="94" t="str">
        <f t="shared" si="26"/>
        <v>6598833Z999</v>
      </c>
      <c r="B1688" s="85" t="s">
        <v>997</v>
      </c>
      <c r="C1688" s="86">
        <v>2287523</v>
      </c>
      <c r="D1688" s="85">
        <v>6598833</v>
      </c>
      <c r="E1688" s="85" t="s">
        <v>968</v>
      </c>
      <c r="F1688" s="85" t="s">
        <v>953</v>
      </c>
      <c r="G1688" s="87">
        <v>43199</v>
      </c>
      <c r="H1688" s="87">
        <v>43199</v>
      </c>
      <c r="I1688" s="85" t="s">
        <v>610</v>
      </c>
      <c r="J1688" s="85"/>
      <c r="K1688" s="88">
        <v>1</v>
      </c>
      <c r="L1688" s="89">
        <v>0</v>
      </c>
      <c r="M1688" s="98">
        <v>0</v>
      </c>
    </row>
    <row r="1689" spans="1:13" x14ac:dyDescent="0.35">
      <c r="A1689" s="94" t="str">
        <f t="shared" si="26"/>
        <v>6598833ZNGA561B</v>
      </c>
      <c r="B1689" s="85" t="s">
        <v>997</v>
      </c>
      <c r="C1689" s="86">
        <v>2287523</v>
      </c>
      <c r="D1689" s="85">
        <v>6598833</v>
      </c>
      <c r="E1689" s="85" t="s">
        <v>968</v>
      </c>
      <c r="F1689" s="85" t="s">
        <v>953</v>
      </c>
      <c r="G1689" s="87">
        <v>43199</v>
      </c>
      <c r="H1689" s="87">
        <v>43199</v>
      </c>
      <c r="I1689" s="85" t="s">
        <v>545</v>
      </c>
      <c r="J1689" s="85"/>
      <c r="K1689" s="88">
        <v>-1</v>
      </c>
      <c r="L1689" s="89">
        <v>194.94</v>
      </c>
      <c r="M1689" s="98">
        <v>-194.94</v>
      </c>
    </row>
    <row r="1690" spans="1:13" x14ac:dyDescent="0.35">
      <c r="A1690" s="94" t="str">
        <f t="shared" si="26"/>
        <v>6691305ZNGA561A</v>
      </c>
      <c r="B1690" s="85" t="s">
        <v>997</v>
      </c>
      <c r="C1690" s="86">
        <v>2288021</v>
      </c>
      <c r="D1690" s="85">
        <v>6691305</v>
      </c>
      <c r="E1690" s="85" t="s">
        <v>952</v>
      </c>
      <c r="F1690" s="85" t="s">
        <v>956</v>
      </c>
      <c r="G1690" s="87">
        <v>43199</v>
      </c>
      <c r="H1690" s="87">
        <v>43199</v>
      </c>
      <c r="I1690" s="85" t="s">
        <v>543</v>
      </c>
      <c r="J1690" s="85"/>
      <c r="K1690" s="88">
        <v>1</v>
      </c>
      <c r="L1690" s="89">
        <v>0</v>
      </c>
      <c r="M1690" s="98">
        <v>0</v>
      </c>
    </row>
    <row r="1691" spans="1:13" x14ac:dyDescent="0.35">
      <c r="A1691" s="94" t="str">
        <f t="shared" si="26"/>
        <v>6682694ZNGA561A</v>
      </c>
      <c r="B1691" s="85" t="s">
        <v>997</v>
      </c>
      <c r="C1691" s="86">
        <v>2288321</v>
      </c>
      <c r="D1691" s="85">
        <v>6682694</v>
      </c>
      <c r="E1691" s="85" t="s">
        <v>968</v>
      </c>
      <c r="F1691" s="85" t="s">
        <v>956</v>
      </c>
      <c r="G1691" s="87">
        <v>43204</v>
      </c>
      <c r="H1691" s="87">
        <v>43204</v>
      </c>
      <c r="I1691" s="85" t="s">
        <v>543</v>
      </c>
      <c r="J1691" s="85"/>
      <c r="K1691" s="88">
        <v>1</v>
      </c>
      <c r="L1691" s="89">
        <v>0</v>
      </c>
      <c r="M1691" s="98">
        <v>0</v>
      </c>
    </row>
    <row r="1692" spans="1:13" x14ac:dyDescent="0.35">
      <c r="A1692" s="94" t="str">
        <f t="shared" si="26"/>
        <v>6682971ZNGA563B</v>
      </c>
      <c r="B1692" s="85" t="s">
        <v>997</v>
      </c>
      <c r="C1692" s="86">
        <v>2288322</v>
      </c>
      <c r="D1692" s="85">
        <v>6682971</v>
      </c>
      <c r="E1692" s="85" t="s">
        <v>968</v>
      </c>
      <c r="F1692" s="85"/>
      <c r="G1692" s="87">
        <v>43204</v>
      </c>
      <c r="H1692" s="87">
        <v>43204</v>
      </c>
      <c r="I1692" s="85" t="s">
        <v>561</v>
      </c>
      <c r="J1692" s="85"/>
      <c r="K1692" s="88">
        <v>1</v>
      </c>
      <c r="L1692" s="89">
        <v>383.5</v>
      </c>
      <c r="M1692" s="98">
        <v>383.5</v>
      </c>
    </row>
    <row r="1693" spans="1:13" x14ac:dyDescent="0.35">
      <c r="A1693" s="94" t="str">
        <f t="shared" si="26"/>
        <v>6697876NGA-714</v>
      </c>
      <c r="B1693" s="85" t="s">
        <v>997</v>
      </c>
      <c r="C1693" s="86">
        <v>2289147</v>
      </c>
      <c r="D1693" s="85">
        <v>6697876</v>
      </c>
      <c r="E1693" s="85" t="s">
        <v>961</v>
      </c>
      <c r="F1693" s="85" t="s">
        <v>953</v>
      </c>
      <c r="G1693" s="87">
        <v>43200</v>
      </c>
      <c r="H1693" s="87">
        <v>43200</v>
      </c>
      <c r="I1693" s="85" t="s">
        <v>181</v>
      </c>
      <c r="J1693" s="85"/>
      <c r="K1693" s="88">
        <v>1</v>
      </c>
      <c r="L1693" s="89">
        <v>41.38</v>
      </c>
      <c r="M1693" s="98">
        <v>41.38</v>
      </c>
    </row>
    <row r="1694" spans="1:13" x14ac:dyDescent="0.35">
      <c r="A1694" s="94" t="str">
        <f t="shared" si="26"/>
        <v>6711781ZNGA561A</v>
      </c>
      <c r="B1694" s="85" t="s">
        <v>997</v>
      </c>
      <c r="C1694" s="86">
        <v>2289285</v>
      </c>
      <c r="D1694" s="85">
        <v>6711781</v>
      </c>
      <c r="E1694" s="85" t="s">
        <v>961</v>
      </c>
      <c r="F1694" s="85" t="s">
        <v>956</v>
      </c>
      <c r="G1694" s="87">
        <v>43204</v>
      </c>
      <c r="H1694" s="87">
        <v>43204</v>
      </c>
      <c r="I1694" s="85" t="s">
        <v>543</v>
      </c>
      <c r="J1694" s="85"/>
      <c r="K1694" s="88">
        <v>1</v>
      </c>
      <c r="L1694" s="89">
        <v>0</v>
      </c>
      <c r="M1694" s="98">
        <v>0</v>
      </c>
    </row>
    <row r="1695" spans="1:13" x14ac:dyDescent="0.35">
      <c r="A1695" s="94" t="str">
        <f t="shared" si="26"/>
        <v>6712004ZNGA563BC</v>
      </c>
      <c r="B1695" s="85" t="s">
        <v>997</v>
      </c>
      <c r="C1695" s="86">
        <v>2289286</v>
      </c>
      <c r="D1695" s="85">
        <v>6712004</v>
      </c>
      <c r="E1695" s="85" t="s">
        <v>961</v>
      </c>
      <c r="F1695" s="85" t="s">
        <v>959</v>
      </c>
      <c r="G1695" s="87">
        <v>43204</v>
      </c>
      <c r="H1695" s="87">
        <v>43204</v>
      </c>
      <c r="I1695" s="85" t="s">
        <v>565</v>
      </c>
      <c r="J1695" s="85"/>
      <c r="K1695" s="88">
        <v>1</v>
      </c>
      <c r="L1695" s="89">
        <v>626.70000000000005</v>
      </c>
      <c r="M1695" s="98">
        <v>626.70000000000005</v>
      </c>
    </row>
    <row r="1696" spans="1:13" x14ac:dyDescent="0.35">
      <c r="A1696" s="94" t="str">
        <f t="shared" si="26"/>
        <v>6717082ZNGA560BC</v>
      </c>
      <c r="B1696" s="85" t="s">
        <v>997</v>
      </c>
      <c r="C1696" s="86">
        <v>2289428</v>
      </c>
      <c r="D1696" s="85">
        <v>6717082</v>
      </c>
      <c r="E1696" s="85" t="s">
        <v>985</v>
      </c>
      <c r="F1696" s="85" t="s">
        <v>959</v>
      </c>
      <c r="G1696" s="87">
        <v>43203</v>
      </c>
      <c r="H1696" s="87">
        <v>43203</v>
      </c>
      <c r="I1696" s="85" t="s">
        <v>541</v>
      </c>
      <c r="J1696" s="85"/>
      <c r="K1696" s="88">
        <v>1</v>
      </c>
      <c r="L1696" s="89">
        <v>414.92</v>
      </c>
      <c r="M1696" s="98">
        <v>414.92</v>
      </c>
    </row>
    <row r="1697" spans="1:13" x14ac:dyDescent="0.35">
      <c r="A1697" s="94" t="str">
        <f t="shared" si="26"/>
        <v>6736421Z999</v>
      </c>
      <c r="B1697" s="85" t="s">
        <v>997</v>
      </c>
      <c r="C1697" s="86">
        <v>2290863</v>
      </c>
      <c r="D1697" s="85">
        <v>6736421</v>
      </c>
      <c r="E1697" s="85" t="s">
        <v>961</v>
      </c>
      <c r="F1697" s="85" t="s">
        <v>953</v>
      </c>
      <c r="G1697" s="87">
        <v>43200</v>
      </c>
      <c r="H1697" s="87">
        <v>43200</v>
      </c>
      <c r="I1697" s="85" t="s">
        <v>610</v>
      </c>
      <c r="J1697" s="85"/>
      <c r="K1697" s="88">
        <v>1</v>
      </c>
      <c r="L1697" s="89">
        <v>0</v>
      </c>
      <c r="M1697" s="98">
        <v>0</v>
      </c>
    </row>
    <row r="1698" spans="1:13" x14ac:dyDescent="0.35">
      <c r="A1698" s="94" t="str">
        <f t="shared" si="26"/>
        <v>6736421ZNGA561B</v>
      </c>
      <c r="B1698" s="85" t="s">
        <v>997</v>
      </c>
      <c r="C1698" s="86">
        <v>2290863</v>
      </c>
      <c r="D1698" s="85">
        <v>6736421</v>
      </c>
      <c r="E1698" s="85" t="s">
        <v>961</v>
      </c>
      <c r="F1698" s="85" t="s">
        <v>953</v>
      </c>
      <c r="G1698" s="87">
        <v>43200</v>
      </c>
      <c r="H1698" s="87">
        <v>43200</v>
      </c>
      <c r="I1698" s="85" t="s">
        <v>545</v>
      </c>
      <c r="J1698" s="85"/>
      <c r="K1698" s="88">
        <v>-1</v>
      </c>
      <c r="L1698" s="89">
        <v>194.94</v>
      </c>
      <c r="M1698" s="98">
        <v>-194.94</v>
      </c>
    </row>
    <row r="1699" spans="1:13" x14ac:dyDescent="0.35">
      <c r="A1699" s="94" t="str">
        <f t="shared" si="26"/>
        <v>6744561ZNGA563BC</v>
      </c>
      <c r="B1699" s="85" t="s">
        <v>997</v>
      </c>
      <c r="C1699" s="86">
        <v>2291324</v>
      </c>
      <c r="D1699" s="85">
        <v>6744561</v>
      </c>
      <c r="E1699" s="85" t="s">
        <v>962</v>
      </c>
      <c r="F1699" s="85" t="s">
        <v>959</v>
      </c>
      <c r="G1699" s="87">
        <v>43201</v>
      </c>
      <c r="H1699" s="87">
        <v>43201</v>
      </c>
      <c r="I1699" s="85" t="s">
        <v>565</v>
      </c>
      <c r="J1699" s="85"/>
      <c r="K1699" s="88">
        <v>1</v>
      </c>
      <c r="L1699" s="89">
        <v>626.70000000000005</v>
      </c>
      <c r="M1699" s="98">
        <v>626.70000000000005</v>
      </c>
    </row>
    <row r="1700" spans="1:13" x14ac:dyDescent="0.35">
      <c r="A1700" s="94" t="str">
        <f t="shared" si="26"/>
        <v>6767126ZNGA564B</v>
      </c>
      <c r="B1700" s="85" t="s">
        <v>997</v>
      </c>
      <c r="C1700" s="86">
        <v>2293023</v>
      </c>
      <c r="D1700" s="85">
        <v>6767126</v>
      </c>
      <c r="E1700" s="85" t="s">
        <v>985</v>
      </c>
      <c r="F1700" s="85" t="s">
        <v>953</v>
      </c>
      <c r="G1700" s="87">
        <v>43200</v>
      </c>
      <c r="H1700" s="87">
        <v>43200</v>
      </c>
      <c r="I1700" s="85" t="s">
        <v>569</v>
      </c>
      <c r="J1700" s="85"/>
      <c r="K1700" s="88">
        <v>1</v>
      </c>
      <c r="L1700" s="89">
        <v>625.48</v>
      </c>
      <c r="M1700" s="98">
        <v>625.48</v>
      </c>
    </row>
    <row r="1701" spans="1:13" x14ac:dyDescent="0.35">
      <c r="A1701" s="94" t="str">
        <f t="shared" si="26"/>
        <v>6767120ZNGA561A</v>
      </c>
      <c r="B1701" s="85" t="s">
        <v>997</v>
      </c>
      <c r="C1701" s="86">
        <v>2293024</v>
      </c>
      <c r="D1701" s="85">
        <v>6767120</v>
      </c>
      <c r="E1701" s="85" t="s">
        <v>985</v>
      </c>
      <c r="F1701" s="85" t="s">
        <v>956</v>
      </c>
      <c r="G1701" s="87">
        <v>43199</v>
      </c>
      <c r="H1701" s="87">
        <v>43199</v>
      </c>
      <c r="I1701" s="85" t="s">
        <v>543</v>
      </c>
      <c r="J1701" s="85"/>
      <c r="K1701" s="88">
        <v>1</v>
      </c>
      <c r="L1701" s="89">
        <v>0</v>
      </c>
      <c r="M1701" s="98">
        <v>0</v>
      </c>
    </row>
    <row r="1702" spans="1:13" x14ac:dyDescent="0.35">
      <c r="A1702" s="94" t="str">
        <f t="shared" si="26"/>
        <v>6673328N-562RSP</v>
      </c>
      <c r="B1702" s="85" t="s">
        <v>997</v>
      </c>
      <c r="C1702" s="86">
        <v>2293401</v>
      </c>
      <c r="D1702" s="85">
        <v>6673328</v>
      </c>
      <c r="E1702" s="85" t="s">
        <v>985</v>
      </c>
      <c r="F1702" s="85" t="s">
        <v>959</v>
      </c>
      <c r="G1702" s="87">
        <v>43199</v>
      </c>
      <c r="H1702" s="87">
        <v>43199</v>
      </c>
      <c r="I1702" s="85" t="s">
        <v>996</v>
      </c>
      <c r="J1702" s="85"/>
      <c r="K1702" s="88">
        <v>1</v>
      </c>
      <c r="L1702" s="89">
        <v>498.69</v>
      </c>
      <c r="M1702" s="98">
        <v>498.69</v>
      </c>
    </row>
    <row r="1703" spans="1:13" x14ac:dyDescent="0.35">
      <c r="A1703" s="94" t="str">
        <f t="shared" si="26"/>
        <v>6766157ZNGA560BC</v>
      </c>
      <c r="B1703" s="85" t="s">
        <v>997</v>
      </c>
      <c r="C1703" s="86">
        <v>2293883</v>
      </c>
      <c r="D1703" s="85">
        <v>6766157</v>
      </c>
      <c r="E1703" s="85" t="s">
        <v>962</v>
      </c>
      <c r="F1703" s="85" t="s">
        <v>959</v>
      </c>
      <c r="G1703" s="87">
        <v>43199</v>
      </c>
      <c r="H1703" s="87">
        <v>43199</v>
      </c>
      <c r="I1703" s="85" t="s">
        <v>541</v>
      </c>
      <c r="J1703" s="85"/>
      <c r="K1703" s="88">
        <v>1</v>
      </c>
      <c r="L1703" s="89">
        <v>414.92</v>
      </c>
      <c r="M1703" s="98">
        <v>414.92</v>
      </c>
    </row>
    <row r="1704" spans="1:13" x14ac:dyDescent="0.35">
      <c r="A1704" s="94" t="str">
        <f t="shared" si="26"/>
        <v>6793763NGA-714</v>
      </c>
      <c r="B1704" s="85" t="s">
        <v>997</v>
      </c>
      <c r="C1704" s="86">
        <v>2295939</v>
      </c>
      <c r="D1704" s="85">
        <v>6793763</v>
      </c>
      <c r="E1704" s="85" t="s">
        <v>966</v>
      </c>
      <c r="F1704" s="85" t="s">
        <v>953</v>
      </c>
      <c r="G1704" s="87">
        <v>43200</v>
      </c>
      <c r="H1704" s="87">
        <v>43200</v>
      </c>
      <c r="I1704" s="85" t="s">
        <v>181</v>
      </c>
      <c r="J1704" s="85"/>
      <c r="K1704" s="88">
        <v>1</v>
      </c>
      <c r="L1704" s="89">
        <v>41.38</v>
      </c>
      <c r="M1704" s="98">
        <v>41.38</v>
      </c>
    </row>
    <row r="1705" spans="1:13" x14ac:dyDescent="0.35">
      <c r="A1705" s="94" t="str">
        <f t="shared" si="26"/>
        <v>6548381ZNGA563BC</v>
      </c>
      <c r="B1705" s="85" t="s">
        <v>997</v>
      </c>
      <c r="C1705" s="86">
        <v>2296243</v>
      </c>
      <c r="D1705" s="85">
        <v>6548381</v>
      </c>
      <c r="E1705" s="85" t="s">
        <v>954</v>
      </c>
      <c r="F1705" s="85" t="s">
        <v>959</v>
      </c>
      <c r="G1705" s="87">
        <v>43200</v>
      </c>
      <c r="H1705" s="87">
        <v>43200</v>
      </c>
      <c r="I1705" s="85" t="s">
        <v>565</v>
      </c>
      <c r="J1705" s="85"/>
      <c r="K1705" s="88">
        <v>1</v>
      </c>
      <c r="L1705" s="89">
        <v>626.70000000000005</v>
      </c>
      <c r="M1705" s="98">
        <v>626.70000000000005</v>
      </c>
    </row>
    <row r="1706" spans="1:13" ht="26.5" x14ac:dyDescent="0.35">
      <c r="A1706" s="94" t="str">
        <f t="shared" si="26"/>
        <v>6838687ZNGA562BC</v>
      </c>
      <c r="B1706" s="85" t="s">
        <v>997</v>
      </c>
      <c r="C1706" s="86">
        <v>2296265</v>
      </c>
      <c r="D1706" s="85">
        <v>6838687</v>
      </c>
      <c r="E1706" s="85" t="s">
        <v>967</v>
      </c>
      <c r="F1706" s="85" t="s">
        <v>959</v>
      </c>
      <c r="G1706" s="87">
        <v>43201</v>
      </c>
      <c r="H1706" s="87">
        <v>43201</v>
      </c>
      <c r="I1706" s="85" t="s">
        <v>557</v>
      </c>
      <c r="J1706" s="85"/>
      <c r="K1706" s="88">
        <v>1</v>
      </c>
      <c r="L1706" s="89">
        <v>498.69</v>
      </c>
      <c r="M1706" s="98">
        <v>498.69</v>
      </c>
    </row>
    <row r="1707" spans="1:13" x14ac:dyDescent="0.35">
      <c r="A1707" s="94" t="str">
        <f t="shared" si="26"/>
        <v>6844531ZNGA562BC</v>
      </c>
      <c r="B1707" s="85" t="s">
        <v>997</v>
      </c>
      <c r="C1707" s="86">
        <v>2296282</v>
      </c>
      <c r="D1707" s="85">
        <v>6844531</v>
      </c>
      <c r="E1707" s="85" t="s">
        <v>961</v>
      </c>
      <c r="F1707" s="85" t="s">
        <v>959</v>
      </c>
      <c r="G1707" s="87">
        <v>43203</v>
      </c>
      <c r="H1707" s="87">
        <v>43203</v>
      </c>
      <c r="I1707" s="85" t="s">
        <v>557</v>
      </c>
      <c r="J1707" s="85"/>
      <c r="K1707" s="88">
        <v>1</v>
      </c>
      <c r="L1707" s="89">
        <v>498.69</v>
      </c>
      <c r="M1707" s="98">
        <v>498.69</v>
      </c>
    </row>
    <row r="1708" spans="1:13" x14ac:dyDescent="0.35">
      <c r="A1708" s="94" t="str">
        <f t="shared" si="26"/>
        <v>6844529ZNGA561A</v>
      </c>
      <c r="B1708" s="85" t="s">
        <v>997</v>
      </c>
      <c r="C1708" s="86">
        <v>2296283</v>
      </c>
      <c r="D1708" s="85">
        <v>6844529</v>
      </c>
      <c r="E1708" s="85" t="s">
        <v>961</v>
      </c>
      <c r="F1708" s="85" t="s">
        <v>956</v>
      </c>
      <c r="G1708" s="87">
        <v>43202</v>
      </c>
      <c r="H1708" s="87">
        <v>43202</v>
      </c>
      <c r="I1708" s="85" t="s">
        <v>543</v>
      </c>
      <c r="J1708" s="85"/>
      <c r="K1708" s="88">
        <v>1</v>
      </c>
      <c r="L1708" s="89">
        <v>0</v>
      </c>
      <c r="M1708" s="98">
        <v>0</v>
      </c>
    </row>
    <row r="1709" spans="1:13" x14ac:dyDescent="0.35">
      <c r="A1709" s="94" t="str">
        <f t="shared" si="26"/>
        <v>6734045N-562RSP</v>
      </c>
      <c r="B1709" s="85" t="s">
        <v>997</v>
      </c>
      <c r="C1709" s="86">
        <v>2296380</v>
      </c>
      <c r="D1709" s="85">
        <v>6734045</v>
      </c>
      <c r="E1709" s="85" t="s">
        <v>985</v>
      </c>
      <c r="F1709" s="85" t="s">
        <v>959</v>
      </c>
      <c r="G1709" s="87">
        <v>43200</v>
      </c>
      <c r="H1709" s="87">
        <v>43200</v>
      </c>
      <c r="I1709" s="85" t="s">
        <v>996</v>
      </c>
      <c r="J1709" s="85"/>
      <c r="K1709" s="88">
        <v>1</v>
      </c>
      <c r="L1709" s="89">
        <v>498.69</v>
      </c>
      <c r="M1709" s="98">
        <v>498.69</v>
      </c>
    </row>
    <row r="1710" spans="1:13" x14ac:dyDescent="0.35">
      <c r="A1710" s="94" t="str">
        <f t="shared" si="26"/>
        <v>6674899N-563RSP</v>
      </c>
      <c r="B1710" s="85" t="s">
        <v>997</v>
      </c>
      <c r="C1710" s="86">
        <v>2296423</v>
      </c>
      <c r="D1710" s="85">
        <v>6674899</v>
      </c>
      <c r="E1710" s="85" t="s">
        <v>985</v>
      </c>
      <c r="F1710" s="85" t="s">
        <v>959</v>
      </c>
      <c r="G1710" s="87">
        <v>43203</v>
      </c>
      <c r="H1710" s="87">
        <v>43203</v>
      </c>
      <c r="I1710" s="85" t="s">
        <v>599</v>
      </c>
      <c r="J1710" s="85"/>
      <c r="K1710" s="88">
        <v>1</v>
      </c>
      <c r="L1710" s="89">
        <v>626.70000000000005</v>
      </c>
      <c r="M1710" s="98">
        <v>626.70000000000005</v>
      </c>
    </row>
    <row r="1711" spans="1:13" x14ac:dyDescent="0.35">
      <c r="A1711" s="94" t="str">
        <f t="shared" si="26"/>
        <v>6755778ZNGA564BC</v>
      </c>
      <c r="B1711" s="85" t="s">
        <v>997</v>
      </c>
      <c r="C1711" s="86">
        <v>2296718</v>
      </c>
      <c r="D1711" s="85">
        <v>6755778</v>
      </c>
      <c r="E1711" s="85" t="s">
        <v>952</v>
      </c>
      <c r="F1711" s="85" t="s">
        <v>959</v>
      </c>
      <c r="G1711" s="87">
        <v>43201</v>
      </c>
      <c r="H1711" s="87">
        <v>43201</v>
      </c>
      <c r="I1711" s="85" t="s">
        <v>573</v>
      </c>
      <c r="J1711" s="85"/>
      <c r="K1711" s="88">
        <v>1</v>
      </c>
      <c r="L1711" s="89">
        <v>881.69</v>
      </c>
      <c r="M1711" s="98">
        <v>881.69</v>
      </c>
    </row>
    <row r="1712" spans="1:13" x14ac:dyDescent="0.35">
      <c r="A1712" s="94" t="str">
        <f t="shared" si="26"/>
        <v>6839988ZNGA564BC</v>
      </c>
      <c r="B1712" s="85" t="s">
        <v>997</v>
      </c>
      <c r="C1712" s="86">
        <v>2297001</v>
      </c>
      <c r="D1712" s="85">
        <v>6839988</v>
      </c>
      <c r="E1712" s="85" t="s">
        <v>961</v>
      </c>
      <c r="F1712" s="85" t="s">
        <v>959</v>
      </c>
      <c r="G1712" s="87">
        <v>43203</v>
      </c>
      <c r="H1712" s="87">
        <v>43203</v>
      </c>
      <c r="I1712" s="85" t="s">
        <v>573</v>
      </c>
      <c r="J1712" s="85"/>
      <c r="K1712" s="88">
        <v>1</v>
      </c>
      <c r="L1712" s="89">
        <v>881.69</v>
      </c>
      <c r="M1712" s="98">
        <v>881.69</v>
      </c>
    </row>
    <row r="1713" spans="1:13" x14ac:dyDescent="0.35">
      <c r="A1713" s="94" t="str">
        <f t="shared" si="26"/>
        <v>6766799ZNGA563BC</v>
      </c>
      <c r="B1713" s="85" t="s">
        <v>997</v>
      </c>
      <c r="C1713" s="86">
        <v>2297007</v>
      </c>
      <c r="D1713" s="85">
        <v>6766799</v>
      </c>
      <c r="E1713" s="85" t="s">
        <v>962</v>
      </c>
      <c r="F1713" s="85" t="s">
        <v>959</v>
      </c>
      <c r="G1713" s="87">
        <v>43201</v>
      </c>
      <c r="H1713" s="87">
        <v>43201</v>
      </c>
      <c r="I1713" s="85" t="s">
        <v>565</v>
      </c>
      <c r="J1713" s="85"/>
      <c r="K1713" s="88">
        <v>1</v>
      </c>
      <c r="L1713" s="89">
        <v>626.70000000000005</v>
      </c>
      <c r="M1713" s="98">
        <v>626.70000000000005</v>
      </c>
    </row>
    <row r="1714" spans="1:13" x14ac:dyDescent="0.35">
      <c r="A1714" s="94" t="str">
        <f t="shared" si="26"/>
        <v>6853888ZNGA563BC</v>
      </c>
      <c r="B1714" s="85" t="s">
        <v>997</v>
      </c>
      <c r="C1714" s="86">
        <v>2297149</v>
      </c>
      <c r="D1714" s="85">
        <v>6853888</v>
      </c>
      <c r="E1714" s="85" t="s">
        <v>955</v>
      </c>
      <c r="F1714" s="85" t="s">
        <v>959</v>
      </c>
      <c r="G1714" s="87">
        <v>43199</v>
      </c>
      <c r="H1714" s="87">
        <v>43199</v>
      </c>
      <c r="I1714" s="85" t="s">
        <v>565</v>
      </c>
      <c r="J1714" s="85"/>
      <c r="K1714" s="88">
        <v>1</v>
      </c>
      <c r="L1714" s="89">
        <v>626.70000000000005</v>
      </c>
      <c r="M1714" s="98">
        <v>626.70000000000005</v>
      </c>
    </row>
    <row r="1715" spans="1:13" x14ac:dyDescent="0.35">
      <c r="A1715" s="94" t="str">
        <f t="shared" si="26"/>
        <v>6824158ZNGA562BC</v>
      </c>
      <c r="B1715" s="85" t="s">
        <v>997</v>
      </c>
      <c r="C1715" s="86">
        <v>2297223</v>
      </c>
      <c r="D1715" s="85">
        <v>6824158</v>
      </c>
      <c r="E1715" s="85" t="s">
        <v>955</v>
      </c>
      <c r="F1715" s="85" t="s">
        <v>959</v>
      </c>
      <c r="G1715" s="87">
        <v>43201</v>
      </c>
      <c r="H1715" s="87">
        <v>43201</v>
      </c>
      <c r="I1715" s="85" t="s">
        <v>557</v>
      </c>
      <c r="J1715" s="85"/>
      <c r="K1715" s="88">
        <v>1</v>
      </c>
      <c r="L1715" s="89">
        <v>498.69</v>
      </c>
      <c r="M1715" s="98">
        <v>498.69</v>
      </c>
    </row>
    <row r="1716" spans="1:13" x14ac:dyDescent="0.35">
      <c r="A1716" s="94" t="str">
        <f t="shared" si="26"/>
        <v>6824158ZNGA563BC</v>
      </c>
      <c r="B1716" s="85" t="s">
        <v>997</v>
      </c>
      <c r="C1716" s="86">
        <v>2297223</v>
      </c>
      <c r="D1716" s="85">
        <v>6824158</v>
      </c>
      <c r="E1716" s="85" t="s">
        <v>955</v>
      </c>
      <c r="F1716" s="85" t="s">
        <v>959</v>
      </c>
      <c r="G1716" s="87">
        <v>43201</v>
      </c>
      <c r="H1716" s="87">
        <v>43201</v>
      </c>
      <c r="I1716" s="85" t="s">
        <v>565</v>
      </c>
      <c r="J1716" s="85"/>
      <c r="K1716" s="88">
        <v>-1</v>
      </c>
      <c r="L1716" s="89">
        <v>626.70000000000005</v>
      </c>
      <c r="M1716" s="98">
        <v>-626.70000000000005</v>
      </c>
    </row>
    <row r="1717" spans="1:13" x14ac:dyDescent="0.35">
      <c r="A1717" s="94" t="str">
        <f t="shared" si="26"/>
        <v>6846470NGA-750</v>
      </c>
      <c r="B1717" s="85" t="s">
        <v>997</v>
      </c>
      <c r="C1717" s="86">
        <v>2297622</v>
      </c>
      <c r="D1717" s="85">
        <v>6846470</v>
      </c>
      <c r="E1717" s="85" t="s">
        <v>968</v>
      </c>
      <c r="F1717" s="85" t="s">
        <v>959</v>
      </c>
      <c r="G1717" s="87">
        <v>43199</v>
      </c>
      <c r="H1717" s="87">
        <v>43199</v>
      </c>
      <c r="I1717" s="85" t="s">
        <v>187</v>
      </c>
      <c r="J1717" s="85"/>
      <c r="K1717" s="88">
        <v>1</v>
      </c>
      <c r="L1717" s="89">
        <v>22.61</v>
      </c>
      <c r="M1717" s="98">
        <v>22.61</v>
      </c>
    </row>
    <row r="1718" spans="1:13" x14ac:dyDescent="0.35">
      <c r="A1718" s="94" t="str">
        <f t="shared" si="26"/>
        <v>6846470NGA-753</v>
      </c>
      <c r="B1718" s="85" t="s">
        <v>997</v>
      </c>
      <c r="C1718" s="86">
        <v>2297622</v>
      </c>
      <c r="D1718" s="85">
        <v>6846470</v>
      </c>
      <c r="E1718" s="85" t="s">
        <v>968</v>
      </c>
      <c r="F1718" s="85" t="s">
        <v>959</v>
      </c>
      <c r="G1718" s="87">
        <v>43199</v>
      </c>
      <c r="H1718" s="87">
        <v>43199</v>
      </c>
      <c r="I1718" s="85" t="s">
        <v>193</v>
      </c>
      <c r="J1718" s="85"/>
      <c r="K1718" s="88">
        <v>1</v>
      </c>
      <c r="L1718" s="89">
        <v>68.2</v>
      </c>
      <c r="M1718" s="98">
        <v>68.2</v>
      </c>
    </row>
    <row r="1719" spans="1:13" x14ac:dyDescent="0.35">
      <c r="A1719" s="94" t="str">
        <f t="shared" si="26"/>
        <v>6822946ZNGA561A</v>
      </c>
      <c r="B1719" s="85" t="s">
        <v>997</v>
      </c>
      <c r="C1719" s="86">
        <v>2297933</v>
      </c>
      <c r="D1719" s="85">
        <v>6822946</v>
      </c>
      <c r="E1719" s="85" t="s">
        <v>954</v>
      </c>
      <c r="F1719" s="85" t="s">
        <v>956</v>
      </c>
      <c r="G1719" s="87">
        <v>43199</v>
      </c>
      <c r="H1719" s="87">
        <v>43199</v>
      </c>
      <c r="I1719" s="85" t="s">
        <v>543</v>
      </c>
      <c r="J1719" s="85"/>
      <c r="K1719" s="88">
        <v>1</v>
      </c>
      <c r="L1719" s="89">
        <v>0</v>
      </c>
      <c r="M1719" s="98">
        <v>0</v>
      </c>
    </row>
    <row r="1720" spans="1:13" x14ac:dyDescent="0.35">
      <c r="A1720" s="94" t="str">
        <f t="shared" si="26"/>
        <v>6822959ZNGA563BC</v>
      </c>
      <c r="B1720" s="85" t="s">
        <v>997</v>
      </c>
      <c r="C1720" s="86">
        <v>2297934</v>
      </c>
      <c r="D1720" s="85">
        <v>6822959</v>
      </c>
      <c r="E1720" s="85" t="s">
        <v>954</v>
      </c>
      <c r="F1720" s="85" t="s">
        <v>959</v>
      </c>
      <c r="G1720" s="87">
        <v>43200</v>
      </c>
      <c r="H1720" s="87">
        <v>43200</v>
      </c>
      <c r="I1720" s="85" t="s">
        <v>565</v>
      </c>
      <c r="J1720" s="85"/>
      <c r="K1720" s="88">
        <v>1</v>
      </c>
      <c r="L1720" s="89">
        <v>626.70000000000005</v>
      </c>
      <c r="M1720" s="98">
        <v>626.70000000000005</v>
      </c>
    </row>
    <row r="1721" spans="1:13" x14ac:dyDescent="0.35">
      <c r="A1721" s="94" t="str">
        <f t="shared" si="26"/>
        <v>6849267ZNGA563BC</v>
      </c>
      <c r="B1721" s="85" t="s">
        <v>997</v>
      </c>
      <c r="C1721" s="86">
        <v>2297957</v>
      </c>
      <c r="D1721" s="85">
        <v>6849267</v>
      </c>
      <c r="E1721" s="85" t="s">
        <v>961</v>
      </c>
      <c r="F1721" s="85" t="s">
        <v>959</v>
      </c>
      <c r="G1721" s="87">
        <v>43201</v>
      </c>
      <c r="H1721" s="87">
        <v>43201</v>
      </c>
      <c r="I1721" s="85" t="s">
        <v>565</v>
      </c>
      <c r="J1721" s="85"/>
      <c r="K1721" s="88">
        <v>1</v>
      </c>
      <c r="L1721" s="89">
        <v>626.70000000000005</v>
      </c>
      <c r="M1721" s="98">
        <v>626.70000000000005</v>
      </c>
    </row>
    <row r="1722" spans="1:13" x14ac:dyDescent="0.35">
      <c r="A1722" s="94" t="str">
        <f t="shared" si="26"/>
        <v>6849262ZNGA561A</v>
      </c>
      <c r="B1722" s="85" t="s">
        <v>997</v>
      </c>
      <c r="C1722" s="86">
        <v>2297958</v>
      </c>
      <c r="D1722" s="85">
        <v>6849262</v>
      </c>
      <c r="E1722" s="85" t="s">
        <v>961</v>
      </c>
      <c r="F1722" s="85" t="s">
        <v>956</v>
      </c>
      <c r="G1722" s="87">
        <v>43199</v>
      </c>
      <c r="H1722" s="87">
        <v>43199</v>
      </c>
      <c r="I1722" s="85" t="s">
        <v>543</v>
      </c>
      <c r="J1722" s="85"/>
      <c r="K1722" s="88">
        <v>1</v>
      </c>
      <c r="L1722" s="89">
        <v>0</v>
      </c>
      <c r="M1722" s="98">
        <v>0</v>
      </c>
    </row>
    <row r="1723" spans="1:13" x14ac:dyDescent="0.35">
      <c r="A1723" s="94" t="str">
        <f t="shared" si="26"/>
        <v>6849975ZNGA561A</v>
      </c>
      <c r="B1723" s="85" t="s">
        <v>997</v>
      </c>
      <c r="C1723" s="86">
        <v>2297970</v>
      </c>
      <c r="D1723" s="85">
        <v>6849975</v>
      </c>
      <c r="E1723" s="85" t="s">
        <v>962</v>
      </c>
      <c r="F1723" s="85" t="s">
        <v>956</v>
      </c>
      <c r="G1723" s="87">
        <v>43199</v>
      </c>
      <c r="H1723" s="87">
        <v>43199</v>
      </c>
      <c r="I1723" s="85" t="s">
        <v>543</v>
      </c>
      <c r="J1723" s="85"/>
      <c r="K1723" s="88">
        <v>1</v>
      </c>
      <c r="L1723" s="89">
        <v>0</v>
      </c>
      <c r="M1723" s="98">
        <v>0</v>
      </c>
    </row>
    <row r="1724" spans="1:13" x14ac:dyDescent="0.35">
      <c r="A1724" s="94" t="str">
        <f t="shared" si="26"/>
        <v>6849977ZNGA561BC</v>
      </c>
      <c r="B1724" s="85" t="s">
        <v>997</v>
      </c>
      <c r="C1724" s="86">
        <v>2297971</v>
      </c>
      <c r="D1724" s="85">
        <v>6849977</v>
      </c>
      <c r="E1724" s="85" t="s">
        <v>962</v>
      </c>
      <c r="F1724" s="85" t="s">
        <v>959</v>
      </c>
      <c r="G1724" s="87">
        <v>43199</v>
      </c>
      <c r="H1724" s="87">
        <v>43199</v>
      </c>
      <c r="I1724" s="85" t="s">
        <v>549</v>
      </c>
      <c r="J1724" s="85"/>
      <c r="K1724" s="88">
        <v>1</v>
      </c>
      <c r="L1724" s="89">
        <v>433.57</v>
      </c>
      <c r="M1724" s="98">
        <v>433.57</v>
      </c>
    </row>
    <row r="1725" spans="1:13" x14ac:dyDescent="0.35">
      <c r="A1725" s="94" t="str">
        <f t="shared" si="26"/>
        <v>6865018ZNGA562BC</v>
      </c>
      <c r="B1725" s="85" t="s">
        <v>997</v>
      </c>
      <c r="C1725" s="86">
        <v>2298290</v>
      </c>
      <c r="D1725" s="85">
        <v>6865018</v>
      </c>
      <c r="E1725" s="85" t="s">
        <v>962</v>
      </c>
      <c r="F1725" s="85" t="s">
        <v>959</v>
      </c>
      <c r="G1725" s="87">
        <v>43202</v>
      </c>
      <c r="H1725" s="87">
        <v>43202</v>
      </c>
      <c r="I1725" s="85" t="s">
        <v>557</v>
      </c>
      <c r="J1725" s="85"/>
      <c r="K1725" s="88">
        <v>1</v>
      </c>
      <c r="L1725" s="89">
        <v>498.69</v>
      </c>
      <c r="M1725" s="98">
        <v>498.69</v>
      </c>
    </row>
    <row r="1726" spans="1:13" x14ac:dyDescent="0.35">
      <c r="A1726" s="94" t="str">
        <f t="shared" si="26"/>
        <v>6821051ZNGA561A</v>
      </c>
      <c r="B1726" s="85" t="s">
        <v>997</v>
      </c>
      <c r="C1726" s="86">
        <v>2298425</v>
      </c>
      <c r="D1726" s="85">
        <v>6821051</v>
      </c>
      <c r="E1726" s="85" t="s">
        <v>952</v>
      </c>
      <c r="F1726" s="85" t="s">
        <v>956</v>
      </c>
      <c r="G1726" s="87">
        <v>43199</v>
      </c>
      <c r="H1726" s="87">
        <v>43199</v>
      </c>
      <c r="I1726" s="85" t="s">
        <v>543</v>
      </c>
      <c r="J1726" s="85"/>
      <c r="K1726" s="88">
        <v>1</v>
      </c>
      <c r="L1726" s="89">
        <v>0</v>
      </c>
      <c r="M1726" s="98">
        <v>0</v>
      </c>
    </row>
    <row r="1727" spans="1:13" x14ac:dyDescent="0.35">
      <c r="A1727" s="94" t="str">
        <f t="shared" si="26"/>
        <v>6821108ZNGA561A</v>
      </c>
      <c r="B1727" s="85" t="s">
        <v>997</v>
      </c>
      <c r="C1727" s="86">
        <v>2298428</v>
      </c>
      <c r="D1727" s="85">
        <v>6821108</v>
      </c>
      <c r="E1727" s="85" t="s">
        <v>966</v>
      </c>
      <c r="F1727" s="85" t="s">
        <v>956</v>
      </c>
      <c r="G1727" s="87">
        <v>43203</v>
      </c>
      <c r="H1727" s="87">
        <v>43203</v>
      </c>
      <c r="I1727" s="85" t="s">
        <v>543</v>
      </c>
      <c r="J1727" s="85"/>
      <c r="K1727" s="88">
        <v>1</v>
      </c>
      <c r="L1727" s="89">
        <v>0</v>
      </c>
      <c r="M1727" s="98">
        <v>0</v>
      </c>
    </row>
    <row r="1728" spans="1:13" x14ac:dyDescent="0.35">
      <c r="A1728" s="94" t="str">
        <f t="shared" si="26"/>
        <v>6847240ZNGA561A</v>
      </c>
      <c r="B1728" s="85" t="s">
        <v>997</v>
      </c>
      <c r="C1728" s="86">
        <v>2298447</v>
      </c>
      <c r="D1728" s="85">
        <v>6847240</v>
      </c>
      <c r="E1728" s="85" t="s">
        <v>966</v>
      </c>
      <c r="F1728" s="85" t="s">
        <v>956</v>
      </c>
      <c r="G1728" s="87">
        <v>43199</v>
      </c>
      <c r="H1728" s="87">
        <v>43199</v>
      </c>
      <c r="I1728" s="85" t="s">
        <v>543</v>
      </c>
      <c r="J1728" s="85"/>
      <c r="K1728" s="88">
        <v>1</v>
      </c>
      <c r="L1728" s="89">
        <v>0</v>
      </c>
      <c r="M1728" s="98">
        <v>0</v>
      </c>
    </row>
    <row r="1729" spans="1:13" ht="52.5" x14ac:dyDescent="0.35">
      <c r="A1729" s="94" t="str">
        <f t="shared" si="26"/>
        <v>6847243NGA Outside Boundary Remediation/Build</v>
      </c>
      <c r="B1729" s="85" t="s">
        <v>997</v>
      </c>
      <c r="C1729" s="86">
        <v>2298448</v>
      </c>
      <c r="D1729" s="85">
        <v>6847243</v>
      </c>
      <c r="E1729" s="85" t="s">
        <v>966</v>
      </c>
      <c r="F1729" s="85"/>
      <c r="G1729" s="87">
        <v>43203</v>
      </c>
      <c r="H1729" s="87">
        <v>43203</v>
      </c>
      <c r="I1729" s="85" t="s">
        <v>972</v>
      </c>
      <c r="J1729" s="85"/>
      <c r="K1729" s="88">
        <v>1</v>
      </c>
      <c r="L1729" s="89">
        <v>0</v>
      </c>
      <c r="M1729" s="98">
        <v>0</v>
      </c>
    </row>
    <row r="1730" spans="1:13" x14ac:dyDescent="0.35">
      <c r="A1730" s="94" t="str">
        <f t="shared" si="26"/>
        <v>6875743ZNGA563BC</v>
      </c>
      <c r="B1730" s="85" t="s">
        <v>997</v>
      </c>
      <c r="C1730" s="86">
        <v>2299435</v>
      </c>
      <c r="D1730" s="85">
        <v>6875743</v>
      </c>
      <c r="E1730" s="85" t="s">
        <v>952</v>
      </c>
      <c r="F1730" s="85" t="s">
        <v>959</v>
      </c>
      <c r="G1730" s="87">
        <v>43200</v>
      </c>
      <c r="H1730" s="87">
        <v>43200</v>
      </c>
      <c r="I1730" s="85" t="s">
        <v>565</v>
      </c>
      <c r="J1730" s="85"/>
      <c r="K1730" s="88">
        <v>1</v>
      </c>
      <c r="L1730" s="89">
        <v>626.70000000000005</v>
      </c>
      <c r="M1730" s="98">
        <v>626.70000000000005</v>
      </c>
    </row>
    <row r="1731" spans="1:13" x14ac:dyDescent="0.35">
      <c r="A1731" s="94" t="str">
        <f t="shared" ref="A1731:A1794" si="27">CONCATENATE(D1731,I1731)</f>
        <v>6879615ZNGA562BC</v>
      </c>
      <c r="B1731" s="85" t="s">
        <v>997</v>
      </c>
      <c r="C1731" s="86">
        <v>2299612</v>
      </c>
      <c r="D1731" s="85">
        <v>6879615</v>
      </c>
      <c r="E1731" s="85" t="s">
        <v>952</v>
      </c>
      <c r="F1731" s="85" t="s">
        <v>959</v>
      </c>
      <c r="G1731" s="87">
        <v>43201</v>
      </c>
      <c r="H1731" s="87">
        <v>43201</v>
      </c>
      <c r="I1731" s="85" t="s">
        <v>557</v>
      </c>
      <c r="J1731" s="85"/>
      <c r="K1731" s="88">
        <v>1</v>
      </c>
      <c r="L1731" s="89">
        <v>498.69</v>
      </c>
      <c r="M1731" s="98">
        <v>498.69</v>
      </c>
    </row>
    <row r="1732" spans="1:13" x14ac:dyDescent="0.35">
      <c r="A1732" s="94" t="str">
        <f t="shared" si="27"/>
        <v>6895889Z999</v>
      </c>
      <c r="B1732" s="85" t="s">
        <v>997</v>
      </c>
      <c r="C1732" s="86">
        <v>2300270</v>
      </c>
      <c r="D1732" s="85">
        <v>6895889</v>
      </c>
      <c r="E1732" s="85" t="s">
        <v>954</v>
      </c>
      <c r="F1732" s="85" t="s">
        <v>953</v>
      </c>
      <c r="G1732" s="87">
        <v>43203</v>
      </c>
      <c r="H1732" s="87">
        <v>43203</v>
      </c>
      <c r="I1732" s="85" t="s">
        <v>610</v>
      </c>
      <c r="J1732" s="85"/>
      <c r="K1732" s="88">
        <v>1</v>
      </c>
      <c r="L1732" s="89">
        <v>0</v>
      </c>
      <c r="M1732" s="98">
        <v>0</v>
      </c>
    </row>
    <row r="1733" spans="1:13" x14ac:dyDescent="0.35">
      <c r="A1733" s="94" t="str">
        <f t="shared" si="27"/>
        <v>6895889ZNGA563B</v>
      </c>
      <c r="B1733" s="85" t="s">
        <v>997</v>
      </c>
      <c r="C1733" s="86">
        <v>2300270</v>
      </c>
      <c r="D1733" s="85">
        <v>6895889</v>
      </c>
      <c r="E1733" s="85" t="s">
        <v>954</v>
      </c>
      <c r="F1733" s="85" t="s">
        <v>953</v>
      </c>
      <c r="G1733" s="87">
        <v>43203</v>
      </c>
      <c r="H1733" s="87">
        <v>43203</v>
      </c>
      <c r="I1733" s="85" t="s">
        <v>561</v>
      </c>
      <c r="J1733" s="85"/>
      <c r="K1733" s="88">
        <v>-1</v>
      </c>
      <c r="L1733" s="89">
        <v>383.5</v>
      </c>
      <c r="M1733" s="98">
        <v>-383.5</v>
      </c>
    </row>
    <row r="1734" spans="1:13" x14ac:dyDescent="0.35">
      <c r="A1734" s="94" t="str">
        <f t="shared" si="27"/>
        <v>6895889ZNGA563BC</v>
      </c>
      <c r="B1734" s="85" t="s">
        <v>997</v>
      </c>
      <c r="C1734" s="86">
        <v>2300270</v>
      </c>
      <c r="D1734" s="85">
        <v>6895889</v>
      </c>
      <c r="E1734" s="85" t="s">
        <v>954</v>
      </c>
      <c r="F1734" s="85" t="s">
        <v>959</v>
      </c>
      <c r="G1734" s="87">
        <v>43202</v>
      </c>
      <c r="H1734" s="87">
        <v>43202</v>
      </c>
      <c r="I1734" s="85" t="s">
        <v>565</v>
      </c>
      <c r="J1734" s="85"/>
      <c r="K1734" s="88">
        <v>1</v>
      </c>
      <c r="L1734" s="89">
        <v>626.70000000000005</v>
      </c>
      <c r="M1734" s="98">
        <v>626.70000000000005</v>
      </c>
    </row>
    <row r="1735" spans="1:13" x14ac:dyDescent="0.35">
      <c r="A1735" s="94" t="str">
        <f t="shared" si="27"/>
        <v>6897239ZNGA561BC</v>
      </c>
      <c r="B1735" s="85" t="s">
        <v>997</v>
      </c>
      <c r="C1735" s="86">
        <v>2300522</v>
      </c>
      <c r="D1735" s="85">
        <v>6897239</v>
      </c>
      <c r="E1735" s="85" t="s">
        <v>955</v>
      </c>
      <c r="F1735" s="85" t="s">
        <v>959</v>
      </c>
      <c r="G1735" s="87">
        <v>43201</v>
      </c>
      <c r="H1735" s="87">
        <v>43201</v>
      </c>
      <c r="I1735" s="85" t="s">
        <v>549</v>
      </c>
      <c r="J1735" s="85"/>
      <c r="K1735" s="88">
        <v>1</v>
      </c>
      <c r="L1735" s="89">
        <v>433.57</v>
      </c>
      <c r="M1735" s="98">
        <v>433.57</v>
      </c>
    </row>
    <row r="1736" spans="1:13" x14ac:dyDescent="0.35">
      <c r="A1736" s="94" t="str">
        <f t="shared" si="27"/>
        <v>6893909ZNGA561A</v>
      </c>
      <c r="B1736" s="85" t="s">
        <v>997</v>
      </c>
      <c r="C1736" s="86">
        <v>2300545</v>
      </c>
      <c r="D1736" s="85">
        <v>6893909</v>
      </c>
      <c r="E1736" s="85" t="s">
        <v>968</v>
      </c>
      <c r="F1736" s="85" t="s">
        <v>956</v>
      </c>
      <c r="G1736" s="87">
        <v>43199</v>
      </c>
      <c r="H1736" s="87">
        <v>43199</v>
      </c>
      <c r="I1736" s="85" t="s">
        <v>543</v>
      </c>
      <c r="J1736" s="85"/>
      <c r="K1736" s="88">
        <v>1</v>
      </c>
      <c r="L1736" s="89">
        <v>0</v>
      </c>
      <c r="M1736" s="98">
        <v>0</v>
      </c>
    </row>
    <row r="1737" spans="1:13" x14ac:dyDescent="0.35">
      <c r="A1737" s="94" t="str">
        <f t="shared" si="27"/>
        <v>6893944ZNGA563BC</v>
      </c>
      <c r="B1737" s="85" t="s">
        <v>997</v>
      </c>
      <c r="C1737" s="86">
        <v>2300546</v>
      </c>
      <c r="D1737" s="85">
        <v>6893944</v>
      </c>
      <c r="E1737" s="85" t="s">
        <v>968</v>
      </c>
      <c r="F1737" s="85" t="s">
        <v>959</v>
      </c>
      <c r="G1737" s="87">
        <v>43202</v>
      </c>
      <c r="H1737" s="87">
        <v>43202</v>
      </c>
      <c r="I1737" s="85" t="s">
        <v>565</v>
      </c>
      <c r="J1737" s="85"/>
      <c r="K1737" s="88">
        <v>1</v>
      </c>
      <c r="L1737" s="89">
        <v>626.70000000000005</v>
      </c>
      <c r="M1737" s="98">
        <v>626.70000000000005</v>
      </c>
    </row>
    <row r="1738" spans="1:13" x14ac:dyDescent="0.35">
      <c r="A1738" s="94" t="str">
        <f t="shared" si="27"/>
        <v>6852599ZNGA561A</v>
      </c>
      <c r="B1738" s="85" t="s">
        <v>997</v>
      </c>
      <c r="C1738" s="86">
        <v>2300898</v>
      </c>
      <c r="D1738" s="85">
        <v>6852599</v>
      </c>
      <c r="E1738" s="85" t="s">
        <v>955</v>
      </c>
      <c r="F1738" s="85" t="s">
        <v>956</v>
      </c>
      <c r="G1738" s="87">
        <v>43201</v>
      </c>
      <c r="H1738" s="87">
        <v>43201</v>
      </c>
      <c r="I1738" s="85" t="s">
        <v>543</v>
      </c>
      <c r="J1738" s="85"/>
      <c r="K1738" s="88">
        <v>1</v>
      </c>
      <c r="L1738" s="89">
        <v>0</v>
      </c>
      <c r="M1738" s="98">
        <v>0</v>
      </c>
    </row>
    <row r="1739" spans="1:13" x14ac:dyDescent="0.35">
      <c r="A1739" s="94" t="str">
        <f t="shared" si="27"/>
        <v>6852601ZNGA561B</v>
      </c>
      <c r="B1739" s="85" t="s">
        <v>997</v>
      </c>
      <c r="C1739" s="86">
        <v>2300899</v>
      </c>
      <c r="D1739" s="85">
        <v>6852601</v>
      </c>
      <c r="E1739" s="85" t="s">
        <v>955</v>
      </c>
      <c r="F1739" s="85" t="s">
        <v>953</v>
      </c>
      <c r="G1739" s="87">
        <v>43201</v>
      </c>
      <c r="H1739" s="87">
        <v>43201</v>
      </c>
      <c r="I1739" s="85" t="s">
        <v>545</v>
      </c>
      <c r="J1739" s="85"/>
      <c r="K1739" s="88">
        <v>1</v>
      </c>
      <c r="L1739" s="89">
        <v>194.94</v>
      </c>
      <c r="M1739" s="98">
        <v>194.94</v>
      </c>
    </row>
    <row r="1740" spans="1:13" x14ac:dyDescent="0.35">
      <c r="A1740" s="94" t="str">
        <f t="shared" si="27"/>
        <v>6824268ZNGA564BC</v>
      </c>
      <c r="B1740" s="85" t="s">
        <v>997</v>
      </c>
      <c r="C1740" s="86">
        <v>2300915</v>
      </c>
      <c r="D1740" s="85">
        <v>6824268</v>
      </c>
      <c r="E1740" s="85" t="s">
        <v>955</v>
      </c>
      <c r="F1740" s="85" t="s">
        <v>959</v>
      </c>
      <c r="G1740" s="87">
        <v>43200</v>
      </c>
      <c r="H1740" s="87">
        <v>43200</v>
      </c>
      <c r="I1740" s="85" t="s">
        <v>573</v>
      </c>
      <c r="J1740" s="85"/>
      <c r="K1740" s="88">
        <v>1</v>
      </c>
      <c r="L1740" s="89">
        <v>881.69</v>
      </c>
      <c r="M1740" s="98">
        <v>881.69</v>
      </c>
    </row>
    <row r="1741" spans="1:13" x14ac:dyDescent="0.35">
      <c r="A1741" s="94" t="str">
        <f t="shared" si="27"/>
        <v>6824257ZNGA561A</v>
      </c>
      <c r="B1741" s="85" t="s">
        <v>997</v>
      </c>
      <c r="C1741" s="86">
        <v>2300916</v>
      </c>
      <c r="D1741" s="85">
        <v>6824257</v>
      </c>
      <c r="E1741" s="85" t="s">
        <v>955</v>
      </c>
      <c r="F1741" s="85" t="s">
        <v>956</v>
      </c>
      <c r="G1741" s="87">
        <v>43200</v>
      </c>
      <c r="H1741" s="87">
        <v>43200</v>
      </c>
      <c r="I1741" s="85" t="s">
        <v>543</v>
      </c>
      <c r="J1741" s="85"/>
      <c r="K1741" s="88">
        <v>1</v>
      </c>
      <c r="L1741" s="89">
        <v>0</v>
      </c>
      <c r="M1741" s="98">
        <v>0</v>
      </c>
    </row>
    <row r="1742" spans="1:13" x14ac:dyDescent="0.35">
      <c r="A1742" s="94" t="str">
        <f t="shared" si="27"/>
        <v>6586338NGA-750</v>
      </c>
      <c r="B1742" s="85" t="s">
        <v>997</v>
      </c>
      <c r="C1742" s="86">
        <v>2301021</v>
      </c>
      <c r="D1742" s="85">
        <v>6586338</v>
      </c>
      <c r="E1742" s="85" t="s">
        <v>966</v>
      </c>
      <c r="F1742" s="85" t="s">
        <v>959</v>
      </c>
      <c r="G1742" s="87">
        <v>43203</v>
      </c>
      <c r="H1742" s="87">
        <v>43203</v>
      </c>
      <c r="I1742" s="85" t="s">
        <v>187</v>
      </c>
      <c r="J1742" s="85"/>
      <c r="K1742" s="88">
        <v>1</v>
      </c>
      <c r="L1742" s="89">
        <v>22.61</v>
      </c>
      <c r="M1742" s="98">
        <v>22.61</v>
      </c>
    </row>
    <row r="1743" spans="1:13" x14ac:dyDescent="0.35">
      <c r="A1743" s="94" t="str">
        <f t="shared" si="27"/>
        <v>6586338NGA-753</v>
      </c>
      <c r="B1743" s="85" t="s">
        <v>997</v>
      </c>
      <c r="C1743" s="86">
        <v>2301021</v>
      </c>
      <c r="D1743" s="85">
        <v>6586338</v>
      </c>
      <c r="E1743" s="85" t="s">
        <v>966</v>
      </c>
      <c r="F1743" s="85" t="s">
        <v>959</v>
      </c>
      <c r="G1743" s="87">
        <v>43203</v>
      </c>
      <c r="H1743" s="87">
        <v>43203</v>
      </c>
      <c r="I1743" s="85" t="s">
        <v>193</v>
      </c>
      <c r="J1743" s="85"/>
      <c r="K1743" s="88">
        <v>1</v>
      </c>
      <c r="L1743" s="89">
        <v>68.2</v>
      </c>
      <c r="M1743" s="98">
        <v>68.2</v>
      </c>
    </row>
    <row r="1744" spans="1:13" x14ac:dyDescent="0.35">
      <c r="A1744" s="94" t="str">
        <f t="shared" si="27"/>
        <v>6904459ZNGA561A</v>
      </c>
      <c r="B1744" s="85" t="s">
        <v>997</v>
      </c>
      <c r="C1744" s="86">
        <v>2301341</v>
      </c>
      <c r="D1744" s="85">
        <v>6904459</v>
      </c>
      <c r="E1744" s="85" t="s">
        <v>998</v>
      </c>
      <c r="F1744" s="85" t="s">
        <v>956</v>
      </c>
      <c r="G1744" s="87">
        <v>43202</v>
      </c>
      <c r="H1744" s="87">
        <v>43202</v>
      </c>
      <c r="I1744" s="85" t="s">
        <v>543</v>
      </c>
      <c r="J1744" s="85"/>
      <c r="K1744" s="88">
        <v>1</v>
      </c>
      <c r="L1744" s="89">
        <v>0</v>
      </c>
      <c r="M1744" s="98">
        <v>0</v>
      </c>
    </row>
    <row r="1745" spans="1:13" x14ac:dyDescent="0.35">
      <c r="A1745" s="94" t="str">
        <f t="shared" si="27"/>
        <v>6878998N-561RSP</v>
      </c>
      <c r="B1745" s="85" t="s">
        <v>997</v>
      </c>
      <c r="C1745" s="86">
        <v>2301773</v>
      </c>
      <c r="D1745" s="85">
        <v>6878998</v>
      </c>
      <c r="E1745" s="85" t="s">
        <v>968</v>
      </c>
      <c r="F1745" s="85" t="s">
        <v>959</v>
      </c>
      <c r="G1745" s="87">
        <v>43200</v>
      </c>
      <c r="H1745" s="87">
        <v>43200</v>
      </c>
      <c r="I1745" s="85" t="s">
        <v>598</v>
      </c>
      <c r="J1745" s="85"/>
      <c r="K1745" s="88">
        <v>1</v>
      </c>
      <c r="L1745" s="89">
        <v>433.57</v>
      </c>
      <c r="M1745" s="98">
        <v>433.57</v>
      </c>
    </row>
    <row r="1746" spans="1:13" x14ac:dyDescent="0.35">
      <c r="A1746" s="94" t="str">
        <f t="shared" si="27"/>
        <v>6878998NGA-753</v>
      </c>
      <c r="B1746" s="85" t="s">
        <v>997</v>
      </c>
      <c r="C1746" s="86">
        <v>2301773</v>
      </c>
      <c r="D1746" s="85">
        <v>6878998</v>
      </c>
      <c r="E1746" s="85" t="s">
        <v>968</v>
      </c>
      <c r="F1746" s="85" t="s">
        <v>959</v>
      </c>
      <c r="G1746" s="87">
        <v>43201</v>
      </c>
      <c r="H1746" s="87">
        <v>43201</v>
      </c>
      <c r="I1746" s="85" t="s">
        <v>193</v>
      </c>
      <c r="J1746" s="85"/>
      <c r="K1746" s="88">
        <v>1</v>
      </c>
      <c r="L1746" s="89">
        <v>68.2</v>
      </c>
      <c r="M1746" s="98">
        <v>68.2</v>
      </c>
    </row>
    <row r="1747" spans="1:13" x14ac:dyDescent="0.35">
      <c r="A1747" s="94" t="str">
        <f t="shared" si="27"/>
        <v>6909111ZNGA561A</v>
      </c>
      <c r="B1747" s="85" t="s">
        <v>997</v>
      </c>
      <c r="C1747" s="86">
        <v>2301819</v>
      </c>
      <c r="D1747" s="85">
        <v>6909111</v>
      </c>
      <c r="E1747" s="85" t="s">
        <v>952</v>
      </c>
      <c r="F1747" s="85" t="s">
        <v>956</v>
      </c>
      <c r="G1747" s="87">
        <v>43200</v>
      </c>
      <c r="H1747" s="87">
        <v>43200</v>
      </c>
      <c r="I1747" s="85" t="s">
        <v>543</v>
      </c>
      <c r="J1747" s="85"/>
      <c r="K1747" s="88">
        <v>1</v>
      </c>
      <c r="L1747" s="89">
        <v>0</v>
      </c>
      <c r="M1747" s="98">
        <v>0</v>
      </c>
    </row>
    <row r="1748" spans="1:13" x14ac:dyDescent="0.35">
      <c r="A1748" s="94" t="str">
        <f t="shared" si="27"/>
        <v>6909116ZNGA562BC</v>
      </c>
      <c r="B1748" s="85" t="s">
        <v>997</v>
      </c>
      <c r="C1748" s="86">
        <v>2301820</v>
      </c>
      <c r="D1748" s="85">
        <v>6909116</v>
      </c>
      <c r="E1748" s="85" t="s">
        <v>952</v>
      </c>
      <c r="F1748" s="85" t="s">
        <v>959</v>
      </c>
      <c r="G1748" s="87">
        <v>43203</v>
      </c>
      <c r="H1748" s="87">
        <v>43203</v>
      </c>
      <c r="I1748" s="85" t="s">
        <v>557</v>
      </c>
      <c r="J1748" s="85"/>
      <c r="K1748" s="88">
        <v>1</v>
      </c>
      <c r="L1748" s="89">
        <v>498.69</v>
      </c>
      <c r="M1748" s="98">
        <v>498.69</v>
      </c>
    </row>
    <row r="1749" spans="1:13" ht="26.5" x14ac:dyDescent="0.35">
      <c r="A1749" s="94" t="str">
        <f t="shared" si="27"/>
        <v>6904171NGA-511</v>
      </c>
      <c r="B1749" s="85" t="s">
        <v>997</v>
      </c>
      <c r="C1749" s="86">
        <v>2301867</v>
      </c>
      <c r="D1749" s="85">
        <v>6904171</v>
      </c>
      <c r="E1749" s="85" t="s">
        <v>966</v>
      </c>
      <c r="F1749" s="85" t="s">
        <v>969</v>
      </c>
      <c r="G1749" s="87">
        <v>43201</v>
      </c>
      <c r="H1749" s="87">
        <v>43201</v>
      </c>
      <c r="I1749" s="85" t="s">
        <v>875</v>
      </c>
      <c r="J1749" s="85"/>
      <c r="K1749" s="88">
        <v>1</v>
      </c>
      <c r="L1749" s="89">
        <v>225.02</v>
      </c>
      <c r="M1749" s="98">
        <v>225.02</v>
      </c>
    </row>
    <row r="1750" spans="1:13" ht="26.5" x14ac:dyDescent="0.35">
      <c r="A1750" s="94" t="str">
        <f t="shared" si="27"/>
        <v>6904171NGA-753</v>
      </c>
      <c r="B1750" s="85" t="s">
        <v>997</v>
      </c>
      <c r="C1750" s="86">
        <v>2301867</v>
      </c>
      <c r="D1750" s="85">
        <v>6904171</v>
      </c>
      <c r="E1750" s="85" t="s">
        <v>966</v>
      </c>
      <c r="F1750" s="85" t="s">
        <v>969</v>
      </c>
      <c r="G1750" s="87">
        <v>43202</v>
      </c>
      <c r="H1750" s="87">
        <v>43202</v>
      </c>
      <c r="I1750" s="85" t="s">
        <v>193</v>
      </c>
      <c r="J1750" s="85"/>
      <c r="K1750" s="88">
        <v>2</v>
      </c>
      <c r="L1750" s="89">
        <v>68.2</v>
      </c>
      <c r="M1750" s="98">
        <v>136.4</v>
      </c>
    </row>
    <row r="1751" spans="1:13" x14ac:dyDescent="0.35">
      <c r="A1751" s="94" t="str">
        <f t="shared" si="27"/>
        <v>6915000NGA-750</v>
      </c>
      <c r="B1751" s="85" t="s">
        <v>997</v>
      </c>
      <c r="C1751" s="86">
        <v>2302586</v>
      </c>
      <c r="D1751" s="85">
        <v>6915000</v>
      </c>
      <c r="E1751" s="85" t="s">
        <v>968</v>
      </c>
      <c r="F1751" s="85" t="s">
        <v>959</v>
      </c>
      <c r="G1751" s="87">
        <v>43200</v>
      </c>
      <c r="H1751" s="87">
        <v>43200</v>
      </c>
      <c r="I1751" s="85" t="s">
        <v>187</v>
      </c>
      <c r="J1751" s="85"/>
      <c r="K1751" s="88">
        <v>1</v>
      </c>
      <c r="L1751" s="89">
        <v>22.61</v>
      </c>
      <c r="M1751" s="98">
        <v>22.61</v>
      </c>
    </row>
    <row r="1752" spans="1:13" ht="26.5" x14ac:dyDescent="0.35">
      <c r="A1752" s="94" t="str">
        <f t="shared" si="27"/>
        <v>6904153NGA-511</v>
      </c>
      <c r="B1752" s="85" t="s">
        <v>997</v>
      </c>
      <c r="C1752" s="86">
        <v>2302603</v>
      </c>
      <c r="D1752" s="85">
        <v>6904153</v>
      </c>
      <c r="E1752" s="85" t="s">
        <v>954</v>
      </c>
      <c r="F1752" s="85" t="s">
        <v>969</v>
      </c>
      <c r="G1752" s="87">
        <v>43201</v>
      </c>
      <c r="H1752" s="87">
        <v>43201</v>
      </c>
      <c r="I1752" s="85" t="s">
        <v>875</v>
      </c>
      <c r="J1752" s="85"/>
      <c r="K1752" s="88">
        <v>1</v>
      </c>
      <c r="L1752" s="89">
        <v>225.02</v>
      </c>
      <c r="M1752" s="98">
        <v>225.02</v>
      </c>
    </row>
    <row r="1753" spans="1:13" ht="26.5" x14ac:dyDescent="0.35">
      <c r="A1753" s="94" t="str">
        <f t="shared" si="27"/>
        <v>6918860ZNGA561A</v>
      </c>
      <c r="B1753" s="85" t="s">
        <v>997</v>
      </c>
      <c r="C1753" s="86">
        <v>2302700</v>
      </c>
      <c r="D1753" s="85">
        <v>6918860</v>
      </c>
      <c r="E1753" s="85" t="s">
        <v>967</v>
      </c>
      <c r="F1753" s="85" t="s">
        <v>956</v>
      </c>
      <c r="G1753" s="87">
        <v>43199</v>
      </c>
      <c r="H1753" s="87">
        <v>43199</v>
      </c>
      <c r="I1753" s="85" t="s">
        <v>543</v>
      </c>
      <c r="J1753" s="85"/>
      <c r="K1753" s="88">
        <v>1</v>
      </c>
      <c r="L1753" s="89">
        <v>0</v>
      </c>
      <c r="M1753" s="98">
        <v>0</v>
      </c>
    </row>
    <row r="1754" spans="1:13" ht="26.5" x14ac:dyDescent="0.35">
      <c r="A1754" s="94" t="str">
        <f t="shared" si="27"/>
        <v>6918878ZNGA561B</v>
      </c>
      <c r="B1754" s="85" t="s">
        <v>997</v>
      </c>
      <c r="C1754" s="86">
        <v>2302701</v>
      </c>
      <c r="D1754" s="85">
        <v>6918878</v>
      </c>
      <c r="E1754" s="85" t="s">
        <v>967</v>
      </c>
      <c r="F1754" s="85" t="s">
        <v>953</v>
      </c>
      <c r="G1754" s="87">
        <v>43199</v>
      </c>
      <c r="H1754" s="87">
        <v>43199</v>
      </c>
      <c r="I1754" s="85" t="s">
        <v>545</v>
      </c>
      <c r="J1754" s="85"/>
      <c r="K1754" s="88">
        <v>1</v>
      </c>
      <c r="L1754" s="89">
        <v>194.94</v>
      </c>
      <c r="M1754" s="98">
        <v>194.94</v>
      </c>
    </row>
    <row r="1755" spans="1:13" x14ac:dyDescent="0.35">
      <c r="A1755" s="94" t="str">
        <f t="shared" si="27"/>
        <v>6908988ZNGA561A</v>
      </c>
      <c r="B1755" s="85" t="s">
        <v>997</v>
      </c>
      <c r="C1755" s="86">
        <v>2302907</v>
      </c>
      <c r="D1755" s="85">
        <v>6908988</v>
      </c>
      <c r="E1755" s="85" t="s">
        <v>962</v>
      </c>
      <c r="F1755" s="85" t="s">
        <v>956</v>
      </c>
      <c r="G1755" s="87">
        <v>43202</v>
      </c>
      <c r="H1755" s="87">
        <v>43202</v>
      </c>
      <c r="I1755" s="85" t="s">
        <v>543</v>
      </c>
      <c r="J1755" s="85"/>
      <c r="K1755" s="88">
        <v>1</v>
      </c>
      <c r="L1755" s="89">
        <v>0</v>
      </c>
      <c r="M1755" s="98">
        <v>0</v>
      </c>
    </row>
    <row r="1756" spans="1:13" x14ac:dyDescent="0.35">
      <c r="A1756" s="94" t="str">
        <f t="shared" si="27"/>
        <v>6913261ZNGA561B</v>
      </c>
      <c r="B1756" s="85" t="s">
        <v>997</v>
      </c>
      <c r="C1756" s="86">
        <v>2302939</v>
      </c>
      <c r="D1756" s="85">
        <v>6913261</v>
      </c>
      <c r="E1756" s="85" t="s">
        <v>961</v>
      </c>
      <c r="F1756" s="85" t="s">
        <v>953</v>
      </c>
      <c r="G1756" s="87">
        <v>43200</v>
      </c>
      <c r="H1756" s="87">
        <v>43200</v>
      </c>
      <c r="I1756" s="85" t="s">
        <v>545</v>
      </c>
      <c r="J1756" s="85"/>
      <c r="K1756" s="88">
        <v>1</v>
      </c>
      <c r="L1756" s="89">
        <v>194.94</v>
      </c>
      <c r="M1756" s="98">
        <v>194.94</v>
      </c>
    </row>
    <row r="1757" spans="1:13" x14ac:dyDescent="0.35">
      <c r="A1757" s="94" t="str">
        <f t="shared" si="27"/>
        <v>6923845ZNGA561A</v>
      </c>
      <c r="B1757" s="85" t="s">
        <v>997</v>
      </c>
      <c r="C1757" s="86">
        <v>2302994</v>
      </c>
      <c r="D1757" s="85">
        <v>6923845</v>
      </c>
      <c r="E1757" s="85" t="s">
        <v>954</v>
      </c>
      <c r="F1757" s="85" t="s">
        <v>956</v>
      </c>
      <c r="G1757" s="87">
        <v>43204</v>
      </c>
      <c r="H1757" s="87">
        <v>43204</v>
      </c>
      <c r="I1757" s="85" t="s">
        <v>543</v>
      </c>
      <c r="J1757" s="85"/>
      <c r="K1757" s="88">
        <v>1</v>
      </c>
      <c r="L1757" s="89">
        <v>0</v>
      </c>
      <c r="M1757" s="98">
        <v>0</v>
      </c>
    </row>
    <row r="1758" spans="1:13" x14ac:dyDescent="0.35">
      <c r="A1758" s="94" t="str">
        <f t="shared" si="27"/>
        <v>6923950ZNGA560BC</v>
      </c>
      <c r="B1758" s="85" t="s">
        <v>997</v>
      </c>
      <c r="C1758" s="86">
        <v>2302995</v>
      </c>
      <c r="D1758" s="85">
        <v>6923950</v>
      </c>
      <c r="E1758" s="85" t="s">
        <v>954</v>
      </c>
      <c r="F1758" s="85" t="s">
        <v>959</v>
      </c>
      <c r="G1758" s="87">
        <v>43204</v>
      </c>
      <c r="H1758" s="87">
        <v>43204</v>
      </c>
      <c r="I1758" s="85" t="s">
        <v>541</v>
      </c>
      <c r="J1758" s="85"/>
      <c r="K1758" s="88">
        <v>1</v>
      </c>
      <c r="L1758" s="89">
        <v>414.92</v>
      </c>
      <c r="M1758" s="98">
        <v>414.92</v>
      </c>
    </row>
    <row r="1759" spans="1:13" x14ac:dyDescent="0.35">
      <c r="A1759" s="94" t="str">
        <f t="shared" si="27"/>
        <v>6475883N-561RSP</v>
      </c>
      <c r="B1759" s="85" t="s">
        <v>997</v>
      </c>
      <c r="C1759" s="86">
        <v>2303092</v>
      </c>
      <c r="D1759" s="85">
        <v>6475883</v>
      </c>
      <c r="E1759" s="85" t="s">
        <v>985</v>
      </c>
      <c r="F1759" s="85" t="s">
        <v>959</v>
      </c>
      <c r="G1759" s="87">
        <v>43201</v>
      </c>
      <c r="H1759" s="87">
        <v>43201</v>
      </c>
      <c r="I1759" s="85" t="s">
        <v>598</v>
      </c>
      <c r="J1759" s="85"/>
      <c r="K1759" s="88">
        <v>1</v>
      </c>
      <c r="L1759" s="89">
        <v>433.57</v>
      </c>
      <c r="M1759" s="98">
        <v>433.57</v>
      </c>
    </row>
    <row r="1760" spans="1:13" x14ac:dyDescent="0.35">
      <c r="A1760" s="94" t="str">
        <f t="shared" si="27"/>
        <v>6909055ZNGA561BC</v>
      </c>
      <c r="B1760" s="85" t="s">
        <v>997</v>
      </c>
      <c r="C1760" s="86">
        <v>2303240</v>
      </c>
      <c r="D1760" s="85">
        <v>6909055</v>
      </c>
      <c r="E1760" s="85" t="s">
        <v>955</v>
      </c>
      <c r="F1760" s="85" t="s">
        <v>959</v>
      </c>
      <c r="G1760" s="87">
        <v>43204</v>
      </c>
      <c r="H1760" s="87">
        <v>43204</v>
      </c>
      <c r="I1760" s="85" t="s">
        <v>549</v>
      </c>
      <c r="J1760" s="85"/>
      <c r="K1760" s="88">
        <v>1</v>
      </c>
      <c r="L1760" s="89">
        <v>433.57</v>
      </c>
      <c r="M1760" s="98">
        <v>433.57</v>
      </c>
    </row>
    <row r="1761" spans="1:13" x14ac:dyDescent="0.35">
      <c r="A1761" s="94" t="str">
        <f t="shared" si="27"/>
        <v>6909049ZNGA561A</v>
      </c>
      <c r="B1761" s="85" t="s">
        <v>997</v>
      </c>
      <c r="C1761" s="86">
        <v>2303241</v>
      </c>
      <c r="D1761" s="85">
        <v>6909049</v>
      </c>
      <c r="E1761" s="85" t="s">
        <v>955</v>
      </c>
      <c r="F1761" s="85" t="s">
        <v>956</v>
      </c>
      <c r="G1761" s="87">
        <v>43200</v>
      </c>
      <c r="H1761" s="87">
        <v>43200</v>
      </c>
      <c r="I1761" s="85" t="s">
        <v>543</v>
      </c>
      <c r="J1761" s="85"/>
      <c r="K1761" s="88">
        <v>1</v>
      </c>
      <c r="L1761" s="89">
        <v>0</v>
      </c>
      <c r="M1761" s="98">
        <v>0</v>
      </c>
    </row>
    <row r="1762" spans="1:13" ht="26.5" x14ac:dyDescent="0.35">
      <c r="A1762" s="94" t="str">
        <f t="shared" si="27"/>
        <v>6928328ZNGA563B</v>
      </c>
      <c r="B1762" s="85" t="s">
        <v>997</v>
      </c>
      <c r="C1762" s="86">
        <v>2303276</v>
      </c>
      <c r="D1762" s="85">
        <v>6928328</v>
      </c>
      <c r="E1762" s="85" t="s">
        <v>967</v>
      </c>
      <c r="F1762" s="85" t="s">
        <v>953</v>
      </c>
      <c r="G1762" s="87">
        <v>43203</v>
      </c>
      <c r="H1762" s="87">
        <v>43203</v>
      </c>
      <c r="I1762" s="85" t="s">
        <v>561</v>
      </c>
      <c r="J1762" s="85"/>
      <c r="K1762" s="88">
        <v>1</v>
      </c>
      <c r="L1762" s="89">
        <v>383.5</v>
      </c>
      <c r="M1762" s="98">
        <v>383.5</v>
      </c>
    </row>
    <row r="1763" spans="1:13" ht="26.5" x14ac:dyDescent="0.35">
      <c r="A1763" s="94" t="str">
        <f t="shared" si="27"/>
        <v>6928322ZNGA561A</v>
      </c>
      <c r="B1763" s="85" t="s">
        <v>997</v>
      </c>
      <c r="C1763" s="86">
        <v>2303277</v>
      </c>
      <c r="D1763" s="85">
        <v>6928322</v>
      </c>
      <c r="E1763" s="85" t="s">
        <v>967</v>
      </c>
      <c r="F1763" s="85" t="s">
        <v>956</v>
      </c>
      <c r="G1763" s="87">
        <v>43203</v>
      </c>
      <c r="H1763" s="87">
        <v>43203</v>
      </c>
      <c r="I1763" s="85" t="s">
        <v>543</v>
      </c>
      <c r="J1763" s="85"/>
      <c r="K1763" s="88">
        <v>1</v>
      </c>
      <c r="L1763" s="89">
        <v>0</v>
      </c>
      <c r="M1763" s="98">
        <v>0</v>
      </c>
    </row>
    <row r="1764" spans="1:13" x14ac:dyDescent="0.35">
      <c r="A1764" s="94" t="str">
        <f t="shared" si="27"/>
        <v>6932815ZNGA561BC</v>
      </c>
      <c r="B1764" s="85" t="s">
        <v>997</v>
      </c>
      <c r="C1764" s="86">
        <v>2303278</v>
      </c>
      <c r="D1764" s="85">
        <v>6932815</v>
      </c>
      <c r="E1764" s="85" t="s">
        <v>954</v>
      </c>
      <c r="F1764" s="85" t="s">
        <v>959</v>
      </c>
      <c r="G1764" s="87">
        <v>43204</v>
      </c>
      <c r="H1764" s="87">
        <v>43204</v>
      </c>
      <c r="I1764" s="85" t="s">
        <v>549</v>
      </c>
      <c r="J1764" s="85"/>
      <c r="K1764" s="88">
        <v>1</v>
      </c>
      <c r="L1764" s="89">
        <v>433.57</v>
      </c>
      <c r="M1764" s="98">
        <v>433.57</v>
      </c>
    </row>
    <row r="1765" spans="1:13" x14ac:dyDescent="0.35">
      <c r="A1765" s="94" t="str">
        <f t="shared" si="27"/>
        <v>6932805ZNGA561A</v>
      </c>
      <c r="B1765" s="85" t="s">
        <v>997</v>
      </c>
      <c r="C1765" s="86">
        <v>2303279</v>
      </c>
      <c r="D1765" s="85">
        <v>6932805</v>
      </c>
      <c r="E1765" s="85" t="s">
        <v>954</v>
      </c>
      <c r="F1765" s="85" t="s">
        <v>956</v>
      </c>
      <c r="G1765" s="87">
        <v>43203</v>
      </c>
      <c r="H1765" s="87">
        <v>43203</v>
      </c>
      <c r="I1765" s="85" t="s">
        <v>543</v>
      </c>
      <c r="J1765" s="85"/>
      <c r="K1765" s="88">
        <v>1</v>
      </c>
      <c r="L1765" s="89">
        <v>0</v>
      </c>
      <c r="M1765" s="98">
        <v>0</v>
      </c>
    </row>
    <row r="1766" spans="1:13" ht="26.5" x14ac:dyDescent="0.35">
      <c r="A1766" s="94" t="str">
        <f t="shared" si="27"/>
        <v>6934261ZNGA561A</v>
      </c>
      <c r="B1766" s="85" t="s">
        <v>997</v>
      </c>
      <c r="C1766" s="86">
        <v>2303292</v>
      </c>
      <c r="D1766" s="85">
        <v>6934261</v>
      </c>
      <c r="E1766" s="85" t="s">
        <v>967</v>
      </c>
      <c r="F1766" s="85" t="s">
        <v>956</v>
      </c>
      <c r="G1766" s="87">
        <v>43203</v>
      </c>
      <c r="H1766" s="87">
        <v>43203</v>
      </c>
      <c r="I1766" s="85" t="s">
        <v>543</v>
      </c>
      <c r="J1766" s="85"/>
      <c r="K1766" s="88">
        <v>1</v>
      </c>
      <c r="L1766" s="89">
        <v>0</v>
      </c>
      <c r="M1766" s="98">
        <v>0</v>
      </c>
    </row>
    <row r="1767" spans="1:13" x14ac:dyDescent="0.35">
      <c r="A1767" s="94" t="str">
        <f t="shared" si="27"/>
        <v>6934269ZNGA560BC</v>
      </c>
      <c r="B1767" s="85" t="s">
        <v>997</v>
      </c>
      <c r="C1767" s="86">
        <v>2303293</v>
      </c>
      <c r="D1767" s="85">
        <v>6934269</v>
      </c>
      <c r="E1767" s="85" t="s">
        <v>962</v>
      </c>
      <c r="F1767" s="85" t="s">
        <v>959</v>
      </c>
      <c r="G1767" s="87">
        <v>43204</v>
      </c>
      <c r="H1767" s="87">
        <v>43204</v>
      </c>
      <c r="I1767" s="85" t="s">
        <v>541</v>
      </c>
      <c r="J1767" s="85"/>
      <c r="K1767" s="88">
        <v>1</v>
      </c>
      <c r="L1767" s="89">
        <v>414.92</v>
      </c>
      <c r="M1767" s="98">
        <v>414.92</v>
      </c>
    </row>
    <row r="1768" spans="1:13" x14ac:dyDescent="0.35">
      <c r="A1768" s="94" t="str">
        <f t="shared" si="27"/>
        <v>6927977NGA-750</v>
      </c>
      <c r="B1768" s="85" t="s">
        <v>997</v>
      </c>
      <c r="C1768" s="86">
        <v>2303410</v>
      </c>
      <c r="D1768" s="85">
        <v>6927977</v>
      </c>
      <c r="E1768" s="85" t="s">
        <v>998</v>
      </c>
      <c r="F1768" s="85" t="s">
        <v>959</v>
      </c>
      <c r="G1768" s="87">
        <v>43200</v>
      </c>
      <c r="H1768" s="87">
        <v>43200</v>
      </c>
      <c r="I1768" s="85" t="s">
        <v>187</v>
      </c>
      <c r="J1768" s="85"/>
      <c r="K1768" s="88">
        <v>1</v>
      </c>
      <c r="L1768" s="89">
        <v>22.61</v>
      </c>
      <c r="M1768" s="98">
        <v>22.61</v>
      </c>
    </row>
    <row r="1769" spans="1:13" x14ac:dyDescent="0.35">
      <c r="A1769" s="94" t="str">
        <f t="shared" si="27"/>
        <v>6927977NGA-753</v>
      </c>
      <c r="B1769" s="85" t="s">
        <v>997</v>
      </c>
      <c r="C1769" s="86">
        <v>2303410</v>
      </c>
      <c r="D1769" s="85">
        <v>6927977</v>
      </c>
      <c r="E1769" s="85" t="s">
        <v>998</v>
      </c>
      <c r="F1769" s="85" t="s">
        <v>959</v>
      </c>
      <c r="G1769" s="87">
        <v>43200</v>
      </c>
      <c r="H1769" s="87">
        <v>43200</v>
      </c>
      <c r="I1769" s="85" t="s">
        <v>193</v>
      </c>
      <c r="J1769" s="85"/>
      <c r="K1769" s="88">
        <v>1</v>
      </c>
      <c r="L1769" s="89">
        <v>68.2</v>
      </c>
      <c r="M1769" s="98">
        <v>68.2</v>
      </c>
    </row>
    <row r="1770" spans="1:13" x14ac:dyDescent="0.35">
      <c r="A1770" s="94" t="str">
        <f t="shared" si="27"/>
        <v>6928705ZNGA561B</v>
      </c>
      <c r="B1770" s="85" t="s">
        <v>997</v>
      </c>
      <c r="C1770" s="86">
        <v>2303487</v>
      </c>
      <c r="D1770" s="85">
        <v>6928705</v>
      </c>
      <c r="E1770" s="85" t="s">
        <v>998</v>
      </c>
      <c r="F1770" s="85" t="s">
        <v>953</v>
      </c>
      <c r="G1770" s="87">
        <v>43202</v>
      </c>
      <c r="H1770" s="87">
        <v>43202</v>
      </c>
      <c r="I1770" s="85" t="s">
        <v>545</v>
      </c>
      <c r="J1770" s="85"/>
      <c r="K1770" s="88">
        <v>1</v>
      </c>
      <c r="L1770" s="89">
        <v>194.94</v>
      </c>
      <c r="M1770" s="98">
        <v>194.94</v>
      </c>
    </row>
    <row r="1771" spans="1:13" x14ac:dyDescent="0.35">
      <c r="A1771" s="94" t="str">
        <f t="shared" si="27"/>
        <v>6928608ZNGA561A</v>
      </c>
      <c r="B1771" s="85" t="s">
        <v>997</v>
      </c>
      <c r="C1771" s="86">
        <v>2303488</v>
      </c>
      <c r="D1771" s="85">
        <v>6928608</v>
      </c>
      <c r="E1771" s="85" t="s">
        <v>998</v>
      </c>
      <c r="F1771" s="85" t="s">
        <v>956</v>
      </c>
      <c r="G1771" s="87">
        <v>43202</v>
      </c>
      <c r="H1771" s="87">
        <v>43202</v>
      </c>
      <c r="I1771" s="85" t="s">
        <v>543</v>
      </c>
      <c r="J1771" s="85"/>
      <c r="K1771" s="88">
        <v>1</v>
      </c>
      <c r="L1771" s="89">
        <v>0</v>
      </c>
      <c r="M1771" s="98">
        <v>0</v>
      </c>
    </row>
    <row r="1772" spans="1:13" x14ac:dyDescent="0.35">
      <c r="A1772" s="94" t="str">
        <f t="shared" si="27"/>
        <v>6932974ZNGA561A</v>
      </c>
      <c r="B1772" s="85" t="s">
        <v>997</v>
      </c>
      <c r="C1772" s="86">
        <v>2303547</v>
      </c>
      <c r="D1772" s="85">
        <v>6932974</v>
      </c>
      <c r="E1772" s="85" t="s">
        <v>998</v>
      </c>
      <c r="F1772" s="85" t="s">
        <v>956</v>
      </c>
      <c r="G1772" s="87">
        <v>43200</v>
      </c>
      <c r="H1772" s="87">
        <v>43200</v>
      </c>
      <c r="I1772" s="85" t="s">
        <v>543</v>
      </c>
      <c r="J1772" s="85"/>
      <c r="K1772" s="88">
        <v>1</v>
      </c>
      <c r="L1772" s="89">
        <v>0</v>
      </c>
      <c r="M1772" s="98">
        <v>0</v>
      </c>
    </row>
    <row r="1773" spans="1:13" x14ac:dyDescent="0.35">
      <c r="A1773" s="94" t="str">
        <f t="shared" si="27"/>
        <v>6932980ZNGA562B</v>
      </c>
      <c r="B1773" s="85" t="s">
        <v>997</v>
      </c>
      <c r="C1773" s="86">
        <v>2303548</v>
      </c>
      <c r="D1773" s="85">
        <v>6932980</v>
      </c>
      <c r="E1773" s="85" t="s">
        <v>998</v>
      </c>
      <c r="F1773" s="85" t="s">
        <v>953</v>
      </c>
      <c r="G1773" s="87">
        <v>43200</v>
      </c>
      <c r="H1773" s="87">
        <v>43200</v>
      </c>
      <c r="I1773" s="85" t="s">
        <v>553</v>
      </c>
      <c r="J1773" s="85"/>
      <c r="K1773" s="88">
        <v>1</v>
      </c>
      <c r="L1773" s="89">
        <v>254.64</v>
      </c>
      <c r="M1773" s="98">
        <v>254.64</v>
      </c>
    </row>
    <row r="1774" spans="1:13" x14ac:dyDescent="0.35">
      <c r="A1774" s="94" t="str">
        <f t="shared" si="27"/>
        <v>6936549ZNGA561A</v>
      </c>
      <c r="B1774" s="85" t="s">
        <v>997</v>
      </c>
      <c r="C1774" s="86">
        <v>2303557</v>
      </c>
      <c r="D1774" s="85">
        <v>6936549</v>
      </c>
      <c r="E1774" s="85" t="s">
        <v>968</v>
      </c>
      <c r="F1774" s="85" t="s">
        <v>956</v>
      </c>
      <c r="G1774" s="87">
        <v>43201</v>
      </c>
      <c r="H1774" s="87">
        <v>43201</v>
      </c>
      <c r="I1774" s="85" t="s">
        <v>543</v>
      </c>
      <c r="J1774" s="85"/>
      <c r="K1774" s="88">
        <v>1</v>
      </c>
      <c r="L1774" s="89">
        <v>0</v>
      </c>
      <c r="M1774" s="98">
        <v>0</v>
      </c>
    </row>
    <row r="1775" spans="1:13" x14ac:dyDescent="0.35">
      <c r="A1775" s="94" t="str">
        <f t="shared" si="27"/>
        <v>6926941NGA-750</v>
      </c>
      <c r="B1775" s="85" t="s">
        <v>997</v>
      </c>
      <c r="C1775" s="86">
        <v>2303618</v>
      </c>
      <c r="D1775" s="85">
        <v>6926941</v>
      </c>
      <c r="E1775" s="85" t="s">
        <v>966</v>
      </c>
      <c r="F1775" s="85"/>
      <c r="G1775" s="87">
        <v>43201</v>
      </c>
      <c r="H1775" s="87">
        <v>43201</v>
      </c>
      <c r="I1775" s="85" t="s">
        <v>187</v>
      </c>
      <c r="J1775" s="85"/>
      <c r="K1775" s="88">
        <v>1</v>
      </c>
      <c r="L1775" s="89">
        <v>22.61</v>
      </c>
      <c r="M1775" s="98">
        <v>22.61</v>
      </c>
    </row>
    <row r="1776" spans="1:13" x14ac:dyDescent="0.35">
      <c r="A1776" s="94" t="str">
        <f t="shared" si="27"/>
        <v>6926941NGA-751</v>
      </c>
      <c r="B1776" s="85" t="s">
        <v>997</v>
      </c>
      <c r="C1776" s="86">
        <v>2303618</v>
      </c>
      <c r="D1776" s="85">
        <v>6926941</v>
      </c>
      <c r="E1776" s="85" t="s">
        <v>966</v>
      </c>
      <c r="F1776" s="85"/>
      <c r="G1776" s="87">
        <v>43201</v>
      </c>
      <c r="H1776" s="87">
        <v>43201</v>
      </c>
      <c r="I1776" s="85" t="s">
        <v>189</v>
      </c>
      <c r="J1776" s="85"/>
      <c r="K1776" s="88">
        <v>1</v>
      </c>
      <c r="L1776" s="89">
        <v>146.76</v>
      </c>
      <c r="M1776" s="98">
        <v>146.76</v>
      </c>
    </row>
    <row r="1777" spans="1:13" x14ac:dyDescent="0.35">
      <c r="A1777" s="94" t="str">
        <f t="shared" si="27"/>
        <v>6929378ZNGA563B</v>
      </c>
      <c r="B1777" s="85" t="s">
        <v>997</v>
      </c>
      <c r="C1777" s="86">
        <v>2303975</v>
      </c>
      <c r="D1777" s="85">
        <v>6929378</v>
      </c>
      <c r="E1777" s="85" t="s">
        <v>952</v>
      </c>
      <c r="F1777" s="85" t="s">
        <v>953</v>
      </c>
      <c r="G1777" s="87">
        <v>43203</v>
      </c>
      <c r="H1777" s="87">
        <v>43203</v>
      </c>
      <c r="I1777" s="85" t="s">
        <v>561</v>
      </c>
      <c r="J1777" s="85"/>
      <c r="K1777" s="88">
        <v>1</v>
      </c>
      <c r="L1777" s="89">
        <v>383.5</v>
      </c>
      <c r="M1777" s="98">
        <v>383.5</v>
      </c>
    </row>
    <row r="1778" spans="1:13" x14ac:dyDescent="0.35">
      <c r="A1778" s="94" t="str">
        <f t="shared" si="27"/>
        <v>6929372ZNGA561A</v>
      </c>
      <c r="B1778" s="85" t="s">
        <v>997</v>
      </c>
      <c r="C1778" s="86">
        <v>2303976</v>
      </c>
      <c r="D1778" s="85">
        <v>6929372</v>
      </c>
      <c r="E1778" s="85" t="s">
        <v>952</v>
      </c>
      <c r="F1778" s="85" t="s">
        <v>956</v>
      </c>
      <c r="G1778" s="87">
        <v>43203</v>
      </c>
      <c r="H1778" s="87">
        <v>43203</v>
      </c>
      <c r="I1778" s="85" t="s">
        <v>543</v>
      </c>
      <c r="J1778" s="85"/>
      <c r="K1778" s="88">
        <v>1</v>
      </c>
      <c r="L1778" s="89">
        <v>0</v>
      </c>
      <c r="M1778" s="98">
        <v>0</v>
      </c>
    </row>
    <row r="1779" spans="1:13" x14ac:dyDescent="0.35">
      <c r="A1779" s="94" t="str">
        <f t="shared" si="27"/>
        <v>6945966ZNGA561BC</v>
      </c>
      <c r="B1779" s="85" t="s">
        <v>997</v>
      </c>
      <c r="C1779" s="86">
        <v>2304259</v>
      </c>
      <c r="D1779" s="85">
        <v>6945966</v>
      </c>
      <c r="E1779" s="85" t="s">
        <v>954</v>
      </c>
      <c r="F1779" s="85" t="s">
        <v>959</v>
      </c>
      <c r="G1779" s="87">
        <v>43204</v>
      </c>
      <c r="H1779" s="87">
        <v>43204</v>
      </c>
      <c r="I1779" s="85" t="s">
        <v>549</v>
      </c>
      <c r="J1779" s="85"/>
      <c r="K1779" s="88">
        <v>1</v>
      </c>
      <c r="L1779" s="89">
        <v>433.57</v>
      </c>
      <c r="M1779" s="98">
        <v>433.57</v>
      </c>
    </row>
    <row r="1780" spans="1:13" x14ac:dyDescent="0.35">
      <c r="A1780" s="94" t="str">
        <f t="shared" si="27"/>
        <v>6945896ZNGA561A</v>
      </c>
      <c r="B1780" s="85" t="s">
        <v>997</v>
      </c>
      <c r="C1780" s="86">
        <v>2304260</v>
      </c>
      <c r="D1780" s="85">
        <v>6945896</v>
      </c>
      <c r="E1780" s="85" t="s">
        <v>954</v>
      </c>
      <c r="F1780" s="85" t="s">
        <v>956</v>
      </c>
      <c r="G1780" s="87">
        <v>43201</v>
      </c>
      <c r="H1780" s="87">
        <v>43201</v>
      </c>
      <c r="I1780" s="85" t="s">
        <v>543</v>
      </c>
      <c r="J1780" s="85"/>
      <c r="K1780" s="88">
        <v>1</v>
      </c>
      <c r="L1780" s="89">
        <v>0</v>
      </c>
      <c r="M1780" s="98">
        <v>0</v>
      </c>
    </row>
    <row r="1781" spans="1:13" ht="26.5" x14ac:dyDescent="0.35">
      <c r="A1781" s="94" t="str">
        <f t="shared" si="27"/>
        <v>6933071NGA-511</v>
      </c>
      <c r="B1781" s="85" t="s">
        <v>997</v>
      </c>
      <c r="C1781" s="86">
        <v>2304760</v>
      </c>
      <c r="D1781" s="85">
        <v>6933071</v>
      </c>
      <c r="E1781" s="85" t="s">
        <v>962</v>
      </c>
      <c r="F1781" s="85" t="s">
        <v>969</v>
      </c>
      <c r="G1781" s="87">
        <v>43203</v>
      </c>
      <c r="H1781" s="87">
        <v>43203</v>
      </c>
      <c r="I1781" s="85" t="s">
        <v>875</v>
      </c>
      <c r="J1781" s="85"/>
      <c r="K1781" s="88">
        <v>1</v>
      </c>
      <c r="L1781" s="89">
        <v>225.02</v>
      </c>
      <c r="M1781" s="98">
        <v>225.02</v>
      </c>
    </row>
    <row r="1782" spans="1:13" x14ac:dyDescent="0.35">
      <c r="A1782" s="94" t="str">
        <f t="shared" si="27"/>
        <v>6954499NGA-750</v>
      </c>
      <c r="B1782" s="85" t="s">
        <v>997</v>
      </c>
      <c r="C1782" s="86">
        <v>2305476</v>
      </c>
      <c r="D1782" s="85">
        <v>6954499</v>
      </c>
      <c r="E1782" s="85" t="s">
        <v>962</v>
      </c>
      <c r="F1782" s="85" t="s">
        <v>959</v>
      </c>
      <c r="G1782" s="87">
        <v>43203</v>
      </c>
      <c r="H1782" s="87">
        <v>43203</v>
      </c>
      <c r="I1782" s="85" t="s">
        <v>187</v>
      </c>
      <c r="J1782" s="85"/>
      <c r="K1782" s="88">
        <v>1</v>
      </c>
      <c r="L1782" s="89">
        <v>22.61</v>
      </c>
      <c r="M1782" s="98">
        <v>22.61</v>
      </c>
    </row>
    <row r="1783" spans="1:13" x14ac:dyDescent="0.35">
      <c r="A1783" s="94" t="str">
        <f t="shared" si="27"/>
        <v>6971575ZNGA561A</v>
      </c>
      <c r="B1783" s="85" t="s">
        <v>997</v>
      </c>
      <c r="C1783" s="86">
        <v>2306264</v>
      </c>
      <c r="D1783" s="85">
        <v>6971575</v>
      </c>
      <c r="E1783" s="85" t="s">
        <v>966</v>
      </c>
      <c r="F1783" s="85" t="s">
        <v>956</v>
      </c>
      <c r="G1783" s="87">
        <v>43201</v>
      </c>
      <c r="H1783" s="87">
        <v>43201</v>
      </c>
      <c r="I1783" s="85" t="s">
        <v>543</v>
      </c>
      <c r="J1783" s="85"/>
      <c r="K1783" s="88">
        <v>1</v>
      </c>
      <c r="L1783" s="89">
        <v>0</v>
      </c>
      <c r="M1783" s="98">
        <v>0</v>
      </c>
    </row>
    <row r="1784" spans="1:13" x14ac:dyDescent="0.35">
      <c r="A1784" s="94" t="str">
        <f t="shared" si="27"/>
        <v>6976395ZNGA561A</v>
      </c>
      <c r="B1784" s="85" t="s">
        <v>997</v>
      </c>
      <c r="C1784" s="86">
        <v>2306457</v>
      </c>
      <c r="D1784" s="85">
        <v>6976395</v>
      </c>
      <c r="E1784" s="85" t="s">
        <v>952</v>
      </c>
      <c r="F1784" s="85" t="s">
        <v>956</v>
      </c>
      <c r="G1784" s="87">
        <v>43202</v>
      </c>
      <c r="H1784" s="87">
        <v>43202</v>
      </c>
      <c r="I1784" s="85" t="s">
        <v>543</v>
      </c>
      <c r="J1784" s="85"/>
      <c r="K1784" s="88">
        <v>1</v>
      </c>
      <c r="L1784" s="89">
        <v>0</v>
      </c>
      <c r="M1784" s="98">
        <v>0</v>
      </c>
    </row>
    <row r="1785" spans="1:13" x14ac:dyDescent="0.35">
      <c r="A1785" s="94" t="str">
        <f t="shared" si="27"/>
        <v>6978498ZNGA562BC</v>
      </c>
      <c r="B1785" s="85" t="s">
        <v>997</v>
      </c>
      <c r="C1785" s="86">
        <v>2306599</v>
      </c>
      <c r="D1785" s="85">
        <v>6978498</v>
      </c>
      <c r="E1785" s="85" t="s">
        <v>961</v>
      </c>
      <c r="F1785" s="85" t="s">
        <v>959</v>
      </c>
      <c r="G1785" s="87">
        <v>43201</v>
      </c>
      <c r="H1785" s="87">
        <v>43201</v>
      </c>
      <c r="I1785" s="85" t="s">
        <v>557</v>
      </c>
      <c r="J1785" s="85"/>
      <c r="K1785" s="88">
        <v>1</v>
      </c>
      <c r="L1785" s="89">
        <v>498.69</v>
      </c>
      <c r="M1785" s="98">
        <v>498.69</v>
      </c>
    </row>
    <row r="1786" spans="1:13" x14ac:dyDescent="0.35">
      <c r="A1786" s="94" t="str">
        <f t="shared" si="27"/>
        <v>6978420ZNGA561A</v>
      </c>
      <c r="B1786" s="85" t="s">
        <v>997</v>
      </c>
      <c r="C1786" s="86">
        <v>2306600</v>
      </c>
      <c r="D1786" s="85">
        <v>6978420</v>
      </c>
      <c r="E1786" s="85" t="s">
        <v>961</v>
      </c>
      <c r="F1786" s="85" t="s">
        <v>956</v>
      </c>
      <c r="G1786" s="87">
        <v>43201</v>
      </c>
      <c r="H1786" s="87">
        <v>43201</v>
      </c>
      <c r="I1786" s="85" t="s">
        <v>543</v>
      </c>
      <c r="J1786" s="85"/>
      <c r="K1786" s="88">
        <v>1</v>
      </c>
      <c r="L1786" s="89">
        <v>0</v>
      </c>
      <c r="M1786" s="98">
        <v>0</v>
      </c>
    </row>
    <row r="1787" spans="1:13" x14ac:dyDescent="0.35">
      <c r="A1787" s="94" t="str">
        <f t="shared" si="27"/>
        <v>6979443ZNGA561A</v>
      </c>
      <c r="B1787" s="85" t="s">
        <v>997</v>
      </c>
      <c r="C1787" s="86">
        <v>2306840</v>
      </c>
      <c r="D1787" s="85">
        <v>6979443</v>
      </c>
      <c r="E1787" s="85" t="s">
        <v>954</v>
      </c>
      <c r="F1787" s="85" t="s">
        <v>956</v>
      </c>
      <c r="G1787" s="87">
        <v>43202</v>
      </c>
      <c r="H1787" s="87">
        <v>43202</v>
      </c>
      <c r="I1787" s="85" t="s">
        <v>543</v>
      </c>
      <c r="J1787" s="85"/>
      <c r="K1787" s="88">
        <v>1</v>
      </c>
      <c r="L1787" s="89">
        <v>0</v>
      </c>
      <c r="M1787" s="98">
        <v>0</v>
      </c>
    </row>
    <row r="1788" spans="1:13" x14ac:dyDescent="0.35">
      <c r="A1788" s="94" t="str">
        <f t="shared" si="27"/>
        <v>6981051ZNGA561A</v>
      </c>
      <c r="B1788" s="85" t="s">
        <v>997</v>
      </c>
      <c r="C1788" s="86">
        <v>2306844</v>
      </c>
      <c r="D1788" s="85">
        <v>6981051</v>
      </c>
      <c r="E1788" s="85" t="s">
        <v>968</v>
      </c>
      <c r="F1788" s="85" t="s">
        <v>956</v>
      </c>
      <c r="G1788" s="87">
        <v>43204</v>
      </c>
      <c r="H1788" s="87">
        <v>43204</v>
      </c>
      <c r="I1788" s="85" t="s">
        <v>543</v>
      </c>
      <c r="J1788" s="85"/>
      <c r="K1788" s="88">
        <v>1</v>
      </c>
      <c r="L1788" s="89">
        <v>0</v>
      </c>
      <c r="M1788" s="98">
        <v>0</v>
      </c>
    </row>
    <row r="1789" spans="1:13" x14ac:dyDescent="0.35">
      <c r="A1789" s="94" t="str">
        <f t="shared" si="27"/>
        <v>6984172ZNGA561A</v>
      </c>
      <c r="B1789" s="85" t="s">
        <v>997</v>
      </c>
      <c r="C1789" s="86">
        <v>2306929</v>
      </c>
      <c r="D1789" s="85">
        <v>6984172</v>
      </c>
      <c r="E1789" s="85" t="s">
        <v>961</v>
      </c>
      <c r="F1789" s="85" t="s">
        <v>956</v>
      </c>
      <c r="G1789" s="87">
        <v>43202</v>
      </c>
      <c r="H1789" s="87">
        <v>43202</v>
      </c>
      <c r="I1789" s="85" t="s">
        <v>543</v>
      </c>
      <c r="J1789" s="85"/>
      <c r="K1789" s="88">
        <v>1</v>
      </c>
      <c r="L1789" s="89">
        <v>0</v>
      </c>
      <c r="M1789" s="98">
        <v>0</v>
      </c>
    </row>
    <row r="1790" spans="1:13" x14ac:dyDescent="0.35">
      <c r="A1790" s="94" t="str">
        <f t="shared" si="27"/>
        <v>6984180ZNGA563BC</v>
      </c>
      <c r="B1790" s="85" t="s">
        <v>997</v>
      </c>
      <c r="C1790" s="86">
        <v>2306930</v>
      </c>
      <c r="D1790" s="85">
        <v>6984180</v>
      </c>
      <c r="E1790" s="85" t="s">
        <v>961</v>
      </c>
      <c r="F1790" s="85" t="s">
        <v>959</v>
      </c>
      <c r="G1790" s="87">
        <v>43202</v>
      </c>
      <c r="H1790" s="87">
        <v>43202</v>
      </c>
      <c r="I1790" s="85" t="s">
        <v>565</v>
      </c>
      <c r="J1790" s="85"/>
      <c r="K1790" s="88">
        <v>1</v>
      </c>
      <c r="L1790" s="89">
        <v>626.70000000000005</v>
      </c>
      <c r="M1790" s="98">
        <v>626.70000000000005</v>
      </c>
    </row>
    <row r="1791" spans="1:13" x14ac:dyDescent="0.35">
      <c r="A1791" s="94" t="str">
        <f t="shared" si="27"/>
        <v>6980039ZNGA563B</v>
      </c>
      <c r="B1791" s="85" t="s">
        <v>997</v>
      </c>
      <c r="C1791" s="86">
        <v>2306932</v>
      </c>
      <c r="D1791" s="85">
        <v>6980039</v>
      </c>
      <c r="E1791" s="85" t="s">
        <v>954</v>
      </c>
      <c r="F1791" s="85" t="s">
        <v>953</v>
      </c>
      <c r="G1791" s="87">
        <v>43203</v>
      </c>
      <c r="H1791" s="87">
        <v>43203</v>
      </c>
      <c r="I1791" s="85" t="s">
        <v>561</v>
      </c>
      <c r="J1791" s="85"/>
      <c r="K1791" s="88">
        <v>1</v>
      </c>
      <c r="L1791" s="89">
        <v>383.5</v>
      </c>
      <c r="M1791" s="98">
        <v>383.5</v>
      </c>
    </row>
    <row r="1792" spans="1:13" x14ac:dyDescent="0.35">
      <c r="A1792" s="94" t="str">
        <f t="shared" si="27"/>
        <v>6980030ZNGA561A</v>
      </c>
      <c r="B1792" s="85" t="s">
        <v>997</v>
      </c>
      <c r="C1792" s="86">
        <v>2306933</v>
      </c>
      <c r="D1792" s="85">
        <v>6980030</v>
      </c>
      <c r="E1792" s="85" t="s">
        <v>954</v>
      </c>
      <c r="F1792" s="85" t="s">
        <v>956</v>
      </c>
      <c r="G1792" s="87">
        <v>43203</v>
      </c>
      <c r="H1792" s="87">
        <v>43203</v>
      </c>
      <c r="I1792" s="85" t="s">
        <v>543</v>
      </c>
      <c r="J1792" s="85"/>
      <c r="K1792" s="88">
        <v>1</v>
      </c>
      <c r="L1792" s="89">
        <v>0</v>
      </c>
      <c r="M1792" s="98">
        <v>0</v>
      </c>
    </row>
    <row r="1793" spans="1:13" x14ac:dyDescent="0.35">
      <c r="A1793" s="94" t="str">
        <f t="shared" si="27"/>
        <v>6992897ZNGA561A</v>
      </c>
      <c r="B1793" s="85" t="s">
        <v>997</v>
      </c>
      <c r="C1793" s="86">
        <v>2308058</v>
      </c>
      <c r="D1793" s="85">
        <v>6992897</v>
      </c>
      <c r="E1793" s="85" t="s">
        <v>968</v>
      </c>
      <c r="F1793" s="85" t="s">
        <v>956</v>
      </c>
      <c r="G1793" s="87">
        <v>43204</v>
      </c>
      <c r="H1793" s="87">
        <v>43204</v>
      </c>
      <c r="I1793" s="85" t="s">
        <v>543</v>
      </c>
      <c r="J1793" s="85"/>
      <c r="K1793" s="88">
        <v>1</v>
      </c>
      <c r="L1793" s="89">
        <v>0</v>
      </c>
      <c r="M1793" s="98">
        <v>0</v>
      </c>
    </row>
    <row r="1794" spans="1:13" x14ac:dyDescent="0.35">
      <c r="A1794" s="94" t="str">
        <f t="shared" si="27"/>
        <v>6995250ZNGA561A</v>
      </c>
      <c r="B1794" s="85" t="s">
        <v>997</v>
      </c>
      <c r="C1794" s="86">
        <v>2308415</v>
      </c>
      <c r="D1794" s="85">
        <v>6995250</v>
      </c>
      <c r="E1794" s="85" t="s">
        <v>955</v>
      </c>
      <c r="F1794" s="85" t="s">
        <v>956</v>
      </c>
      <c r="G1794" s="87">
        <v>43202</v>
      </c>
      <c r="H1794" s="87">
        <v>43202</v>
      </c>
      <c r="I1794" s="85" t="s">
        <v>543</v>
      </c>
      <c r="J1794" s="85"/>
      <c r="K1794" s="88">
        <v>1</v>
      </c>
      <c r="L1794" s="89">
        <v>0</v>
      </c>
      <c r="M1794" s="98">
        <v>0</v>
      </c>
    </row>
    <row r="1795" spans="1:13" x14ac:dyDescent="0.35">
      <c r="A1795" s="94" t="str">
        <f t="shared" ref="A1795:A1858" si="28">CONCATENATE(D1795,I1795)</f>
        <v>6995323ZNGA562B</v>
      </c>
      <c r="B1795" s="85" t="s">
        <v>997</v>
      </c>
      <c r="C1795" s="86">
        <v>2308416</v>
      </c>
      <c r="D1795" s="85">
        <v>6995323</v>
      </c>
      <c r="E1795" s="85" t="s">
        <v>955</v>
      </c>
      <c r="F1795" s="85" t="s">
        <v>953</v>
      </c>
      <c r="G1795" s="87">
        <v>43202</v>
      </c>
      <c r="H1795" s="87">
        <v>43202</v>
      </c>
      <c r="I1795" s="85" t="s">
        <v>553</v>
      </c>
      <c r="J1795" s="85"/>
      <c r="K1795" s="88">
        <v>1</v>
      </c>
      <c r="L1795" s="89">
        <v>254.64</v>
      </c>
      <c r="M1795" s="98">
        <v>254.64</v>
      </c>
    </row>
    <row r="1796" spans="1:13" x14ac:dyDescent="0.35">
      <c r="A1796" s="94" t="str">
        <f t="shared" si="28"/>
        <v>6915731ZNGA563B</v>
      </c>
      <c r="B1796" s="85" t="s">
        <v>997</v>
      </c>
      <c r="C1796" s="86">
        <v>2309329</v>
      </c>
      <c r="D1796" s="85">
        <v>6915731</v>
      </c>
      <c r="E1796" s="85" t="s">
        <v>955</v>
      </c>
      <c r="F1796" s="85" t="s">
        <v>953</v>
      </c>
      <c r="G1796" s="87">
        <v>43204</v>
      </c>
      <c r="H1796" s="87">
        <v>43204</v>
      </c>
      <c r="I1796" s="85" t="s">
        <v>561</v>
      </c>
      <c r="J1796" s="85"/>
      <c r="K1796" s="88">
        <v>1</v>
      </c>
      <c r="L1796" s="89">
        <v>383.5</v>
      </c>
      <c r="M1796" s="98">
        <v>383.5</v>
      </c>
    </row>
    <row r="1797" spans="1:13" x14ac:dyDescent="0.35">
      <c r="A1797" s="94" t="str">
        <f t="shared" si="28"/>
        <v>6915669ZNGA561A</v>
      </c>
      <c r="B1797" s="85" t="s">
        <v>997</v>
      </c>
      <c r="C1797" s="86">
        <v>2309330</v>
      </c>
      <c r="D1797" s="85">
        <v>6915669</v>
      </c>
      <c r="E1797" s="85" t="s">
        <v>955</v>
      </c>
      <c r="F1797" s="85" t="s">
        <v>956</v>
      </c>
      <c r="G1797" s="87">
        <v>43204</v>
      </c>
      <c r="H1797" s="87">
        <v>43204</v>
      </c>
      <c r="I1797" s="85" t="s">
        <v>543</v>
      </c>
      <c r="J1797" s="85"/>
      <c r="K1797" s="88">
        <v>1</v>
      </c>
      <c r="L1797" s="89">
        <v>0</v>
      </c>
      <c r="M1797" s="98">
        <v>0</v>
      </c>
    </row>
    <row r="1798" spans="1:13" x14ac:dyDescent="0.35">
      <c r="A1798" s="94" t="str">
        <f t="shared" si="28"/>
        <v>6999729NGA-750</v>
      </c>
      <c r="B1798" s="85" t="s">
        <v>997</v>
      </c>
      <c r="C1798" s="86">
        <v>2309439</v>
      </c>
      <c r="D1798" s="85">
        <v>6999729</v>
      </c>
      <c r="E1798" s="85" t="s">
        <v>961</v>
      </c>
      <c r="F1798" s="85" t="s">
        <v>959</v>
      </c>
      <c r="G1798" s="87">
        <v>43203</v>
      </c>
      <c r="H1798" s="87">
        <v>43203</v>
      </c>
      <c r="I1798" s="85" t="s">
        <v>187</v>
      </c>
      <c r="J1798" s="85"/>
      <c r="K1798" s="88">
        <v>1</v>
      </c>
      <c r="L1798" s="89">
        <v>22.61</v>
      </c>
      <c r="M1798" s="98">
        <v>22.61</v>
      </c>
    </row>
    <row r="1799" spans="1:13" x14ac:dyDescent="0.35">
      <c r="A1799" s="94" t="str">
        <f t="shared" si="28"/>
        <v>7014519ZNGA563BC</v>
      </c>
      <c r="B1799" s="85" t="s">
        <v>997</v>
      </c>
      <c r="C1799" s="86">
        <v>2309618</v>
      </c>
      <c r="D1799" s="85">
        <v>7014519</v>
      </c>
      <c r="E1799" s="85" t="s">
        <v>955</v>
      </c>
      <c r="F1799" s="85" t="s">
        <v>959</v>
      </c>
      <c r="G1799" s="87">
        <v>43203</v>
      </c>
      <c r="H1799" s="87">
        <v>43203</v>
      </c>
      <c r="I1799" s="85" t="s">
        <v>565</v>
      </c>
      <c r="J1799" s="85"/>
      <c r="K1799" s="88">
        <v>1</v>
      </c>
      <c r="L1799" s="89">
        <v>626.70000000000005</v>
      </c>
      <c r="M1799" s="98">
        <v>626.70000000000005</v>
      </c>
    </row>
    <row r="1800" spans="1:13" ht="39.5" x14ac:dyDescent="0.35">
      <c r="A1800" s="94" t="str">
        <f t="shared" si="28"/>
        <v/>
      </c>
      <c r="B1800" s="89"/>
      <c r="C1800" s="89"/>
      <c r="D1800" s="89"/>
      <c r="E1800" s="89"/>
      <c r="F1800" s="89"/>
      <c r="G1800" s="89"/>
      <c r="H1800" s="89"/>
      <c r="I1800" s="89"/>
      <c r="J1800" s="89"/>
      <c r="K1800" s="89"/>
      <c r="L1800" s="92" t="s">
        <v>970</v>
      </c>
      <c r="M1800" s="98">
        <v>27452.52</v>
      </c>
    </row>
    <row r="1801" spans="1:13" x14ac:dyDescent="0.35">
      <c r="A1801" s="94" t="str">
        <f t="shared" si="28"/>
        <v>Req IDPayment Code</v>
      </c>
      <c r="B1801" s="84" t="s">
        <v>939</v>
      </c>
      <c r="C1801" s="84" t="s">
        <v>940</v>
      </c>
      <c r="D1801" s="84" t="s">
        <v>941</v>
      </c>
      <c r="E1801" s="84" t="s">
        <v>942</v>
      </c>
      <c r="F1801" s="84" t="s">
        <v>943</v>
      </c>
      <c r="G1801" s="84" t="s">
        <v>944</v>
      </c>
      <c r="H1801" s="84" t="s">
        <v>945</v>
      </c>
      <c r="I1801" s="84" t="s">
        <v>946</v>
      </c>
      <c r="J1801" s="84" t="s">
        <v>947</v>
      </c>
      <c r="K1801" s="84" t="s">
        <v>948</v>
      </c>
      <c r="L1801" s="84" t="s">
        <v>949</v>
      </c>
      <c r="M1801" s="97" t="s">
        <v>950</v>
      </c>
    </row>
    <row r="1802" spans="1:13" ht="26.5" x14ac:dyDescent="0.35">
      <c r="A1802" s="94" t="str">
        <f t="shared" si="28"/>
        <v>5884285NGA Complex Internal Wiring</v>
      </c>
      <c r="B1802" s="85" t="s">
        <v>999</v>
      </c>
      <c r="C1802" s="86">
        <v>2247136</v>
      </c>
      <c r="D1802" s="85">
        <v>5884285</v>
      </c>
      <c r="E1802" s="85" t="s">
        <v>966</v>
      </c>
      <c r="F1802" s="85" t="s">
        <v>953</v>
      </c>
      <c r="G1802" s="87">
        <v>43209</v>
      </c>
      <c r="H1802" s="87">
        <v>43209</v>
      </c>
      <c r="I1802" s="85" t="s">
        <v>973</v>
      </c>
      <c r="J1802" s="85"/>
      <c r="K1802" s="88">
        <v>1</v>
      </c>
      <c r="L1802" s="89">
        <v>0</v>
      </c>
      <c r="M1802" s="98">
        <v>0</v>
      </c>
    </row>
    <row r="1803" spans="1:13" x14ac:dyDescent="0.35">
      <c r="A1803" s="94" t="str">
        <f t="shared" si="28"/>
        <v>5884285NGA-701</v>
      </c>
      <c r="B1803" s="85" t="s">
        <v>999</v>
      </c>
      <c r="C1803" s="86">
        <v>2247136</v>
      </c>
      <c r="D1803" s="85">
        <v>5884285</v>
      </c>
      <c r="E1803" s="85" t="s">
        <v>966</v>
      </c>
      <c r="F1803" s="85" t="s">
        <v>953</v>
      </c>
      <c r="G1803" s="87">
        <v>43209</v>
      </c>
      <c r="H1803" s="87">
        <v>43209</v>
      </c>
      <c r="I1803" s="85" t="s">
        <v>172</v>
      </c>
      <c r="J1803" s="85"/>
      <c r="K1803" s="88">
        <v>1</v>
      </c>
      <c r="L1803" s="89">
        <v>48.39</v>
      </c>
      <c r="M1803" s="98">
        <v>48.39</v>
      </c>
    </row>
    <row r="1804" spans="1:13" x14ac:dyDescent="0.35">
      <c r="A1804" s="94" t="str">
        <f t="shared" si="28"/>
        <v>5972099X392N</v>
      </c>
      <c r="B1804" s="85" t="s">
        <v>999</v>
      </c>
      <c r="C1804" s="86">
        <v>2261840</v>
      </c>
      <c r="D1804" s="85">
        <v>5972099</v>
      </c>
      <c r="E1804" s="85" t="s">
        <v>952</v>
      </c>
      <c r="F1804" s="85" t="s">
        <v>976</v>
      </c>
      <c r="G1804" s="87">
        <v>43209</v>
      </c>
      <c r="H1804" s="87">
        <v>43203</v>
      </c>
      <c r="I1804" s="85" t="s">
        <v>975</v>
      </c>
      <c r="J1804" s="85"/>
      <c r="K1804" s="88">
        <v>8</v>
      </c>
      <c r="L1804" s="89">
        <v>11.79</v>
      </c>
      <c r="M1804" s="98">
        <v>94.32</v>
      </c>
    </row>
    <row r="1805" spans="1:13" x14ac:dyDescent="0.35">
      <c r="A1805" s="94" t="str">
        <f t="shared" si="28"/>
        <v>6212945ZNGA560BC</v>
      </c>
      <c r="B1805" s="85" t="s">
        <v>999</v>
      </c>
      <c r="C1805" s="86">
        <v>2264489</v>
      </c>
      <c r="D1805" s="85">
        <v>6212945</v>
      </c>
      <c r="E1805" s="85" t="s">
        <v>985</v>
      </c>
      <c r="F1805" s="85" t="s">
        <v>959</v>
      </c>
      <c r="G1805" s="87">
        <v>43210</v>
      </c>
      <c r="H1805" s="87">
        <v>43210</v>
      </c>
      <c r="I1805" s="85" t="s">
        <v>541</v>
      </c>
      <c r="J1805" s="85"/>
      <c r="K1805" s="88">
        <v>1</v>
      </c>
      <c r="L1805" s="89">
        <v>414.92</v>
      </c>
      <c r="M1805" s="98">
        <v>414.92</v>
      </c>
    </row>
    <row r="1806" spans="1:13" x14ac:dyDescent="0.35">
      <c r="A1806" s="94" t="str">
        <f t="shared" si="28"/>
        <v>6259431X392N</v>
      </c>
      <c r="B1806" s="85" t="s">
        <v>999</v>
      </c>
      <c r="C1806" s="86">
        <v>2268219</v>
      </c>
      <c r="D1806" s="85">
        <v>6259431</v>
      </c>
      <c r="E1806" s="85" t="s">
        <v>957</v>
      </c>
      <c r="F1806" s="85" t="s">
        <v>976</v>
      </c>
      <c r="G1806" s="87">
        <v>43209</v>
      </c>
      <c r="H1806" s="87">
        <v>43203</v>
      </c>
      <c r="I1806" s="85" t="s">
        <v>975</v>
      </c>
      <c r="J1806" s="85"/>
      <c r="K1806" s="88">
        <v>4.1500000000000004</v>
      </c>
      <c r="L1806" s="89">
        <v>11.79</v>
      </c>
      <c r="M1806" s="98">
        <v>48.93</v>
      </c>
    </row>
    <row r="1807" spans="1:13" x14ac:dyDescent="0.35">
      <c r="A1807" s="94" t="str">
        <f t="shared" si="28"/>
        <v>6265091ZNGA563BC</v>
      </c>
      <c r="B1807" s="85" t="s">
        <v>999</v>
      </c>
      <c r="C1807" s="86">
        <v>2268554</v>
      </c>
      <c r="D1807" s="85">
        <v>6265091</v>
      </c>
      <c r="E1807" s="85" t="s">
        <v>962</v>
      </c>
      <c r="F1807" s="85" t="s">
        <v>959</v>
      </c>
      <c r="G1807" s="87">
        <v>43210</v>
      </c>
      <c r="H1807" s="87">
        <v>43210</v>
      </c>
      <c r="I1807" s="85" t="s">
        <v>565</v>
      </c>
      <c r="J1807" s="85"/>
      <c r="K1807" s="88">
        <v>1</v>
      </c>
      <c r="L1807" s="89">
        <v>626.70000000000005</v>
      </c>
      <c r="M1807" s="98">
        <v>626.70000000000005</v>
      </c>
    </row>
    <row r="1808" spans="1:13" ht="26.5" x14ac:dyDescent="0.35">
      <c r="A1808" s="94" t="str">
        <f t="shared" si="28"/>
        <v>6295220ZNGA562BC</v>
      </c>
      <c r="B1808" s="85" t="s">
        <v>999</v>
      </c>
      <c r="C1808" s="86">
        <v>2269938</v>
      </c>
      <c r="D1808" s="85">
        <v>6295220</v>
      </c>
      <c r="E1808" s="85" t="s">
        <v>967</v>
      </c>
      <c r="F1808" s="85" t="s">
        <v>959</v>
      </c>
      <c r="G1808" s="87">
        <v>43207</v>
      </c>
      <c r="H1808" s="87">
        <v>43207</v>
      </c>
      <c r="I1808" s="85" t="s">
        <v>557</v>
      </c>
      <c r="J1808" s="85"/>
      <c r="K1808" s="88">
        <v>1</v>
      </c>
      <c r="L1808" s="89">
        <v>498.69</v>
      </c>
      <c r="M1808" s="98">
        <v>498.69</v>
      </c>
    </row>
    <row r="1809" spans="1:13" ht="26.5" x14ac:dyDescent="0.35">
      <c r="A1809" s="94" t="str">
        <f t="shared" si="28"/>
        <v>6295220ZNGA563BC</v>
      </c>
      <c r="B1809" s="85" t="s">
        <v>999</v>
      </c>
      <c r="C1809" s="86">
        <v>2269938</v>
      </c>
      <c r="D1809" s="90">
        <v>6295220</v>
      </c>
      <c r="E1809" s="85" t="s">
        <v>967</v>
      </c>
      <c r="F1809" s="85" t="s">
        <v>959</v>
      </c>
      <c r="G1809" s="87">
        <v>43207</v>
      </c>
      <c r="H1809" s="87">
        <v>43207</v>
      </c>
      <c r="I1809" s="85" t="s">
        <v>565</v>
      </c>
      <c r="J1809" s="85"/>
      <c r="K1809" s="88">
        <v>-1</v>
      </c>
      <c r="L1809" s="89">
        <v>626.70000000000005</v>
      </c>
      <c r="M1809" s="98">
        <v>-626.70000000000005</v>
      </c>
    </row>
    <row r="1810" spans="1:13" x14ac:dyDescent="0.35">
      <c r="A1810" s="94" t="str">
        <f t="shared" si="28"/>
        <v>6343557X392N</v>
      </c>
      <c r="B1810" s="85" t="s">
        <v>999</v>
      </c>
      <c r="C1810" s="86">
        <v>2272359</v>
      </c>
      <c r="D1810" s="85">
        <v>6343557</v>
      </c>
      <c r="E1810" s="85" t="s">
        <v>952</v>
      </c>
      <c r="F1810" s="85" t="s">
        <v>976</v>
      </c>
      <c r="G1810" s="87">
        <v>43209</v>
      </c>
      <c r="H1810" s="87">
        <v>43203</v>
      </c>
      <c r="I1810" s="85" t="s">
        <v>975</v>
      </c>
      <c r="J1810" s="85"/>
      <c r="K1810" s="88">
        <v>4.1500000000000004</v>
      </c>
      <c r="L1810" s="89">
        <v>11.79</v>
      </c>
      <c r="M1810" s="98">
        <v>48.93</v>
      </c>
    </row>
    <row r="1811" spans="1:13" x14ac:dyDescent="0.35">
      <c r="A1811" s="94" t="str">
        <f t="shared" si="28"/>
        <v>6154318X392N</v>
      </c>
      <c r="B1811" s="85" t="s">
        <v>999</v>
      </c>
      <c r="C1811" s="86">
        <v>2273316</v>
      </c>
      <c r="D1811" s="85">
        <v>6154318</v>
      </c>
      <c r="E1811" s="85" t="s">
        <v>952</v>
      </c>
      <c r="F1811" s="85" t="s">
        <v>976</v>
      </c>
      <c r="G1811" s="87">
        <v>43209</v>
      </c>
      <c r="H1811" s="87">
        <v>43203</v>
      </c>
      <c r="I1811" s="85" t="s">
        <v>975</v>
      </c>
      <c r="J1811" s="85"/>
      <c r="K1811" s="88">
        <v>8</v>
      </c>
      <c r="L1811" s="89">
        <v>11.79</v>
      </c>
      <c r="M1811" s="98">
        <v>94.32</v>
      </c>
    </row>
    <row r="1812" spans="1:13" x14ac:dyDescent="0.35">
      <c r="A1812" s="94" t="str">
        <f t="shared" si="28"/>
        <v>5963628X392N</v>
      </c>
      <c r="B1812" s="85" t="s">
        <v>999</v>
      </c>
      <c r="C1812" s="86">
        <v>2274245</v>
      </c>
      <c r="D1812" s="85">
        <v>5963628</v>
      </c>
      <c r="E1812" s="85" t="s">
        <v>952</v>
      </c>
      <c r="F1812" s="85" t="s">
        <v>976</v>
      </c>
      <c r="G1812" s="87">
        <v>43209</v>
      </c>
      <c r="H1812" s="87">
        <v>43203</v>
      </c>
      <c r="I1812" s="85" t="s">
        <v>975</v>
      </c>
      <c r="J1812" s="85"/>
      <c r="K1812" s="88">
        <v>8</v>
      </c>
      <c r="L1812" s="89">
        <v>11.79</v>
      </c>
      <c r="M1812" s="98">
        <v>94.32</v>
      </c>
    </row>
    <row r="1813" spans="1:13" x14ac:dyDescent="0.35">
      <c r="A1813" s="94" t="str">
        <f t="shared" si="28"/>
        <v>6466115X392N</v>
      </c>
      <c r="B1813" s="85" t="s">
        <v>999</v>
      </c>
      <c r="C1813" s="86">
        <v>2278270</v>
      </c>
      <c r="D1813" s="85">
        <v>6466115</v>
      </c>
      <c r="E1813" s="85" t="s">
        <v>961</v>
      </c>
      <c r="F1813" s="85" t="s">
        <v>976</v>
      </c>
      <c r="G1813" s="87">
        <v>43209</v>
      </c>
      <c r="H1813" s="87">
        <v>43203</v>
      </c>
      <c r="I1813" s="85" t="s">
        <v>975</v>
      </c>
      <c r="J1813" s="85"/>
      <c r="K1813" s="88">
        <v>4.1500000000000004</v>
      </c>
      <c r="L1813" s="89">
        <v>11.79</v>
      </c>
      <c r="M1813" s="98">
        <v>48.93</v>
      </c>
    </row>
    <row r="1814" spans="1:13" x14ac:dyDescent="0.35">
      <c r="A1814" s="94" t="str">
        <f t="shared" si="28"/>
        <v>6271491N-F03MAT</v>
      </c>
      <c r="B1814" s="85" t="s">
        <v>999</v>
      </c>
      <c r="C1814" s="86">
        <v>2281873</v>
      </c>
      <c r="D1814" s="85">
        <v>6271491</v>
      </c>
      <c r="E1814" s="85" t="s">
        <v>961</v>
      </c>
      <c r="F1814" s="85" t="s">
        <v>959</v>
      </c>
      <c r="G1814" s="87">
        <v>43210</v>
      </c>
      <c r="H1814" s="87">
        <v>43210</v>
      </c>
      <c r="I1814" s="85" t="s">
        <v>981</v>
      </c>
      <c r="J1814" s="85"/>
      <c r="K1814" s="88">
        <v>90</v>
      </c>
      <c r="L1814" s="89">
        <v>1</v>
      </c>
      <c r="M1814" s="98">
        <v>90</v>
      </c>
    </row>
    <row r="1815" spans="1:13" x14ac:dyDescent="0.35">
      <c r="A1815" s="94" t="str">
        <f t="shared" si="28"/>
        <v>6271491NGA-F03577</v>
      </c>
      <c r="B1815" s="85" t="s">
        <v>999</v>
      </c>
      <c r="C1815" s="86">
        <v>2281873</v>
      </c>
      <c r="D1815" s="85">
        <v>6271491</v>
      </c>
      <c r="E1815" s="85" t="s">
        <v>961</v>
      </c>
      <c r="F1815" s="85" t="s">
        <v>959</v>
      </c>
      <c r="G1815" s="87">
        <v>43210</v>
      </c>
      <c r="H1815" s="87">
        <v>43210</v>
      </c>
      <c r="I1815" s="85" t="s">
        <v>982</v>
      </c>
      <c r="J1815" s="85"/>
      <c r="K1815" s="88">
        <v>24</v>
      </c>
      <c r="L1815" s="89">
        <v>11.93</v>
      </c>
      <c r="M1815" s="98">
        <v>286.32</v>
      </c>
    </row>
    <row r="1816" spans="1:13" x14ac:dyDescent="0.35">
      <c r="A1816" s="94" t="str">
        <f t="shared" si="28"/>
        <v>6567858NGA-511</v>
      </c>
      <c r="B1816" s="85" t="s">
        <v>999</v>
      </c>
      <c r="C1816" s="86">
        <v>2285171</v>
      </c>
      <c r="D1816" s="85">
        <v>6567858</v>
      </c>
      <c r="E1816" s="85" t="s">
        <v>966</v>
      </c>
      <c r="F1816" s="85"/>
      <c r="G1816" s="87">
        <v>43207</v>
      </c>
      <c r="H1816" s="87">
        <v>43207</v>
      </c>
      <c r="I1816" s="85" t="s">
        <v>875</v>
      </c>
      <c r="J1816" s="85"/>
      <c r="K1816" s="88">
        <v>1</v>
      </c>
      <c r="L1816" s="89">
        <v>225.02</v>
      </c>
      <c r="M1816" s="98">
        <v>225.02</v>
      </c>
    </row>
    <row r="1817" spans="1:13" x14ac:dyDescent="0.35">
      <c r="A1817" s="94" t="str">
        <f t="shared" si="28"/>
        <v>6685239Z999</v>
      </c>
      <c r="B1817" s="85" t="s">
        <v>999</v>
      </c>
      <c r="C1817" s="86">
        <v>2288884</v>
      </c>
      <c r="D1817" s="85">
        <v>6685239</v>
      </c>
      <c r="E1817" s="85" t="s">
        <v>962</v>
      </c>
      <c r="F1817" s="85" t="s">
        <v>953</v>
      </c>
      <c r="G1817" s="87">
        <v>43209</v>
      </c>
      <c r="H1817" s="87">
        <v>43209</v>
      </c>
      <c r="I1817" s="85" t="s">
        <v>610</v>
      </c>
      <c r="J1817" s="85"/>
      <c r="K1817" s="88">
        <v>1</v>
      </c>
      <c r="L1817" s="89">
        <v>0</v>
      </c>
      <c r="M1817" s="98">
        <v>0</v>
      </c>
    </row>
    <row r="1818" spans="1:13" x14ac:dyDescent="0.35">
      <c r="A1818" s="94" t="str">
        <f t="shared" si="28"/>
        <v>6685239ZNGA563B</v>
      </c>
      <c r="B1818" s="85" t="s">
        <v>999</v>
      </c>
      <c r="C1818" s="86">
        <v>2288884</v>
      </c>
      <c r="D1818" s="85">
        <v>6685239</v>
      </c>
      <c r="E1818" s="85" t="s">
        <v>962</v>
      </c>
      <c r="F1818" s="85" t="s">
        <v>953</v>
      </c>
      <c r="G1818" s="87">
        <v>43209</v>
      </c>
      <c r="H1818" s="87">
        <v>43209</v>
      </c>
      <c r="I1818" s="85" t="s">
        <v>561</v>
      </c>
      <c r="J1818" s="85"/>
      <c r="K1818" s="88">
        <v>-1</v>
      </c>
      <c r="L1818" s="89">
        <v>383.5</v>
      </c>
      <c r="M1818" s="98">
        <v>-383.5</v>
      </c>
    </row>
    <row r="1819" spans="1:13" x14ac:dyDescent="0.35">
      <c r="A1819" s="94" t="str">
        <f t="shared" si="28"/>
        <v>6685239ZNGA563BC</v>
      </c>
      <c r="B1819" s="85" t="s">
        <v>999</v>
      </c>
      <c r="C1819" s="86">
        <v>2288884</v>
      </c>
      <c r="D1819" s="85">
        <v>6685239</v>
      </c>
      <c r="E1819" s="85" t="s">
        <v>962</v>
      </c>
      <c r="F1819" s="85" t="s">
        <v>959</v>
      </c>
      <c r="G1819" s="87">
        <v>43206</v>
      </c>
      <c r="H1819" s="87">
        <v>43206</v>
      </c>
      <c r="I1819" s="85" t="s">
        <v>565</v>
      </c>
      <c r="J1819" s="85"/>
      <c r="K1819" s="88">
        <v>1</v>
      </c>
      <c r="L1819" s="89">
        <v>626.70000000000005</v>
      </c>
      <c r="M1819" s="98">
        <v>626.70000000000005</v>
      </c>
    </row>
    <row r="1820" spans="1:13" x14ac:dyDescent="0.35">
      <c r="A1820" s="94" t="str">
        <f t="shared" si="28"/>
        <v>6704307ZNGA561C</v>
      </c>
      <c r="B1820" s="85" t="s">
        <v>999</v>
      </c>
      <c r="C1820" s="86">
        <v>2288968</v>
      </c>
      <c r="D1820" s="85">
        <v>6704307</v>
      </c>
      <c r="E1820" s="85" t="s">
        <v>985</v>
      </c>
      <c r="F1820" s="85" t="s">
        <v>959</v>
      </c>
      <c r="G1820" s="87">
        <v>43209</v>
      </c>
      <c r="H1820" s="87">
        <v>43209</v>
      </c>
      <c r="I1820" s="85" t="s">
        <v>547</v>
      </c>
      <c r="J1820" s="85"/>
      <c r="K1820" s="88">
        <v>1</v>
      </c>
      <c r="L1820" s="89">
        <v>205.64</v>
      </c>
      <c r="M1820" s="98">
        <v>205.64</v>
      </c>
    </row>
    <row r="1821" spans="1:13" x14ac:dyDescent="0.35">
      <c r="A1821" s="94" t="str">
        <f t="shared" si="28"/>
        <v>6717082Z999</v>
      </c>
      <c r="B1821" s="85" t="s">
        <v>999</v>
      </c>
      <c r="C1821" s="86">
        <v>2289428</v>
      </c>
      <c r="D1821" s="85">
        <v>6717082</v>
      </c>
      <c r="E1821" s="85" t="s">
        <v>985</v>
      </c>
      <c r="F1821" s="85" t="s">
        <v>953</v>
      </c>
      <c r="G1821" s="87">
        <v>43207</v>
      </c>
      <c r="H1821" s="87">
        <v>43207</v>
      </c>
      <c r="I1821" s="85" t="s">
        <v>610</v>
      </c>
      <c r="J1821" s="85"/>
      <c r="K1821" s="88">
        <v>1</v>
      </c>
      <c r="L1821" s="89">
        <v>0</v>
      </c>
      <c r="M1821" s="98">
        <v>0</v>
      </c>
    </row>
    <row r="1822" spans="1:13" x14ac:dyDescent="0.35">
      <c r="A1822" s="94" t="str">
        <f t="shared" si="28"/>
        <v>6717082ZNGA560B</v>
      </c>
      <c r="B1822" s="85" t="s">
        <v>999</v>
      </c>
      <c r="C1822" s="86">
        <v>2289428</v>
      </c>
      <c r="D1822" s="85">
        <v>6717082</v>
      </c>
      <c r="E1822" s="85" t="s">
        <v>985</v>
      </c>
      <c r="F1822" s="85" t="s">
        <v>953</v>
      </c>
      <c r="G1822" s="87">
        <v>43207</v>
      </c>
      <c r="H1822" s="87">
        <v>43207</v>
      </c>
      <c r="I1822" s="85" t="s">
        <v>537</v>
      </c>
      <c r="J1822" s="85"/>
      <c r="K1822" s="88">
        <v>-1</v>
      </c>
      <c r="L1822" s="89">
        <v>187.32</v>
      </c>
      <c r="M1822" s="98">
        <v>-187.32</v>
      </c>
    </row>
    <row r="1823" spans="1:13" x14ac:dyDescent="0.35">
      <c r="A1823" s="94" t="str">
        <f t="shared" si="28"/>
        <v>6722484NGA-714</v>
      </c>
      <c r="B1823" s="85" t="s">
        <v>999</v>
      </c>
      <c r="C1823" s="86">
        <v>2290388</v>
      </c>
      <c r="D1823" s="85">
        <v>6722484</v>
      </c>
      <c r="E1823" s="85" t="s">
        <v>961</v>
      </c>
      <c r="F1823" s="85" t="s">
        <v>953</v>
      </c>
      <c r="G1823" s="87">
        <v>43206</v>
      </c>
      <c r="H1823" s="87">
        <v>43206</v>
      </c>
      <c r="I1823" s="85" t="s">
        <v>181</v>
      </c>
      <c r="J1823" s="85"/>
      <c r="K1823" s="88">
        <v>-1</v>
      </c>
      <c r="L1823" s="89">
        <v>41.38</v>
      </c>
      <c r="M1823" s="98">
        <v>-41.38</v>
      </c>
    </row>
    <row r="1824" spans="1:13" x14ac:dyDescent="0.35">
      <c r="A1824" s="94" t="str">
        <f t="shared" si="28"/>
        <v>6722484Z999</v>
      </c>
      <c r="B1824" s="85" t="s">
        <v>999</v>
      </c>
      <c r="C1824" s="86">
        <v>2290388</v>
      </c>
      <c r="D1824" s="85">
        <v>6722484</v>
      </c>
      <c r="E1824" s="85" t="s">
        <v>961</v>
      </c>
      <c r="F1824" s="85" t="s">
        <v>953</v>
      </c>
      <c r="G1824" s="87">
        <v>43206</v>
      </c>
      <c r="H1824" s="87">
        <v>43206</v>
      </c>
      <c r="I1824" s="85" t="s">
        <v>610</v>
      </c>
      <c r="J1824" s="85"/>
      <c r="K1824" s="88">
        <v>1</v>
      </c>
      <c r="L1824" s="89">
        <v>0</v>
      </c>
      <c r="M1824" s="98">
        <v>0</v>
      </c>
    </row>
    <row r="1825" spans="1:13" x14ac:dyDescent="0.35">
      <c r="A1825" s="94" t="str">
        <f t="shared" si="28"/>
        <v>6767126Z999</v>
      </c>
      <c r="B1825" s="85" t="s">
        <v>999</v>
      </c>
      <c r="C1825" s="86">
        <v>2293023</v>
      </c>
      <c r="D1825" s="85">
        <v>6767126</v>
      </c>
      <c r="E1825" s="85" t="s">
        <v>985</v>
      </c>
      <c r="F1825" s="85" t="s">
        <v>953</v>
      </c>
      <c r="G1825" s="87">
        <v>43210</v>
      </c>
      <c r="H1825" s="87">
        <v>43210</v>
      </c>
      <c r="I1825" s="85" t="s">
        <v>610</v>
      </c>
      <c r="J1825" s="85"/>
      <c r="K1825" s="88">
        <v>1</v>
      </c>
      <c r="L1825" s="89">
        <v>0</v>
      </c>
      <c r="M1825" s="98">
        <v>0</v>
      </c>
    </row>
    <row r="1826" spans="1:13" x14ac:dyDescent="0.35">
      <c r="A1826" s="94" t="str">
        <f t="shared" si="28"/>
        <v>6767126ZNGA564B</v>
      </c>
      <c r="B1826" s="85" t="s">
        <v>999</v>
      </c>
      <c r="C1826" s="86">
        <v>2293023</v>
      </c>
      <c r="D1826" s="85">
        <v>6767126</v>
      </c>
      <c r="E1826" s="85" t="s">
        <v>985</v>
      </c>
      <c r="F1826" s="85" t="s">
        <v>953</v>
      </c>
      <c r="G1826" s="87">
        <v>43210</v>
      </c>
      <c r="H1826" s="87">
        <v>43210</v>
      </c>
      <c r="I1826" s="85" t="s">
        <v>569</v>
      </c>
      <c r="J1826" s="85"/>
      <c r="K1826" s="88">
        <v>-1</v>
      </c>
      <c r="L1826" s="89">
        <v>625.48</v>
      </c>
      <c r="M1826" s="98">
        <v>-625.48</v>
      </c>
    </row>
    <row r="1827" spans="1:13" x14ac:dyDescent="0.35">
      <c r="A1827" s="94" t="str">
        <f t="shared" si="28"/>
        <v>6767126ZNGA564BC</v>
      </c>
      <c r="B1827" s="85" t="s">
        <v>999</v>
      </c>
      <c r="C1827" s="86">
        <v>2293023</v>
      </c>
      <c r="D1827" s="85">
        <v>6767126</v>
      </c>
      <c r="E1827" s="85" t="s">
        <v>985</v>
      </c>
      <c r="F1827" s="85" t="s">
        <v>959</v>
      </c>
      <c r="G1827" s="87">
        <v>43209</v>
      </c>
      <c r="H1827" s="87">
        <v>43209</v>
      </c>
      <c r="I1827" s="85" t="s">
        <v>573</v>
      </c>
      <c r="J1827" s="85"/>
      <c r="K1827" s="88">
        <v>1</v>
      </c>
      <c r="L1827" s="89">
        <v>881.69</v>
      </c>
      <c r="M1827" s="98">
        <v>881.69</v>
      </c>
    </row>
    <row r="1828" spans="1:13" x14ac:dyDescent="0.35">
      <c r="A1828" s="94" t="str">
        <f t="shared" si="28"/>
        <v>6733967N-563RSP</v>
      </c>
      <c r="B1828" s="85" t="s">
        <v>999</v>
      </c>
      <c r="C1828" s="86">
        <v>2295174</v>
      </c>
      <c r="D1828" s="85">
        <v>6733967</v>
      </c>
      <c r="E1828" s="85" t="s">
        <v>985</v>
      </c>
      <c r="F1828" s="85" t="s">
        <v>959</v>
      </c>
      <c r="G1828" s="87">
        <v>43207</v>
      </c>
      <c r="H1828" s="87">
        <v>43207</v>
      </c>
      <c r="I1828" s="85" t="s">
        <v>599</v>
      </c>
      <c r="J1828" s="85"/>
      <c r="K1828" s="88">
        <v>1</v>
      </c>
      <c r="L1828" s="89">
        <v>626.70000000000005</v>
      </c>
      <c r="M1828" s="98">
        <v>626.70000000000005</v>
      </c>
    </row>
    <row r="1829" spans="1:13" ht="26.5" x14ac:dyDescent="0.35">
      <c r="A1829" s="94" t="str">
        <f t="shared" si="28"/>
        <v>6674899N-562RSP</v>
      </c>
      <c r="B1829" s="85" t="s">
        <v>999</v>
      </c>
      <c r="C1829" s="86">
        <v>2296423</v>
      </c>
      <c r="D1829" s="85">
        <v>6674899</v>
      </c>
      <c r="E1829" s="85" t="s">
        <v>985</v>
      </c>
      <c r="F1829" s="85" t="s">
        <v>959</v>
      </c>
      <c r="G1829" s="87">
        <v>43210</v>
      </c>
      <c r="H1829" s="87">
        <v>43210</v>
      </c>
      <c r="I1829" s="85" t="s">
        <v>996</v>
      </c>
      <c r="J1829" s="85" t="s">
        <v>983</v>
      </c>
      <c r="K1829" s="88">
        <v>1</v>
      </c>
      <c r="L1829" s="89">
        <v>498.69</v>
      </c>
      <c r="M1829" s="98">
        <v>498.69</v>
      </c>
    </row>
    <row r="1830" spans="1:13" x14ac:dyDescent="0.35">
      <c r="A1830" s="94" t="str">
        <f t="shared" si="28"/>
        <v>6674899N-563RSP</v>
      </c>
      <c r="B1830" s="85" t="s">
        <v>999</v>
      </c>
      <c r="C1830" s="86">
        <v>2296423</v>
      </c>
      <c r="D1830" s="90">
        <v>6674899</v>
      </c>
      <c r="E1830" s="85" t="s">
        <v>985</v>
      </c>
      <c r="F1830" s="85" t="s">
        <v>959</v>
      </c>
      <c r="G1830" s="87">
        <v>43210</v>
      </c>
      <c r="H1830" s="87">
        <v>43210</v>
      </c>
      <c r="I1830" s="85" t="s">
        <v>599</v>
      </c>
      <c r="J1830" s="85"/>
      <c r="K1830" s="88">
        <v>-1</v>
      </c>
      <c r="L1830" s="89">
        <v>626.70000000000005</v>
      </c>
      <c r="M1830" s="98">
        <v>-626.70000000000005</v>
      </c>
    </row>
    <row r="1831" spans="1:13" x14ac:dyDescent="0.35">
      <c r="A1831" s="94" t="str">
        <f t="shared" si="28"/>
        <v>6785063N-563RSP</v>
      </c>
      <c r="B1831" s="85" t="s">
        <v>999</v>
      </c>
      <c r="C1831" s="86">
        <v>2296612</v>
      </c>
      <c r="D1831" s="85">
        <v>6785063</v>
      </c>
      <c r="E1831" s="85" t="s">
        <v>985</v>
      </c>
      <c r="F1831" s="85" t="s">
        <v>959</v>
      </c>
      <c r="G1831" s="87">
        <v>43209</v>
      </c>
      <c r="H1831" s="87">
        <v>43209</v>
      </c>
      <c r="I1831" s="85" t="s">
        <v>599</v>
      </c>
      <c r="J1831" s="85"/>
      <c r="K1831" s="88">
        <v>1</v>
      </c>
      <c r="L1831" s="89">
        <v>626.70000000000005</v>
      </c>
      <c r="M1831" s="98">
        <v>626.70000000000005</v>
      </c>
    </row>
    <row r="1832" spans="1:13" x14ac:dyDescent="0.35">
      <c r="A1832" s="94" t="str">
        <f t="shared" si="28"/>
        <v>6839988Z999</v>
      </c>
      <c r="B1832" s="85" t="s">
        <v>999</v>
      </c>
      <c r="C1832" s="86">
        <v>2297001</v>
      </c>
      <c r="D1832" s="85">
        <v>6839988</v>
      </c>
      <c r="E1832" s="85" t="s">
        <v>961</v>
      </c>
      <c r="F1832" s="85" t="s">
        <v>953</v>
      </c>
      <c r="G1832" s="87">
        <v>43207</v>
      </c>
      <c r="H1832" s="87">
        <v>43207</v>
      </c>
      <c r="I1832" s="85" t="s">
        <v>610</v>
      </c>
      <c r="J1832" s="85"/>
      <c r="K1832" s="88">
        <v>1</v>
      </c>
      <c r="L1832" s="89">
        <v>0</v>
      </c>
      <c r="M1832" s="98">
        <v>0</v>
      </c>
    </row>
    <row r="1833" spans="1:13" x14ac:dyDescent="0.35">
      <c r="A1833" s="94" t="str">
        <f t="shared" si="28"/>
        <v>6839988ZNGA564B</v>
      </c>
      <c r="B1833" s="85" t="s">
        <v>999</v>
      </c>
      <c r="C1833" s="86">
        <v>2297001</v>
      </c>
      <c r="D1833" s="85">
        <v>6839988</v>
      </c>
      <c r="E1833" s="85" t="s">
        <v>961</v>
      </c>
      <c r="F1833" s="85" t="s">
        <v>953</v>
      </c>
      <c r="G1833" s="87">
        <v>43207</v>
      </c>
      <c r="H1833" s="87">
        <v>43207</v>
      </c>
      <c r="I1833" s="85" t="s">
        <v>569</v>
      </c>
      <c r="J1833" s="85"/>
      <c r="K1833" s="88">
        <v>-1</v>
      </c>
      <c r="L1833" s="89">
        <v>625.48</v>
      </c>
      <c r="M1833" s="98">
        <v>-625.48</v>
      </c>
    </row>
    <row r="1834" spans="1:13" x14ac:dyDescent="0.35">
      <c r="A1834" s="94" t="str">
        <f t="shared" si="28"/>
        <v>6718758ZNGA561A</v>
      </c>
      <c r="B1834" s="85" t="s">
        <v>999</v>
      </c>
      <c r="C1834" s="86">
        <v>2297259</v>
      </c>
      <c r="D1834" s="85">
        <v>6718758</v>
      </c>
      <c r="E1834" s="85" t="s">
        <v>961</v>
      </c>
      <c r="F1834" s="85" t="s">
        <v>956</v>
      </c>
      <c r="G1834" s="87">
        <v>43211</v>
      </c>
      <c r="H1834" s="87">
        <v>43211</v>
      </c>
      <c r="I1834" s="85" t="s">
        <v>543</v>
      </c>
      <c r="J1834" s="85"/>
      <c r="K1834" s="88">
        <v>1</v>
      </c>
      <c r="L1834" s="89">
        <v>0</v>
      </c>
      <c r="M1834" s="98">
        <v>0</v>
      </c>
    </row>
    <row r="1835" spans="1:13" x14ac:dyDescent="0.35">
      <c r="A1835" s="94" t="str">
        <f t="shared" si="28"/>
        <v>6718760ZNGA564BC</v>
      </c>
      <c r="B1835" s="85" t="s">
        <v>999</v>
      </c>
      <c r="C1835" s="86">
        <v>2297260</v>
      </c>
      <c r="D1835" s="85">
        <v>6718760</v>
      </c>
      <c r="E1835" s="85" t="s">
        <v>961</v>
      </c>
      <c r="F1835" s="85" t="s">
        <v>959</v>
      </c>
      <c r="G1835" s="87">
        <v>43211</v>
      </c>
      <c r="H1835" s="87">
        <v>43211</v>
      </c>
      <c r="I1835" s="85" t="s">
        <v>573</v>
      </c>
      <c r="J1835" s="85"/>
      <c r="K1835" s="88">
        <v>1</v>
      </c>
      <c r="L1835" s="89">
        <v>881.69</v>
      </c>
      <c r="M1835" s="98">
        <v>881.69</v>
      </c>
    </row>
    <row r="1836" spans="1:13" ht="26.5" x14ac:dyDescent="0.35">
      <c r="A1836" s="94" t="str">
        <f t="shared" si="28"/>
        <v>6847243N-F03MAT</v>
      </c>
      <c r="B1836" s="85" t="s">
        <v>999</v>
      </c>
      <c r="C1836" s="86">
        <v>2298448</v>
      </c>
      <c r="D1836" s="85">
        <v>6847243</v>
      </c>
      <c r="E1836" s="85" t="s">
        <v>966</v>
      </c>
      <c r="F1836" s="85" t="s">
        <v>963</v>
      </c>
      <c r="G1836" s="87">
        <v>43208</v>
      </c>
      <c r="H1836" s="87">
        <v>43208</v>
      </c>
      <c r="I1836" s="85" t="s">
        <v>981</v>
      </c>
      <c r="J1836" s="85"/>
      <c r="K1836" s="88">
        <v>110</v>
      </c>
      <c r="L1836" s="89">
        <v>1</v>
      </c>
      <c r="M1836" s="98">
        <v>110</v>
      </c>
    </row>
    <row r="1837" spans="1:13" ht="26.5" x14ac:dyDescent="0.35">
      <c r="A1837" s="94" t="str">
        <f t="shared" si="28"/>
        <v>6847243NGA-F03577</v>
      </c>
      <c r="B1837" s="85" t="s">
        <v>999</v>
      </c>
      <c r="C1837" s="86">
        <v>2298448</v>
      </c>
      <c r="D1837" s="85">
        <v>6847243</v>
      </c>
      <c r="E1837" s="85" t="s">
        <v>966</v>
      </c>
      <c r="F1837" s="85" t="s">
        <v>963</v>
      </c>
      <c r="G1837" s="87">
        <v>43208</v>
      </c>
      <c r="H1837" s="87">
        <v>43208</v>
      </c>
      <c r="I1837" s="85" t="s">
        <v>982</v>
      </c>
      <c r="J1837" s="85"/>
      <c r="K1837" s="88">
        <v>32</v>
      </c>
      <c r="L1837" s="89">
        <v>11.93</v>
      </c>
      <c r="M1837" s="98">
        <v>381.76</v>
      </c>
    </row>
    <row r="1838" spans="1:13" x14ac:dyDescent="0.35">
      <c r="A1838" s="94" t="str">
        <f t="shared" si="28"/>
        <v>6847243ZNGA562BC</v>
      </c>
      <c r="B1838" s="85" t="s">
        <v>999</v>
      </c>
      <c r="C1838" s="86">
        <v>2298448</v>
      </c>
      <c r="D1838" s="85">
        <v>6847243</v>
      </c>
      <c r="E1838" s="85" t="s">
        <v>966</v>
      </c>
      <c r="F1838" s="85" t="s">
        <v>959</v>
      </c>
      <c r="G1838" s="87">
        <v>43206</v>
      </c>
      <c r="H1838" s="87">
        <v>43206</v>
      </c>
      <c r="I1838" s="85" t="s">
        <v>557</v>
      </c>
      <c r="J1838" s="85"/>
      <c r="K1838" s="88">
        <v>1</v>
      </c>
      <c r="L1838" s="89">
        <v>498.69</v>
      </c>
      <c r="M1838" s="98">
        <v>498.69</v>
      </c>
    </row>
    <row r="1839" spans="1:13" ht="26.5" x14ac:dyDescent="0.35">
      <c r="A1839" s="94" t="str">
        <f t="shared" si="28"/>
        <v>6848464NGA-750</v>
      </c>
      <c r="B1839" s="85" t="s">
        <v>999</v>
      </c>
      <c r="C1839" s="86">
        <v>2298833</v>
      </c>
      <c r="D1839" s="85">
        <v>6848464</v>
      </c>
      <c r="E1839" s="85" t="s">
        <v>967</v>
      </c>
      <c r="F1839" s="85" t="s">
        <v>959</v>
      </c>
      <c r="G1839" s="87">
        <v>43209</v>
      </c>
      <c r="H1839" s="87">
        <v>43209</v>
      </c>
      <c r="I1839" s="85" t="s">
        <v>187</v>
      </c>
      <c r="J1839" s="85"/>
      <c r="K1839" s="88">
        <v>1</v>
      </c>
      <c r="L1839" s="89">
        <v>22.61</v>
      </c>
      <c r="M1839" s="98">
        <v>22.61</v>
      </c>
    </row>
    <row r="1840" spans="1:13" ht="26.5" x14ac:dyDescent="0.35">
      <c r="A1840" s="94" t="str">
        <f t="shared" si="28"/>
        <v>6848464NGA-751</v>
      </c>
      <c r="B1840" s="85" t="s">
        <v>999</v>
      </c>
      <c r="C1840" s="86">
        <v>2298833</v>
      </c>
      <c r="D1840" s="85">
        <v>6848464</v>
      </c>
      <c r="E1840" s="85" t="s">
        <v>967</v>
      </c>
      <c r="F1840" s="85" t="s">
        <v>959</v>
      </c>
      <c r="G1840" s="87">
        <v>43209</v>
      </c>
      <c r="H1840" s="87">
        <v>43209</v>
      </c>
      <c r="I1840" s="85" t="s">
        <v>189</v>
      </c>
      <c r="J1840" s="85"/>
      <c r="K1840" s="88">
        <v>1</v>
      </c>
      <c r="L1840" s="89">
        <v>146.76</v>
      </c>
      <c r="M1840" s="98">
        <v>146.76</v>
      </c>
    </row>
    <row r="1841" spans="1:13" x14ac:dyDescent="0.35">
      <c r="A1841" s="94" t="str">
        <f t="shared" si="28"/>
        <v>6876923ZNGA561A</v>
      </c>
      <c r="B1841" s="85" t="s">
        <v>999</v>
      </c>
      <c r="C1841" s="86">
        <v>2299354</v>
      </c>
      <c r="D1841" s="85">
        <v>6876923</v>
      </c>
      <c r="E1841" s="85" t="s">
        <v>998</v>
      </c>
      <c r="F1841" s="85" t="s">
        <v>956</v>
      </c>
      <c r="G1841" s="87">
        <v>43209</v>
      </c>
      <c r="H1841" s="87">
        <v>43209</v>
      </c>
      <c r="I1841" s="85" t="s">
        <v>543</v>
      </c>
      <c r="J1841" s="85"/>
      <c r="K1841" s="88">
        <v>1</v>
      </c>
      <c r="L1841" s="89">
        <v>0</v>
      </c>
      <c r="M1841" s="98">
        <v>0</v>
      </c>
    </row>
    <row r="1842" spans="1:13" x14ac:dyDescent="0.35">
      <c r="A1842" s="94" t="str">
        <f t="shared" si="28"/>
        <v>6889200ZNGA560BC</v>
      </c>
      <c r="B1842" s="85" t="s">
        <v>999</v>
      </c>
      <c r="C1842" s="86">
        <v>2300198</v>
      </c>
      <c r="D1842" s="85">
        <v>6889200</v>
      </c>
      <c r="E1842" s="85" t="s">
        <v>962</v>
      </c>
      <c r="F1842" s="85" t="s">
        <v>959</v>
      </c>
      <c r="G1842" s="87">
        <v>43210</v>
      </c>
      <c r="H1842" s="87">
        <v>43210</v>
      </c>
      <c r="I1842" s="85" t="s">
        <v>541</v>
      </c>
      <c r="J1842" s="85"/>
      <c r="K1842" s="88">
        <v>1</v>
      </c>
      <c r="L1842" s="89">
        <v>414.92</v>
      </c>
      <c r="M1842" s="98">
        <v>414.92</v>
      </c>
    </row>
    <row r="1843" spans="1:13" x14ac:dyDescent="0.35">
      <c r="A1843" s="94" t="str">
        <f t="shared" si="28"/>
        <v>6880046ZNGA560BC</v>
      </c>
      <c r="B1843" s="85" t="s">
        <v>999</v>
      </c>
      <c r="C1843" s="86">
        <v>2300935</v>
      </c>
      <c r="D1843" s="85">
        <v>6880046</v>
      </c>
      <c r="E1843" s="85" t="s">
        <v>954</v>
      </c>
      <c r="F1843" s="85" t="s">
        <v>959</v>
      </c>
      <c r="G1843" s="87">
        <v>43210</v>
      </c>
      <c r="H1843" s="87">
        <v>43210</v>
      </c>
      <c r="I1843" s="85" t="s">
        <v>541</v>
      </c>
      <c r="J1843" s="85"/>
      <c r="K1843" s="88">
        <v>1</v>
      </c>
      <c r="L1843" s="89">
        <v>414.92</v>
      </c>
      <c r="M1843" s="98">
        <v>414.92</v>
      </c>
    </row>
    <row r="1844" spans="1:13" x14ac:dyDescent="0.35">
      <c r="A1844" s="94" t="str">
        <f t="shared" si="28"/>
        <v>6880041ZNGA561A</v>
      </c>
      <c r="B1844" s="85" t="s">
        <v>999</v>
      </c>
      <c r="C1844" s="86">
        <v>2300936</v>
      </c>
      <c r="D1844" s="85">
        <v>6880041</v>
      </c>
      <c r="E1844" s="85" t="s">
        <v>954</v>
      </c>
      <c r="F1844" s="85" t="s">
        <v>956</v>
      </c>
      <c r="G1844" s="87">
        <v>43206</v>
      </c>
      <c r="H1844" s="87">
        <v>43206</v>
      </c>
      <c r="I1844" s="85" t="s">
        <v>543</v>
      </c>
      <c r="J1844" s="85"/>
      <c r="K1844" s="88">
        <v>1</v>
      </c>
      <c r="L1844" s="89">
        <v>0</v>
      </c>
      <c r="M1844" s="98">
        <v>0</v>
      </c>
    </row>
    <row r="1845" spans="1:13" x14ac:dyDescent="0.35">
      <c r="A1845" s="94" t="str">
        <f t="shared" si="28"/>
        <v>6882254ZNGA561A</v>
      </c>
      <c r="B1845" s="85" t="s">
        <v>999</v>
      </c>
      <c r="C1845" s="86">
        <v>2300966</v>
      </c>
      <c r="D1845" s="85">
        <v>6882254</v>
      </c>
      <c r="E1845" s="85" t="s">
        <v>962</v>
      </c>
      <c r="F1845" s="85" t="s">
        <v>956</v>
      </c>
      <c r="G1845" s="87">
        <v>43209</v>
      </c>
      <c r="H1845" s="87">
        <v>43209</v>
      </c>
      <c r="I1845" s="85" t="s">
        <v>543</v>
      </c>
      <c r="J1845" s="85"/>
      <c r="K1845" s="88">
        <v>1</v>
      </c>
      <c r="L1845" s="89">
        <v>0</v>
      </c>
      <c r="M1845" s="98">
        <v>0</v>
      </c>
    </row>
    <row r="1846" spans="1:13" ht="52.5" x14ac:dyDescent="0.35">
      <c r="A1846" s="94" t="str">
        <f t="shared" si="28"/>
        <v>6882261NGA Outside Boundary Remediation/Build</v>
      </c>
      <c r="B1846" s="85" t="s">
        <v>999</v>
      </c>
      <c r="C1846" s="86">
        <v>2300967</v>
      </c>
      <c r="D1846" s="85">
        <v>6882261</v>
      </c>
      <c r="E1846" s="85" t="s">
        <v>962</v>
      </c>
      <c r="F1846" s="85" t="s">
        <v>963</v>
      </c>
      <c r="G1846" s="87">
        <v>43209</v>
      </c>
      <c r="H1846" s="87">
        <v>43209</v>
      </c>
      <c r="I1846" s="85" t="s">
        <v>972</v>
      </c>
      <c r="J1846" s="85"/>
      <c r="K1846" s="88">
        <v>1</v>
      </c>
      <c r="L1846" s="89">
        <v>0</v>
      </c>
      <c r="M1846" s="98">
        <v>0</v>
      </c>
    </row>
    <row r="1847" spans="1:13" x14ac:dyDescent="0.35">
      <c r="A1847" s="94" t="str">
        <f t="shared" si="28"/>
        <v>6882261ZNGA561BC</v>
      </c>
      <c r="B1847" s="85" t="s">
        <v>999</v>
      </c>
      <c r="C1847" s="86">
        <v>2300967</v>
      </c>
      <c r="D1847" s="85">
        <v>6882261</v>
      </c>
      <c r="E1847" s="85" t="s">
        <v>962</v>
      </c>
      <c r="F1847" s="85" t="s">
        <v>959</v>
      </c>
      <c r="G1847" s="87">
        <v>43210</v>
      </c>
      <c r="H1847" s="87">
        <v>43210</v>
      </c>
      <c r="I1847" s="85" t="s">
        <v>549</v>
      </c>
      <c r="J1847" s="85"/>
      <c r="K1847" s="88">
        <v>1</v>
      </c>
      <c r="L1847" s="89">
        <v>433.57</v>
      </c>
      <c r="M1847" s="98">
        <v>433.57</v>
      </c>
    </row>
    <row r="1848" spans="1:13" x14ac:dyDescent="0.35">
      <c r="A1848" s="94" t="str">
        <f t="shared" si="28"/>
        <v>6904484ZNGA561BC</v>
      </c>
      <c r="B1848" s="85" t="s">
        <v>999</v>
      </c>
      <c r="C1848" s="86">
        <v>2301340</v>
      </c>
      <c r="D1848" s="85">
        <v>6904484</v>
      </c>
      <c r="E1848" s="85" t="s">
        <v>998</v>
      </c>
      <c r="F1848" s="85" t="s">
        <v>959</v>
      </c>
      <c r="G1848" s="87">
        <v>43207</v>
      </c>
      <c r="H1848" s="87">
        <v>43207</v>
      </c>
      <c r="I1848" s="85" t="s">
        <v>549</v>
      </c>
      <c r="J1848" s="85"/>
      <c r="K1848" s="88">
        <v>1</v>
      </c>
      <c r="L1848" s="89">
        <v>433.57</v>
      </c>
      <c r="M1848" s="98">
        <v>433.57</v>
      </c>
    </row>
    <row r="1849" spans="1:13" x14ac:dyDescent="0.35">
      <c r="A1849" s="94" t="str">
        <f t="shared" si="28"/>
        <v>6911666ZNGA561A</v>
      </c>
      <c r="B1849" s="85" t="s">
        <v>999</v>
      </c>
      <c r="C1849" s="86">
        <v>2301909</v>
      </c>
      <c r="D1849" s="85">
        <v>6911666</v>
      </c>
      <c r="E1849" s="85" t="s">
        <v>998</v>
      </c>
      <c r="F1849" s="85" t="s">
        <v>956</v>
      </c>
      <c r="G1849" s="87">
        <v>43210</v>
      </c>
      <c r="H1849" s="87">
        <v>43210</v>
      </c>
      <c r="I1849" s="85" t="s">
        <v>543</v>
      </c>
      <c r="J1849" s="85"/>
      <c r="K1849" s="88">
        <v>1</v>
      </c>
      <c r="L1849" s="89">
        <v>0</v>
      </c>
      <c r="M1849" s="98">
        <v>0</v>
      </c>
    </row>
    <row r="1850" spans="1:13" x14ac:dyDescent="0.35">
      <c r="A1850" s="94" t="str">
        <f t="shared" si="28"/>
        <v>6917205ZNGA563BC</v>
      </c>
      <c r="B1850" s="85" t="s">
        <v>999</v>
      </c>
      <c r="C1850" s="86">
        <v>2302246</v>
      </c>
      <c r="D1850" s="85">
        <v>6917205</v>
      </c>
      <c r="E1850" s="85" t="s">
        <v>998</v>
      </c>
      <c r="F1850" s="85" t="s">
        <v>959</v>
      </c>
      <c r="G1850" s="87">
        <v>43207</v>
      </c>
      <c r="H1850" s="87">
        <v>43207</v>
      </c>
      <c r="I1850" s="85" t="s">
        <v>565</v>
      </c>
      <c r="J1850" s="85"/>
      <c r="K1850" s="88">
        <v>1</v>
      </c>
      <c r="L1850" s="89">
        <v>626.70000000000005</v>
      </c>
      <c r="M1850" s="98">
        <v>626.70000000000005</v>
      </c>
    </row>
    <row r="1851" spans="1:13" x14ac:dyDescent="0.35">
      <c r="A1851" s="94" t="str">
        <f t="shared" si="28"/>
        <v>6917191ZNGA561A</v>
      </c>
      <c r="B1851" s="85" t="s">
        <v>999</v>
      </c>
      <c r="C1851" s="86">
        <v>2302247</v>
      </c>
      <c r="D1851" s="85">
        <v>6917191</v>
      </c>
      <c r="E1851" s="85" t="s">
        <v>998</v>
      </c>
      <c r="F1851" s="85" t="s">
        <v>956</v>
      </c>
      <c r="G1851" s="87">
        <v>43206</v>
      </c>
      <c r="H1851" s="87">
        <v>43206</v>
      </c>
      <c r="I1851" s="85" t="s">
        <v>543</v>
      </c>
      <c r="J1851" s="85"/>
      <c r="K1851" s="88">
        <v>1</v>
      </c>
      <c r="L1851" s="89">
        <v>0</v>
      </c>
      <c r="M1851" s="98">
        <v>0</v>
      </c>
    </row>
    <row r="1852" spans="1:13" x14ac:dyDescent="0.35">
      <c r="A1852" s="94" t="str">
        <f t="shared" si="28"/>
        <v>6915000NGA-753</v>
      </c>
      <c r="B1852" s="85" t="s">
        <v>999</v>
      </c>
      <c r="C1852" s="86">
        <v>2302586</v>
      </c>
      <c r="D1852" s="85">
        <v>6915000</v>
      </c>
      <c r="E1852" s="85" t="s">
        <v>968</v>
      </c>
      <c r="F1852" s="85" t="s">
        <v>959</v>
      </c>
      <c r="G1852" s="87">
        <v>43210</v>
      </c>
      <c r="H1852" s="87">
        <v>43210</v>
      </c>
      <c r="I1852" s="85" t="s">
        <v>193</v>
      </c>
      <c r="J1852" s="85"/>
      <c r="K1852" s="88">
        <v>1</v>
      </c>
      <c r="L1852" s="89">
        <v>68.2</v>
      </c>
      <c r="M1852" s="98">
        <v>68.2</v>
      </c>
    </row>
    <row r="1853" spans="1:13" x14ac:dyDescent="0.35">
      <c r="A1853" s="94" t="str">
        <f t="shared" si="28"/>
        <v>6908995ZNGA562BC</v>
      </c>
      <c r="B1853" s="85" t="s">
        <v>999</v>
      </c>
      <c r="C1853" s="86">
        <v>2302908</v>
      </c>
      <c r="D1853" s="85">
        <v>6908995</v>
      </c>
      <c r="E1853" s="85" t="s">
        <v>962</v>
      </c>
      <c r="F1853" s="85" t="s">
        <v>959</v>
      </c>
      <c r="G1853" s="87">
        <v>43208</v>
      </c>
      <c r="H1853" s="87">
        <v>43208</v>
      </c>
      <c r="I1853" s="85" t="s">
        <v>557</v>
      </c>
      <c r="J1853" s="85"/>
      <c r="K1853" s="88">
        <v>1</v>
      </c>
      <c r="L1853" s="89">
        <v>498.69</v>
      </c>
      <c r="M1853" s="98">
        <v>498.69</v>
      </c>
    </row>
    <row r="1854" spans="1:13" ht="52.5" x14ac:dyDescent="0.35">
      <c r="A1854" s="94" t="str">
        <f t="shared" si="28"/>
        <v>6916698NGA Outside Boundary Remediation/Build</v>
      </c>
      <c r="B1854" s="85" t="s">
        <v>999</v>
      </c>
      <c r="C1854" s="86">
        <v>2303242</v>
      </c>
      <c r="D1854" s="85">
        <v>6916698</v>
      </c>
      <c r="E1854" s="85" t="s">
        <v>968</v>
      </c>
      <c r="F1854" s="85" t="s">
        <v>963</v>
      </c>
      <c r="G1854" s="87">
        <v>43207</v>
      </c>
      <c r="H1854" s="87">
        <v>43207</v>
      </c>
      <c r="I1854" s="85" t="s">
        <v>972</v>
      </c>
      <c r="J1854" s="85"/>
      <c r="K1854" s="88">
        <v>1</v>
      </c>
      <c r="L1854" s="89">
        <v>0</v>
      </c>
      <c r="M1854" s="98">
        <v>0</v>
      </c>
    </row>
    <row r="1855" spans="1:13" x14ac:dyDescent="0.35">
      <c r="A1855" s="94" t="str">
        <f t="shared" si="28"/>
        <v>6916698ZNGA561B</v>
      </c>
      <c r="B1855" s="85" t="s">
        <v>999</v>
      </c>
      <c r="C1855" s="86">
        <v>2303242</v>
      </c>
      <c r="D1855" s="85">
        <v>6916698</v>
      </c>
      <c r="E1855" s="85" t="s">
        <v>968</v>
      </c>
      <c r="F1855" s="85" t="s">
        <v>953</v>
      </c>
      <c r="G1855" s="87">
        <v>43207</v>
      </c>
      <c r="H1855" s="87">
        <v>43207</v>
      </c>
      <c r="I1855" s="85" t="s">
        <v>545</v>
      </c>
      <c r="J1855" s="85"/>
      <c r="K1855" s="88">
        <v>1</v>
      </c>
      <c r="L1855" s="89">
        <v>194.94</v>
      </c>
      <c r="M1855" s="98">
        <v>194.94</v>
      </c>
    </row>
    <row r="1856" spans="1:13" x14ac:dyDescent="0.35">
      <c r="A1856" s="94" t="str">
        <f t="shared" si="28"/>
        <v>6916698ZNGA561C</v>
      </c>
      <c r="B1856" s="85" t="s">
        <v>999</v>
      </c>
      <c r="C1856" s="86">
        <v>2303242</v>
      </c>
      <c r="D1856" s="85">
        <v>6916698</v>
      </c>
      <c r="E1856" s="85" t="s">
        <v>955</v>
      </c>
      <c r="F1856" s="85" t="s">
        <v>959</v>
      </c>
      <c r="G1856" s="87">
        <v>43210</v>
      </c>
      <c r="H1856" s="87">
        <v>43210</v>
      </c>
      <c r="I1856" s="85" t="s">
        <v>547</v>
      </c>
      <c r="J1856" s="85"/>
      <c r="K1856" s="88">
        <v>1</v>
      </c>
      <c r="L1856" s="89">
        <v>205.64</v>
      </c>
      <c r="M1856" s="98">
        <v>205.64</v>
      </c>
    </row>
    <row r="1857" spans="1:13" x14ac:dyDescent="0.35">
      <c r="A1857" s="94" t="str">
        <f t="shared" si="28"/>
        <v>6791197ZNGA561A</v>
      </c>
      <c r="B1857" s="85" t="s">
        <v>999</v>
      </c>
      <c r="C1857" s="86">
        <v>2303301</v>
      </c>
      <c r="D1857" s="85">
        <v>6791197</v>
      </c>
      <c r="E1857" s="85" t="s">
        <v>954</v>
      </c>
      <c r="F1857" s="85" t="s">
        <v>956</v>
      </c>
      <c r="G1857" s="87">
        <v>43211</v>
      </c>
      <c r="H1857" s="87">
        <v>43211</v>
      </c>
      <c r="I1857" s="85" t="s">
        <v>543</v>
      </c>
      <c r="J1857" s="85"/>
      <c r="K1857" s="88">
        <v>1</v>
      </c>
      <c r="L1857" s="89">
        <v>0</v>
      </c>
      <c r="M1857" s="98">
        <v>0</v>
      </c>
    </row>
    <row r="1858" spans="1:13" x14ac:dyDescent="0.35">
      <c r="A1858" s="94" t="str">
        <f t="shared" si="28"/>
        <v>6791207ZNGA561B</v>
      </c>
      <c r="B1858" s="85" t="s">
        <v>999</v>
      </c>
      <c r="C1858" s="86">
        <v>2303302</v>
      </c>
      <c r="D1858" s="85">
        <v>6791207</v>
      </c>
      <c r="E1858" s="85" t="s">
        <v>954</v>
      </c>
      <c r="F1858" s="85" t="s">
        <v>953</v>
      </c>
      <c r="G1858" s="87">
        <v>43211</v>
      </c>
      <c r="H1858" s="87">
        <v>43211</v>
      </c>
      <c r="I1858" s="85" t="s">
        <v>545</v>
      </c>
      <c r="J1858" s="85"/>
      <c r="K1858" s="88">
        <v>1</v>
      </c>
      <c r="L1858" s="89">
        <v>194.94</v>
      </c>
      <c r="M1858" s="98">
        <v>194.94</v>
      </c>
    </row>
    <row r="1859" spans="1:13" x14ac:dyDescent="0.35">
      <c r="A1859" s="94" t="str">
        <f t="shared" ref="A1859:A1922" si="29">CONCATENATE(D1859,I1859)</f>
        <v>6696611ZNGA561BC</v>
      </c>
      <c r="B1859" s="85" t="s">
        <v>999</v>
      </c>
      <c r="C1859" s="86">
        <v>2303338</v>
      </c>
      <c r="D1859" s="85">
        <v>6696611</v>
      </c>
      <c r="E1859" s="85" t="s">
        <v>961</v>
      </c>
      <c r="F1859" s="85" t="s">
        <v>959</v>
      </c>
      <c r="G1859" s="87">
        <v>43206</v>
      </c>
      <c r="H1859" s="87">
        <v>43206</v>
      </c>
      <c r="I1859" s="85" t="s">
        <v>549</v>
      </c>
      <c r="J1859" s="85"/>
      <c r="K1859" s="88">
        <v>1</v>
      </c>
      <c r="L1859" s="89">
        <v>433.57</v>
      </c>
      <c r="M1859" s="98">
        <v>433.57</v>
      </c>
    </row>
    <row r="1860" spans="1:13" x14ac:dyDescent="0.35">
      <c r="A1860" s="94" t="str">
        <f t="shared" si="29"/>
        <v>6696590ZNGA561A</v>
      </c>
      <c r="B1860" s="85" t="s">
        <v>999</v>
      </c>
      <c r="C1860" s="86">
        <v>2303339</v>
      </c>
      <c r="D1860" s="85">
        <v>6696590</v>
      </c>
      <c r="E1860" s="85" t="s">
        <v>961</v>
      </c>
      <c r="F1860" s="85" t="s">
        <v>956</v>
      </c>
      <c r="G1860" s="87">
        <v>43206</v>
      </c>
      <c r="H1860" s="87">
        <v>43206</v>
      </c>
      <c r="I1860" s="85" t="s">
        <v>543</v>
      </c>
      <c r="J1860" s="85"/>
      <c r="K1860" s="88">
        <v>1</v>
      </c>
      <c r="L1860" s="89">
        <v>0</v>
      </c>
      <c r="M1860" s="98">
        <v>0</v>
      </c>
    </row>
    <row r="1861" spans="1:13" ht="26.5" x14ac:dyDescent="0.35">
      <c r="A1861" s="94" t="str">
        <f t="shared" si="29"/>
        <v>6869267ZNGA561A</v>
      </c>
      <c r="B1861" s="85" t="s">
        <v>999</v>
      </c>
      <c r="C1861" s="86">
        <v>2303368</v>
      </c>
      <c r="D1861" s="85">
        <v>6869267</v>
      </c>
      <c r="E1861" s="85" t="s">
        <v>967</v>
      </c>
      <c r="F1861" s="85" t="s">
        <v>956</v>
      </c>
      <c r="G1861" s="87">
        <v>43206</v>
      </c>
      <c r="H1861" s="87">
        <v>43206</v>
      </c>
      <c r="I1861" s="85" t="s">
        <v>543</v>
      </c>
      <c r="J1861" s="85"/>
      <c r="K1861" s="88">
        <v>1</v>
      </c>
      <c r="L1861" s="89">
        <v>0</v>
      </c>
      <c r="M1861" s="98">
        <v>0</v>
      </c>
    </row>
    <row r="1862" spans="1:13" ht="26.5" x14ac:dyDescent="0.35">
      <c r="A1862" s="94" t="str">
        <f t="shared" si="29"/>
        <v>6869275ZNGA561BC</v>
      </c>
      <c r="B1862" s="85" t="s">
        <v>999</v>
      </c>
      <c r="C1862" s="86">
        <v>2303369</v>
      </c>
      <c r="D1862" s="85">
        <v>6869275</v>
      </c>
      <c r="E1862" s="85" t="s">
        <v>967</v>
      </c>
      <c r="F1862" s="85" t="s">
        <v>959</v>
      </c>
      <c r="G1862" s="87">
        <v>43208</v>
      </c>
      <c r="H1862" s="87">
        <v>43208</v>
      </c>
      <c r="I1862" s="85" t="s">
        <v>549</v>
      </c>
      <c r="J1862" s="85"/>
      <c r="K1862" s="88">
        <v>1</v>
      </c>
      <c r="L1862" s="89">
        <v>433.57</v>
      </c>
      <c r="M1862" s="98">
        <v>433.57</v>
      </c>
    </row>
    <row r="1863" spans="1:13" ht="26.5" x14ac:dyDescent="0.35">
      <c r="A1863" s="94" t="str">
        <f t="shared" si="29"/>
        <v>6928044NGA-511</v>
      </c>
      <c r="B1863" s="85" t="s">
        <v>999</v>
      </c>
      <c r="C1863" s="86">
        <v>2303426</v>
      </c>
      <c r="D1863" s="85">
        <v>6928044</v>
      </c>
      <c r="E1863" s="85" t="s">
        <v>985</v>
      </c>
      <c r="F1863" s="85" t="s">
        <v>969</v>
      </c>
      <c r="G1863" s="87">
        <v>43210</v>
      </c>
      <c r="H1863" s="87">
        <v>43210</v>
      </c>
      <c r="I1863" s="85" t="s">
        <v>875</v>
      </c>
      <c r="J1863" s="85"/>
      <c r="K1863" s="88">
        <v>1</v>
      </c>
      <c r="L1863" s="89">
        <v>225.02</v>
      </c>
      <c r="M1863" s="98">
        <v>225.02</v>
      </c>
    </row>
    <row r="1864" spans="1:13" x14ac:dyDescent="0.35">
      <c r="A1864" s="94" t="str">
        <f t="shared" si="29"/>
        <v>6928705Z999</v>
      </c>
      <c r="B1864" s="85" t="s">
        <v>999</v>
      </c>
      <c r="C1864" s="86">
        <v>2303487</v>
      </c>
      <c r="D1864" s="85">
        <v>6928705</v>
      </c>
      <c r="E1864" s="85" t="s">
        <v>998</v>
      </c>
      <c r="F1864" s="85" t="s">
        <v>953</v>
      </c>
      <c r="G1864" s="87">
        <v>43210</v>
      </c>
      <c r="H1864" s="87">
        <v>43210</v>
      </c>
      <c r="I1864" s="85" t="s">
        <v>610</v>
      </c>
      <c r="J1864" s="85"/>
      <c r="K1864" s="88">
        <v>1</v>
      </c>
      <c r="L1864" s="89">
        <v>0</v>
      </c>
      <c r="M1864" s="98">
        <v>0</v>
      </c>
    </row>
    <row r="1865" spans="1:13" x14ac:dyDescent="0.35">
      <c r="A1865" s="94" t="str">
        <f t="shared" si="29"/>
        <v>6928705ZNGA561B</v>
      </c>
      <c r="B1865" s="85" t="s">
        <v>999</v>
      </c>
      <c r="C1865" s="86">
        <v>2303487</v>
      </c>
      <c r="D1865" s="85">
        <v>6928705</v>
      </c>
      <c r="E1865" s="85" t="s">
        <v>998</v>
      </c>
      <c r="F1865" s="85" t="s">
        <v>953</v>
      </c>
      <c r="G1865" s="87">
        <v>43210</v>
      </c>
      <c r="H1865" s="87">
        <v>43210</v>
      </c>
      <c r="I1865" s="85" t="s">
        <v>545</v>
      </c>
      <c r="J1865" s="85"/>
      <c r="K1865" s="88">
        <v>-1</v>
      </c>
      <c r="L1865" s="89">
        <v>194.94</v>
      </c>
      <c r="M1865" s="98">
        <v>-194.94</v>
      </c>
    </row>
    <row r="1866" spans="1:13" x14ac:dyDescent="0.35">
      <c r="A1866" s="94" t="str">
        <f t="shared" si="29"/>
        <v>6928705ZNGA561BC</v>
      </c>
      <c r="B1866" s="85" t="s">
        <v>999</v>
      </c>
      <c r="C1866" s="86">
        <v>2303487</v>
      </c>
      <c r="D1866" s="85">
        <v>6928705</v>
      </c>
      <c r="E1866" s="85" t="s">
        <v>998</v>
      </c>
      <c r="F1866" s="85" t="s">
        <v>959</v>
      </c>
      <c r="G1866" s="87">
        <v>43208</v>
      </c>
      <c r="H1866" s="87">
        <v>43208</v>
      </c>
      <c r="I1866" s="85" t="s">
        <v>549</v>
      </c>
      <c r="J1866" s="85"/>
      <c r="K1866" s="88">
        <v>1</v>
      </c>
      <c r="L1866" s="89">
        <v>433.57</v>
      </c>
      <c r="M1866" s="98">
        <v>433.57</v>
      </c>
    </row>
    <row r="1867" spans="1:13" x14ac:dyDescent="0.35">
      <c r="A1867" s="94" t="str">
        <f t="shared" si="29"/>
        <v>6932980Z999</v>
      </c>
      <c r="B1867" s="85" t="s">
        <v>999</v>
      </c>
      <c r="C1867" s="86">
        <v>2303548</v>
      </c>
      <c r="D1867" s="85">
        <v>6932980</v>
      </c>
      <c r="E1867" s="85" t="s">
        <v>998</v>
      </c>
      <c r="F1867" s="85" t="s">
        <v>953</v>
      </c>
      <c r="G1867" s="87">
        <v>43210</v>
      </c>
      <c r="H1867" s="87">
        <v>43210</v>
      </c>
      <c r="I1867" s="85" t="s">
        <v>610</v>
      </c>
      <c r="J1867" s="85"/>
      <c r="K1867" s="88">
        <v>1</v>
      </c>
      <c r="L1867" s="89">
        <v>0</v>
      </c>
      <c r="M1867" s="98">
        <v>0</v>
      </c>
    </row>
    <row r="1868" spans="1:13" x14ac:dyDescent="0.35">
      <c r="A1868" s="94" t="str">
        <f t="shared" si="29"/>
        <v>6932980ZNGA562B</v>
      </c>
      <c r="B1868" s="85" t="s">
        <v>999</v>
      </c>
      <c r="C1868" s="86">
        <v>2303548</v>
      </c>
      <c r="D1868" s="85">
        <v>6932980</v>
      </c>
      <c r="E1868" s="85" t="s">
        <v>998</v>
      </c>
      <c r="F1868" s="85" t="s">
        <v>953</v>
      </c>
      <c r="G1868" s="87">
        <v>43210</v>
      </c>
      <c r="H1868" s="87">
        <v>43210</v>
      </c>
      <c r="I1868" s="85" t="s">
        <v>553</v>
      </c>
      <c r="J1868" s="85"/>
      <c r="K1868" s="88">
        <v>-1</v>
      </c>
      <c r="L1868" s="89">
        <v>254.64</v>
      </c>
      <c r="M1868" s="98">
        <v>-254.64</v>
      </c>
    </row>
    <row r="1869" spans="1:13" x14ac:dyDescent="0.35">
      <c r="A1869" s="94" t="str">
        <f t="shared" si="29"/>
        <v>6932980ZNGA562BC</v>
      </c>
      <c r="B1869" s="85" t="s">
        <v>999</v>
      </c>
      <c r="C1869" s="86">
        <v>2303548</v>
      </c>
      <c r="D1869" s="85">
        <v>6932980</v>
      </c>
      <c r="E1869" s="85" t="s">
        <v>998</v>
      </c>
      <c r="F1869" s="85" t="s">
        <v>959</v>
      </c>
      <c r="G1869" s="87">
        <v>43209</v>
      </c>
      <c r="H1869" s="87">
        <v>43209</v>
      </c>
      <c r="I1869" s="85" t="s">
        <v>557</v>
      </c>
      <c r="J1869" s="85"/>
      <c r="K1869" s="88">
        <v>1</v>
      </c>
      <c r="L1869" s="89">
        <v>498.69</v>
      </c>
      <c r="M1869" s="98">
        <v>498.69</v>
      </c>
    </row>
    <row r="1870" spans="1:13" x14ac:dyDescent="0.35">
      <c r="A1870" s="94" t="str">
        <f t="shared" si="29"/>
        <v>6936551ZNGA561BC</v>
      </c>
      <c r="B1870" s="85" t="s">
        <v>999</v>
      </c>
      <c r="C1870" s="86">
        <v>2303558</v>
      </c>
      <c r="D1870" s="85">
        <v>6936551</v>
      </c>
      <c r="E1870" s="85" t="s">
        <v>968</v>
      </c>
      <c r="F1870" s="85" t="s">
        <v>959</v>
      </c>
      <c r="G1870" s="87">
        <v>43206</v>
      </c>
      <c r="H1870" s="87">
        <v>43206</v>
      </c>
      <c r="I1870" s="85" t="s">
        <v>549</v>
      </c>
      <c r="J1870" s="85"/>
      <c r="K1870" s="88">
        <v>1</v>
      </c>
      <c r="L1870" s="89">
        <v>433.57</v>
      </c>
      <c r="M1870" s="98">
        <v>433.57</v>
      </c>
    </row>
    <row r="1871" spans="1:13" x14ac:dyDescent="0.35">
      <c r="A1871" s="94" t="str">
        <f t="shared" si="29"/>
        <v>6934316ZNGA561A</v>
      </c>
      <c r="B1871" s="85" t="s">
        <v>999</v>
      </c>
      <c r="C1871" s="86">
        <v>2303579</v>
      </c>
      <c r="D1871" s="85">
        <v>6934316</v>
      </c>
      <c r="E1871" s="85" t="s">
        <v>998</v>
      </c>
      <c r="F1871" s="85" t="s">
        <v>956</v>
      </c>
      <c r="G1871" s="87">
        <v>43206</v>
      </c>
      <c r="H1871" s="87">
        <v>43206</v>
      </c>
      <c r="I1871" s="85" t="s">
        <v>543</v>
      </c>
      <c r="J1871" s="85"/>
      <c r="K1871" s="88">
        <v>1</v>
      </c>
      <c r="L1871" s="89">
        <v>0</v>
      </c>
      <c r="M1871" s="98">
        <v>0</v>
      </c>
    </row>
    <row r="1872" spans="1:13" x14ac:dyDescent="0.35">
      <c r="A1872" s="94" t="str">
        <f t="shared" si="29"/>
        <v>6929378ZNGA563BC</v>
      </c>
      <c r="B1872" s="85" t="s">
        <v>999</v>
      </c>
      <c r="C1872" s="86">
        <v>2303975</v>
      </c>
      <c r="D1872" s="85">
        <v>6929378</v>
      </c>
      <c r="E1872" s="85" t="s">
        <v>952</v>
      </c>
      <c r="F1872" s="85" t="s">
        <v>959</v>
      </c>
      <c r="G1872" s="87">
        <v>43210</v>
      </c>
      <c r="H1872" s="87">
        <v>43210</v>
      </c>
      <c r="I1872" s="85" t="s">
        <v>565</v>
      </c>
      <c r="J1872" s="85"/>
      <c r="K1872" s="88">
        <v>1</v>
      </c>
      <c r="L1872" s="89">
        <v>626.70000000000005</v>
      </c>
      <c r="M1872" s="98">
        <v>626.70000000000005</v>
      </c>
    </row>
    <row r="1873" spans="1:13" x14ac:dyDescent="0.35">
      <c r="A1873" s="94" t="str">
        <f t="shared" si="29"/>
        <v>6936489ZNGA563BC</v>
      </c>
      <c r="B1873" s="85" t="s">
        <v>999</v>
      </c>
      <c r="C1873" s="86">
        <v>2304081</v>
      </c>
      <c r="D1873" s="85">
        <v>6936489</v>
      </c>
      <c r="E1873" s="85" t="s">
        <v>954</v>
      </c>
      <c r="F1873" s="85" t="s">
        <v>959</v>
      </c>
      <c r="G1873" s="87">
        <v>43206</v>
      </c>
      <c r="H1873" s="87">
        <v>43206</v>
      </c>
      <c r="I1873" s="85" t="s">
        <v>565</v>
      </c>
      <c r="J1873" s="85"/>
      <c r="K1873" s="88">
        <v>1</v>
      </c>
      <c r="L1873" s="89">
        <v>626.70000000000005</v>
      </c>
      <c r="M1873" s="98">
        <v>626.70000000000005</v>
      </c>
    </row>
    <row r="1874" spans="1:13" x14ac:dyDescent="0.35">
      <c r="A1874" s="94" t="str">
        <f t="shared" si="29"/>
        <v>6936484ZNGA561A</v>
      </c>
      <c r="B1874" s="85" t="s">
        <v>999</v>
      </c>
      <c r="C1874" s="86">
        <v>2304082</v>
      </c>
      <c r="D1874" s="85">
        <v>6936484</v>
      </c>
      <c r="E1874" s="85" t="s">
        <v>954</v>
      </c>
      <c r="F1874" s="85" t="s">
        <v>956</v>
      </c>
      <c r="G1874" s="87">
        <v>43206</v>
      </c>
      <c r="H1874" s="87">
        <v>43206</v>
      </c>
      <c r="I1874" s="85" t="s">
        <v>543</v>
      </c>
      <c r="J1874" s="85"/>
      <c r="K1874" s="88">
        <v>1</v>
      </c>
      <c r="L1874" s="89">
        <v>0</v>
      </c>
      <c r="M1874" s="98">
        <v>0</v>
      </c>
    </row>
    <row r="1875" spans="1:13" x14ac:dyDescent="0.35">
      <c r="A1875" s="94" t="str">
        <f t="shared" si="29"/>
        <v>6951467ZNGA561A</v>
      </c>
      <c r="B1875" s="85" t="s">
        <v>999</v>
      </c>
      <c r="C1875" s="86">
        <v>2304510</v>
      </c>
      <c r="D1875" s="85">
        <v>6951467</v>
      </c>
      <c r="E1875" s="85" t="s">
        <v>985</v>
      </c>
      <c r="F1875" s="85" t="s">
        <v>956</v>
      </c>
      <c r="G1875" s="87">
        <v>43210</v>
      </c>
      <c r="H1875" s="87">
        <v>43210</v>
      </c>
      <c r="I1875" s="85" t="s">
        <v>543</v>
      </c>
      <c r="J1875" s="85"/>
      <c r="K1875" s="88">
        <v>1</v>
      </c>
      <c r="L1875" s="89">
        <v>0</v>
      </c>
      <c r="M1875" s="98">
        <v>0</v>
      </c>
    </row>
    <row r="1876" spans="1:13" ht="26.5" x14ac:dyDescent="0.35">
      <c r="A1876" s="94" t="str">
        <f t="shared" si="29"/>
        <v>6905564NGA-511</v>
      </c>
      <c r="B1876" s="85" t="s">
        <v>999</v>
      </c>
      <c r="C1876" s="86">
        <v>2304801</v>
      </c>
      <c r="D1876" s="85">
        <v>6905564</v>
      </c>
      <c r="E1876" s="85" t="s">
        <v>967</v>
      </c>
      <c r="F1876" s="85" t="s">
        <v>969</v>
      </c>
      <c r="G1876" s="87">
        <v>43210</v>
      </c>
      <c r="H1876" s="87">
        <v>43210</v>
      </c>
      <c r="I1876" s="85" t="s">
        <v>875</v>
      </c>
      <c r="J1876" s="85"/>
      <c r="K1876" s="88">
        <v>1</v>
      </c>
      <c r="L1876" s="89">
        <v>225.02</v>
      </c>
      <c r="M1876" s="98">
        <v>225.02</v>
      </c>
    </row>
    <row r="1877" spans="1:13" x14ac:dyDescent="0.35">
      <c r="A1877" s="94" t="str">
        <f t="shared" si="29"/>
        <v>6954459ZNGA561A</v>
      </c>
      <c r="B1877" s="85" t="s">
        <v>999</v>
      </c>
      <c r="C1877" s="86">
        <v>2304880</v>
      </c>
      <c r="D1877" s="85">
        <v>6954459</v>
      </c>
      <c r="E1877" s="85" t="s">
        <v>962</v>
      </c>
      <c r="F1877" s="85" t="s">
        <v>956</v>
      </c>
      <c r="G1877" s="87">
        <v>43211</v>
      </c>
      <c r="H1877" s="87">
        <v>43211</v>
      </c>
      <c r="I1877" s="85" t="s">
        <v>543</v>
      </c>
      <c r="J1877" s="85"/>
      <c r="K1877" s="88">
        <v>1</v>
      </c>
      <c r="L1877" s="89">
        <v>0</v>
      </c>
      <c r="M1877" s="98">
        <v>0</v>
      </c>
    </row>
    <row r="1878" spans="1:13" x14ac:dyDescent="0.35">
      <c r="A1878" s="94" t="str">
        <f t="shared" si="29"/>
        <v>6954388ZNGA561A</v>
      </c>
      <c r="B1878" s="85" t="s">
        <v>999</v>
      </c>
      <c r="C1878" s="86">
        <v>2304890</v>
      </c>
      <c r="D1878" s="85">
        <v>6954388</v>
      </c>
      <c r="E1878" s="85" t="s">
        <v>961</v>
      </c>
      <c r="F1878" s="85" t="s">
        <v>956</v>
      </c>
      <c r="G1878" s="87">
        <v>43206</v>
      </c>
      <c r="H1878" s="87">
        <v>43206</v>
      </c>
      <c r="I1878" s="85" t="s">
        <v>543</v>
      </c>
      <c r="J1878" s="85"/>
      <c r="K1878" s="88">
        <v>1</v>
      </c>
      <c r="L1878" s="89">
        <v>0</v>
      </c>
      <c r="M1878" s="98">
        <v>0</v>
      </c>
    </row>
    <row r="1879" spans="1:13" x14ac:dyDescent="0.35">
      <c r="A1879" s="94" t="str">
        <f t="shared" si="29"/>
        <v>6954409ZNGA561BC</v>
      </c>
      <c r="B1879" s="85" t="s">
        <v>999</v>
      </c>
      <c r="C1879" s="86">
        <v>2304891</v>
      </c>
      <c r="D1879" s="85">
        <v>6954409</v>
      </c>
      <c r="E1879" s="85" t="s">
        <v>961</v>
      </c>
      <c r="F1879" s="85" t="s">
        <v>959</v>
      </c>
      <c r="G1879" s="87">
        <v>43206</v>
      </c>
      <c r="H1879" s="87">
        <v>43206</v>
      </c>
      <c r="I1879" s="85" t="s">
        <v>549</v>
      </c>
      <c r="J1879" s="85"/>
      <c r="K1879" s="88">
        <v>1</v>
      </c>
      <c r="L1879" s="89">
        <v>433.57</v>
      </c>
      <c r="M1879" s="98">
        <v>433.57</v>
      </c>
    </row>
    <row r="1880" spans="1:13" x14ac:dyDescent="0.35">
      <c r="A1880" s="94" t="str">
        <f t="shared" si="29"/>
        <v>6958850ZNGA561A</v>
      </c>
      <c r="B1880" s="85" t="s">
        <v>999</v>
      </c>
      <c r="C1880" s="86">
        <v>2305410</v>
      </c>
      <c r="D1880" s="85">
        <v>6958850</v>
      </c>
      <c r="E1880" s="85" t="s">
        <v>952</v>
      </c>
      <c r="F1880" s="85" t="s">
        <v>956</v>
      </c>
      <c r="G1880" s="87">
        <v>43206</v>
      </c>
      <c r="H1880" s="87">
        <v>43206</v>
      </c>
      <c r="I1880" s="85" t="s">
        <v>543</v>
      </c>
      <c r="J1880" s="85"/>
      <c r="K1880" s="88">
        <v>1</v>
      </c>
      <c r="L1880" s="89">
        <v>0</v>
      </c>
      <c r="M1880" s="98">
        <v>0</v>
      </c>
    </row>
    <row r="1881" spans="1:13" x14ac:dyDescent="0.35">
      <c r="A1881" s="94" t="str">
        <f t="shared" si="29"/>
        <v>6958859ZNGA561BC</v>
      </c>
      <c r="B1881" s="85" t="s">
        <v>999</v>
      </c>
      <c r="C1881" s="86">
        <v>2305411</v>
      </c>
      <c r="D1881" s="85">
        <v>6958859</v>
      </c>
      <c r="E1881" s="85" t="s">
        <v>952</v>
      </c>
      <c r="F1881" s="85" t="s">
        <v>959</v>
      </c>
      <c r="G1881" s="87">
        <v>43209</v>
      </c>
      <c r="H1881" s="87">
        <v>43209</v>
      </c>
      <c r="I1881" s="85" t="s">
        <v>549</v>
      </c>
      <c r="J1881" s="85"/>
      <c r="K1881" s="88">
        <v>1</v>
      </c>
      <c r="L1881" s="89">
        <v>433.57</v>
      </c>
      <c r="M1881" s="98">
        <v>433.57</v>
      </c>
    </row>
    <row r="1882" spans="1:13" x14ac:dyDescent="0.35">
      <c r="A1882" s="94" t="str">
        <f t="shared" si="29"/>
        <v>6954499NGA-753</v>
      </c>
      <c r="B1882" s="85" t="s">
        <v>999</v>
      </c>
      <c r="C1882" s="86">
        <v>2305476</v>
      </c>
      <c r="D1882" s="85">
        <v>6954499</v>
      </c>
      <c r="E1882" s="85" t="s">
        <v>962</v>
      </c>
      <c r="F1882" s="85" t="s">
        <v>959</v>
      </c>
      <c r="G1882" s="87">
        <v>43207</v>
      </c>
      <c r="H1882" s="87">
        <v>43207</v>
      </c>
      <c r="I1882" s="85" t="s">
        <v>193</v>
      </c>
      <c r="J1882" s="85"/>
      <c r="K1882" s="88">
        <v>1</v>
      </c>
      <c r="L1882" s="89">
        <v>68.2</v>
      </c>
      <c r="M1882" s="98">
        <v>68.2</v>
      </c>
    </row>
    <row r="1883" spans="1:13" x14ac:dyDescent="0.35">
      <c r="A1883" s="94" t="str">
        <f t="shared" si="29"/>
        <v>6955576ZNGA561A</v>
      </c>
      <c r="B1883" s="85" t="s">
        <v>999</v>
      </c>
      <c r="C1883" s="86">
        <v>2305581</v>
      </c>
      <c r="D1883" s="85">
        <v>6955576</v>
      </c>
      <c r="E1883" s="85" t="s">
        <v>955</v>
      </c>
      <c r="F1883" s="85" t="s">
        <v>956</v>
      </c>
      <c r="G1883" s="87">
        <v>43206</v>
      </c>
      <c r="H1883" s="87">
        <v>43206</v>
      </c>
      <c r="I1883" s="85" t="s">
        <v>543</v>
      </c>
      <c r="J1883" s="85"/>
      <c r="K1883" s="88">
        <v>1</v>
      </c>
      <c r="L1883" s="89">
        <v>0</v>
      </c>
      <c r="M1883" s="98">
        <v>0</v>
      </c>
    </row>
    <row r="1884" spans="1:13" ht="52.5" x14ac:dyDescent="0.35">
      <c r="A1884" s="94" t="str">
        <f t="shared" si="29"/>
        <v>6955589NGA Outside Boundary Remediation/Build</v>
      </c>
      <c r="B1884" s="85" t="s">
        <v>999</v>
      </c>
      <c r="C1884" s="86">
        <v>2305582</v>
      </c>
      <c r="D1884" s="85">
        <v>6955589</v>
      </c>
      <c r="E1884" s="85" t="s">
        <v>955</v>
      </c>
      <c r="F1884" s="85" t="s">
        <v>963</v>
      </c>
      <c r="G1884" s="87">
        <v>43206</v>
      </c>
      <c r="H1884" s="87">
        <v>43206</v>
      </c>
      <c r="I1884" s="85" t="s">
        <v>972</v>
      </c>
      <c r="J1884" s="85"/>
      <c r="K1884" s="88">
        <v>1</v>
      </c>
      <c r="L1884" s="89">
        <v>0</v>
      </c>
      <c r="M1884" s="98">
        <v>0</v>
      </c>
    </row>
    <row r="1885" spans="1:13" x14ac:dyDescent="0.35">
      <c r="A1885" s="94" t="str">
        <f t="shared" si="29"/>
        <v>6955589ZNGA562BC</v>
      </c>
      <c r="B1885" s="85" t="s">
        <v>999</v>
      </c>
      <c r="C1885" s="86">
        <v>2305582</v>
      </c>
      <c r="D1885" s="85">
        <v>6955589</v>
      </c>
      <c r="E1885" s="85" t="s">
        <v>955</v>
      </c>
      <c r="F1885" s="85" t="s">
        <v>959</v>
      </c>
      <c r="G1885" s="87">
        <v>43206</v>
      </c>
      <c r="H1885" s="87">
        <v>43206</v>
      </c>
      <c r="I1885" s="85" t="s">
        <v>557</v>
      </c>
      <c r="J1885" s="85"/>
      <c r="K1885" s="88">
        <v>1</v>
      </c>
      <c r="L1885" s="89">
        <v>498.69</v>
      </c>
      <c r="M1885" s="98">
        <v>498.69</v>
      </c>
    </row>
    <row r="1886" spans="1:13" ht="26.5" x14ac:dyDescent="0.35">
      <c r="A1886" s="94" t="str">
        <f t="shared" si="29"/>
        <v>6958080ZNGA562BC</v>
      </c>
      <c r="B1886" s="85" t="s">
        <v>999</v>
      </c>
      <c r="C1886" s="86">
        <v>2305684</v>
      </c>
      <c r="D1886" s="85">
        <v>6958080</v>
      </c>
      <c r="E1886" s="85" t="s">
        <v>967</v>
      </c>
      <c r="F1886" s="85" t="s">
        <v>959</v>
      </c>
      <c r="G1886" s="87">
        <v>43210</v>
      </c>
      <c r="H1886" s="87">
        <v>43210</v>
      </c>
      <c r="I1886" s="85" t="s">
        <v>557</v>
      </c>
      <c r="J1886" s="85"/>
      <c r="K1886" s="88">
        <v>1</v>
      </c>
      <c r="L1886" s="89">
        <v>498.69</v>
      </c>
      <c r="M1886" s="98">
        <v>498.69</v>
      </c>
    </row>
    <row r="1887" spans="1:13" ht="26.5" x14ac:dyDescent="0.35">
      <c r="A1887" s="94" t="str">
        <f t="shared" si="29"/>
        <v>6958067ZNGA561A</v>
      </c>
      <c r="B1887" s="85" t="s">
        <v>999</v>
      </c>
      <c r="C1887" s="86">
        <v>2305685</v>
      </c>
      <c r="D1887" s="85">
        <v>6958067</v>
      </c>
      <c r="E1887" s="85" t="s">
        <v>967</v>
      </c>
      <c r="F1887" s="85" t="s">
        <v>956</v>
      </c>
      <c r="G1887" s="87">
        <v>43206</v>
      </c>
      <c r="H1887" s="87">
        <v>43206</v>
      </c>
      <c r="I1887" s="85" t="s">
        <v>543</v>
      </c>
      <c r="J1887" s="85"/>
      <c r="K1887" s="88">
        <v>1</v>
      </c>
      <c r="L1887" s="89">
        <v>0</v>
      </c>
      <c r="M1887" s="98">
        <v>0</v>
      </c>
    </row>
    <row r="1888" spans="1:13" ht="26.5" x14ac:dyDescent="0.35">
      <c r="A1888" s="94" t="str">
        <f t="shared" si="29"/>
        <v>6959187ZNGA561A</v>
      </c>
      <c r="B1888" s="85" t="s">
        <v>999</v>
      </c>
      <c r="C1888" s="86">
        <v>2305727</v>
      </c>
      <c r="D1888" s="85">
        <v>6959187</v>
      </c>
      <c r="E1888" s="85" t="s">
        <v>967</v>
      </c>
      <c r="F1888" s="85" t="s">
        <v>956</v>
      </c>
      <c r="G1888" s="87">
        <v>43206</v>
      </c>
      <c r="H1888" s="87">
        <v>43206</v>
      </c>
      <c r="I1888" s="85" t="s">
        <v>543</v>
      </c>
      <c r="J1888" s="85"/>
      <c r="K1888" s="88">
        <v>1</v>
      </c>
      <c r="L1888" s="89">
        <v>0</v>
      </c>
      <c r="M1888" s="98">
        <v>0</v>
      </c>
    </row>
    <row r="1889" spans="1:13" ht="26.5" x14ac:dyDescent="0.35">
      <c r="A1889" s="94" t="str">
        <f t="shared" si="29"/>
        <v>6959195ZNGA562BC</v>
      </c>
      <c r="B1889" s="85" t="s">
        <v>999</v>
      </c>
      <c r="C1889" s="86">
        <v>2305728</v>
      </c>
      <c r="D1889" s="85">
        <v>6959195</v>
      </c>
      <c r="E1889" s="85" t="s">
        <v>967</v>
      </c>
      <c r="F1889" s="85" t="s">
        <v>959</v>
      </c>
      <c r="G1889" s="87">
        <v>43209</v>
      </c>
      <c r="H1889" s="87">
        <v>43209</v>
      </c>
      <c r="I1889" s="85" t="s">
        <v>557</v>
      </c>
      <c r="J1889" s="85"/>
      <c r="K1889" s="88">
        <v>1</v>
      </c>
      <c r="L1889" s="89">
        <v>498.69</v>
      </c>
      <c r="M1889" s="98">
        <v>498.69</v>
      </c>
    </row>
    <row r="1890" spans="1:13" x14ac:dyDescent="0.35">
      <c r="A1890" s="94" t="str">
        <f t="shared" si="29"/>
        <v>6964152ZNGA561A</v>
      </c>
      <c r="B1890" s="85" t="s">
        <v>999</v>
      </c>
      <c r="C1890" s="86">
        <v>2305735</v>
      </c>
      <c r="D1890" s="85">
        <v>6964152</v>
      </c>
      <c r="E1890" s="85" t="s">
        <v>966</v>
      </c>
      <c r="F1890" s="85" t="s">
        <v>956</v>
      </c>
      <c r="G1890" s="87">
        <v>43206</v>
      </c>
      <c r="H1890" s="87">
        <v>43206</v>
      </c>
      <c r="I1890" s="85" t="s">
        <v>543</v>
      </c>
      <c r="J1890" s="85"/>
      <c r="K1890" s="88">
        <v>1</v>
      </c>
      <c r="L1890" s="89">
        <v>0</v>
      </c>
      <c r="M1890" s="98">
        <v>0</v>
      </c>
    </row>
    <row r="1891" spans="1:13" x14ac:dyDescent="0.35">
      <c r="A1891" s="94" t="str">
        <f t="shared" si="29"/>
        <v>6971650ZNGA563BC</v>
      </c>
      <c r="B1891" s="85" t="s">
        <v>999</v>
      </c>
      <c r="C1891" s="86">
        <v>2306265</v>
      </c>
      <c r="D1891" s="85">
        <v>6971650</v>
      </c>
      <c r="E1891" s="85" t="s">
        <v>966</v>
      </c>
      <c r="F1891" s="85" t="s">
        <v>959</v>
      </c>
      <c r="G1891" s="87">
        <v>43206</v>
      </c>
      <c r="H1891" s="87">
        <v>43206</v>
      </c>
      <c r="I1891" s="85" t="s">
        <v>565</v>
      </c>
      <c r="J1891" s="85"/>
      <c r="K1891" s="88">
        <v>1</v>
      </c>
      <c r="L1891" s="89">
        <v>626.70000000000005</v>
      </c>
      <c r="M1891" s="98">
        <v>626.70000000000005</v>
      </c>
    </row>
    <row r="1892" spans="1:13" x14ac:dyDescent="0.35">
      <c r="A1892" s="94" t="str">
        <f t="shared" si="29"/>
        <v>6976459ZNGA563B</v>
      </c>
      <c r="B1892" s="85" t="s">
        <v>999</v>
      </c>
      <c r="C1892" s="86">
        <v>2306456</v>
      </c>
      <c r="D1892" s="85">
        <v>6976459</v>
      </c>
      <c r="E1892" s="85" t="s">
        <v>952</v>
      </c>
      <c r="F1892" s="85" t="s">
        <v>953</v>
      </c>
      <c r="G1892" s="87">
        <v>43208</v>
      </c>
      <c r="H1892" s="87">
        <v>43208</v>
      </c>
      <c r="I1892" s="85" t="s">
        <v>561</v>
      </c>
      <c r="J1892" s="85"/>
      <c r="K1892" s="88">
        <v>1</v>
      </c>
      <c r="L1892" s="89">
        <v>383.5</v>
      </c>
      <c r="M1892" s="98">
        <v>383.5</v>
      </c>
    </row>
    <row r="1893" spans="1:13" x14ac:dyDescent="0.35">
      <c r="A1893" s="94" t="str">
        <f t="shared" si="29"/>
        <v>6975242ZNGA561A</v>
      </c>
      <c r="B1893" s="85" t="s">
        <v>999</v>
      </c>
      <c r="C1893" s="86">
        <v>2306541</v>
      </c>
      <c r="D1893" s="85">
        <v>6975242</v>
      </c>
      <c r="E1893" s="85" t="s">
        <v>968</v>
      </c>
      <c r="F1893" s="85" t="s">
        <v>956</v>
      </c>
      <c r="G1893" s="87">
        <v>43206</v>
      </c>
      <c r="H1893" s="87">
        <v>43206</v>
      </c>
      <c r="I1893" s="85" t="s">
        <v>543</v>
      </c>
      <c r="J1893" s="85"/>
      <c r="K1893" s="88">
        <v>1</v>
      </c>
      <c r="L1893" s="89">
        <v>0</v>
      </c>
      <c r="M1893" s="98">
        <v>0</v>
      </c>
    </row>
    <row r="1894" spans="1:13" x14ac:dyDescent="0.35">
      <c r="A1894" s="94" t="str">
        <f t="shared" si="29"/>
        <v>6975302ZNGA561C</v>
      </c>
      <c r="B1894" s="85" t="s">
        <v>999</v>
      </c>
      <c r="C1894" s="86">
        <v>2306542</v>
      </c>
      <c r="D1894" s="85">
        <v>6975302</v>
      </c>
      <c r="E1894" s="85" t="s">
        <v>955</v>
      </c>
      <c r="F1894" s="85" t="s">
        <v>959</v>
      </c>
      <c r="G1894" s="87">
        <v>43211</v>
      </c>
      <c r="H1894" s="87">
        <v>43211</v>
      </c>
      <c r="I1894" s="85" t="s">
        <v>547</v>
      </c>
      <c r="J1894" s="85"/>
      <c r="K1894" s="88">
        <v>1</v>
      </c>
      <c r="L1894" s="89">
        <v>205.64</v>
      </c>
      <c r="M1894" s="98">
        <v>205.64</v>
      </c>
    </row>
    <row r="1895" spans="1:13" x14ac:dyDescent="0.35">
      <c r="A1895" s="94" t="str">
        <f t="shared" si="29"/>
        <v>6975302ZNGA564B</v>
      </c>
      <c r="B1895" s="85" t="s">
        <v>999</v>
      </c>
      <c r="C1895" s="86">
        <v>2306542</v>
      </c>
      <c r="D1895" s="85">
        <v>6975302</v>
      </c>
      <c r="E1895" s="85" t="s">
        <v>968</v>
      </c>
      <c r="F1895" s="85" t="s">
        <v>953</v>
      </c>
      <c r="G1895" s="87">
        <v>43206</v>
      </c>
      <c r="H1895" s="87">
        <v>43206</v>
      </c>
      <c r="I1895" s="85" t="s">
        <v>569</v>
      </c>
      <c r="J1895" s="85"/>
      <c r="K1895" s="88">
        <v>1</v>
      </c>
      <c r="L1895" s="89">
        <v>625.48</v>
      </c>
      <c r="M1895" s="98">
        <v>625.48</v>
      </c>
    </row>
    <row r="1896" spans="1:13" x14ac:dyDescent="0.35">
      <c r="A1896" s="94" t="str">
        <f t="shared" si="29"/>
        <v>6979508ZNGA562BC</v>
      </c>
      <c r="B1896" s="85" t="s">
        <v>999</v>
      </c>
      <c r="C1896" s="86">
        <v>2306841</v>
      </c>
      <c r="D1896" s="85">
        <v>6979508</v>
      </c>
      <c r="E1896" s="85" t="s">
        <v>954</v>
      </c>
      <c r="F1896" s="85" t="s">
        <v>959</v>
      </c>
      <c r="G1896" s="87">
        <v>43209</v>
      </c>
      <c r="H1896" s="87">
        <v>43209</v>
      </c>
      <c r="I1896" s="85" t="s">
        <v>557</v>
      </c>
      <c r="J1896" s="85"/>
      <c r="K1896" s="88">
        <v>1</v>
      </c>
      <c r="L1896" s="89">
        <v>498.69</v>
      </c>
      <c r="M1896" s="98">
        <v>498.69</v>
      </c>
    </row>
    <row r="1897" spans="1:13" x14ac:dyDescent="0.35">
      <c r="A1897" s="94" t="str">
        <f t="shared" si="29"/>
        <v>6981083ZNGA561BC</v>
      </c>
      <c r="B1897" s="85" t="s">
        <v>999</v>
      </c>
      <c r="C1897" s="86">
        <v>2306845</v>
      </c>
      <c r="D1897" s="85">
        <v>6981083</v>
      </c>
      <c r="E1897" s="85" t="s">
        <v>968</v>
      </c>
      <c r="F1897" s="85" t="s">
        <v>959</v>
      </c>
      <c r="G1897" s="87">
        <v>43207</v>
      </c>
      <c r="H1897" s="87">
        <v>43207</v>
      </c>
      <c r="I1897" s="85" t="s">
        <v>549</v>
      </c>
      <c r="J1897" s="85"/>
      <c r="K1897" s="88">
        <v>1</v>
      </c>
      <c r="L1897" s="89">
        <v>433.57</v>
      </c>
      <c r="M1897" s="98">
        <v>433.57</v>
      </c>
    </row>
    <row r="1898" spans="1:13" x14ac:dyDescent="0.35">
      <c r="A1898" s="94" t="str">
        <f t="shared" si="29"/>
        <v>6980039Z999</v>
      </c>
      <c r="B1898" s="85" t="s">
        <v>999</v>
      </c>
      <c r="C1898" s="86">
        <v>2306932</v>
      </c>
      <c r="D1898" s="85">
        <v>6980039</v>
      </c>
      <c r="E1898" s="85" t="s">
        <v>954</v>
      </c>
      <c r="F1898" s="85" t="s">
        <v>953</v>
      </c>
      <c r="G1898" s="87">
        <v>43210</v>
      </c>
      <c r="H1898" s="87">
        <v>43210</v>
      </c>
      <c r="I1898" s="85" t="s">
        <v>610</v>
      </c>
      <c r="J1898" s="85"/>
      <c r="K1898" s="88">
        <v>1</v>
      </c>
      <c r="L1898" s="89">
        <v>0</v>
      </c>
      <c r="M1898" s="98">
        <v>0</v>
      </c>
    </row>
    <row r="1899" spans="1:13" x14ac:dyDescent="0.35">
      <c r="A1899" s="94" t="str">
        <f t="shared" si="29"/>
        <v>6980039ZNGA563B</v>
      </c>
      <c r="B1899" s="85" t="s">
        <v>999</v>
      </c>
      <c r="C1899" s="86">
        <v>2306932</v>
      </c>
      <c r="D1899" s="85">
        <v>6980039</v>
      </c>
      <c r="E1899" s="85" t="s">
        <v>954</v>
      </c>
      <c r="F1899" s="85" t="s">
        <v>953</v>
      </c>
      <c r="G1899" s="87">
        <v>43210</v>
      </c>
      <c r="H1899" s="87">
        <v>43210</v>
      </c>
      <c r="I1899" s="85" t="s">
        <v>561</v>
      </c>
      <c r="J1899" s="85"/>
      <c r="K1899" s="88">
        <v>-1</v>
      </c>
      <c r="L1899" s="89">
        <v>383.5</v>
      </c>
      <c r="M1899" s="98">
        <v>-383.5</v>
      </c>
    </row>
    <row r="1900" spans="1:13" x14ac:dyDescent="0.35">
      <c r="A1900" s="94" t="str">
        <f t="shared" si="29"/>
        <v>6980039ZNGA563BC</v>
      </c>
      <c r="B1900" s="85" t="s">
        <v>999</v>
      </c>
      <c r="C1900" s="86">
        <v>2306932</v>
      </c>
      <c r="D1900" s="85">
        <v>6980039</v>
      </c>
      <c r="E1900" s="85" t="s">
        <v>954</v>
      </c>
      <c r="F1900" s="85" t="s">
        <v>959</v>
      </c>
      <c r="G1900" s="87">
        <v>43209</v>
      </c>
      <c r="H1900" s="87">
        <v>43209</v>
      </c>
      <c r="I1900" s="85" t="s">
        <v>565</v>
      </c>
      <c r="J1900" s="85"/>
      <c r="K1900" s="88">
        <v>1</v>
      </c>
      <c r="L1900" s="89">
        <v>626.70000000000005</v>
      </c>
      <c r="M1900" s="98">
        <v>626.70000000000005</v>
      </c>
    </row>
    <row r="1901" spans="1:13" x14ac:dyDescent="0.35">
      <c r="A1901" s="94" t="str">
        <f t="shared" si="29"/>
        <v>6981483ZNGA561A</v>
      </c>
      <c r="B1901" s="85" t="s">
        <v>999</v>
      </c>
      <c r="C1901" s="86">
        <v>2306998</v>
      </c>
      <c r="D1901" s="85">
        <v>6981483</v>
      </c>
      <c r="E1901" s="85" t="s">
        <v>985</v>
      </c>
      <c r="F1901" s="85" t="s">
        <v>956</v>
      </c>
      <c r="G1901" s="87">
        <v>43208</v>
      </c>
      <c r="H1901" s="87">
        <v>43208</v>
      </c>
      <c r="I1901" s="85" t="s">
        <v>543</v>
      </c>
      <c r="J1901" s="85"/>
      <c r="K1901" s="88">
        <v>1</v>
      </c>
      <c r="L1901" s="89">
        <v>0</v>
      </c>
      <c r="M1901" s="98">
        <v>0</v>
      </c>
    </row>
    <row r="1902" spans="1:13" x14ac:dyDescent="0.35">
      <c r="A1902" s="94" t="str">
        <f t="shared" si="29"/>
        <v>6981496ZNGA563BC</v>
      </c>
      <c r="B1902" s="85" t="s">
        <v>999</v>
      </c>
      <c r="C1902" s="86">
        <v>2306999</v>
      </c>
      <c r="D1902" s="85">
        <v>6981496</v>
      </c>
      <c r="E1902" s="85" t="s">
        <v>985</v>
      </c>
      <c r="F1902" s="85" t="s">
        <v>959</v>
      </c>
      <c r="G1902" s="87">
        <v>43208</v>
      </c>
      <c r="H1902" s="87">
        <v>43208</v>
      </c>
      <c r="I1902" s="85" t="s">
        <v>565</v>
      </c>
      <c r="J1902" s="85"/>
      <c r="K1902" s="88">
        <v>1</v>
      </c>
      <c r="L1902" s="89">
        <v>626.70000000000005</v>
      </c>
      <c r="M1902" s="98">
        <v>626.70000000000005</v>
      </c>
    </row>
    <row r="1903" spans="1:13" ht="26.5" x14ac:dyDescent="0.35">
      <c r="A1903" s="94" t="str">
        <f t="shared" si="29"/>
        <v>6977075ZNGA562BC</v>
      </c>
      <c r="B1903" s="85" t="s">
        <v>999</v>
      </c>
      <c r="C1903" s="86">
        <v>2307134</v>
      </c>
      <c r="D1903" s="85">
        <v>6977075</v>
      </c>
      <c r="E1903" s="85" t="s">
        <v>967</v>
      </c>
      <c r="F1903" s="85" t="s">
        <v>959</v>
      </c>
      <c r="G1903" s="87">
        <v>43209</v>
      </c>
      <c r="H1903" s="87">
        <v>43209</v>
      </c>
      <c r="I1903" s="85" t="s">
        <v>557</v>
      </c>
      <c r="J1903" s="85"/>
      <c r="K1903" s="88">
        <v>1</v>
      </c>
      <c r="L1903" s="89">
        <v>498.69</v>
      </c>
      <c r="M1903" s="98">
        <v>498.69</v>
      </c>
    </row>
    <row r="1904" spans="1:13" ht="26.5" x14ac:dyDescent="0.35">
      <c r="A1904" s="94" t="str">
        <f t="shared" si="29"/>
        <v>6977056ZNGA561A</v>
      </c>
      <c r="B1904" s="85" t="s">
        <v>999</v>
      </c>
      <c r="C1904" s="86">
        <v>2307135</v>
      </c>
      <c r="D1904" s="85">
        <v>6977056</v>
      </c>
      <c r="E1904" s="85" t="s">
        <v>967</v>
      </c>
      <c r="F1904" s="85" t="s">
        <v>956</v>
      </c>
      <c r="G1904" s="87">
        <v>43207</v>
      </c>
      <c r="H1904" s="87">
        <v>43207</v>
      </c>
      <c r="I1904" s="85" t="s">
        <v>543</v>
      </c>
      <c r="J1904" s="85"/>
      <c r="K1904" s="88">
        <v>1</v>
      </c>
      <c r="L1904" s="89">
        <v>0</v>
      </c>
      <c r="M1904" s="98">
        <v>0</v>
      </c>
    </row>
    <row r="1905" spans="1:13" x14ac:dyDescent="0.35">
      <c r="A1905" s="94" t="str">
        <f t="shared" si="29"/>
        <v>6992619ZNGA561A</v>
      </c>
      <c r="B1905" s="85" t="s">
        <v>999</v>
      </c>
      <c r="C1905" s="86">
        <v>2307852</v>
      </c>
      <c r="D1905" s="85">
        <v>6992619</v>
      </c>
      <c r="E1905" s="85" t="s">
        <v>952</v>
      </c>
      <c r="F1905" s="85" t="s">
        <v>956</v>
      </c>
      <c r="G1905" s="87">
        <v>43206</v>
      </c>
      <c r="H1905" s="87">
        <v>43206</v>
      </c>
      <c r="I1905" s="85" t="s">
        <v>543</v>
      </c>
      <c r="J1905" s="85"/>
      <c r="K1905" s="88">
        <v>1</v>
      </c>
      <c r="L1905" s="89">
        <v>0</v>
      </c>
      <c r="M1905" s="98">
        <v>0</v>
      </c>
    </row>
    <row r="1906" spans="1:13" x14ac:dyDescent="0.35">
      <c r="A1906" s="94" t="str">
        <f t="shared" si="29"/>
        <v>6992918ZNGA562BC</v>
      </c>
      <c r="B1906" s="85" t="s">
        <v>999</v>
      </c>
      <c r="C1906" s="86">
        <v>2308059</v>
      </c>
      <c r="D1906" s="85">
        <v>6992918</v>
      </c>
      <c r="E1906" s="85" t="s">
        <v>968</v>
      </c>
      <c r="F1906" s="85" t="s">
        <v>959</v>
      </c>
      <c r="G1906" s="87">
        <v>43208</v>
      </c>
      <c r="H1906" s="87">
        <v>43208</v>
      </c>
      <c r="I1906" s="85" t="s">
        <v>557</v>
      </c>
      <c r="J1906" s="85"/>
      <c r="K1906" s="88">
        <v>1</v>
      </c>
      <c r="L1906" s="89">
        <v>498.69</v>
      </c>
      <c r="M1906" s="98">
        <v>498.69</v>
      </c>
    </row>
    <row r="1907" spans="1:13" x14ac:dyDescent="0.35">
      <c r="A1907" s="94" t="str">
        <f t="shared" si="29"/>
        <v>7000303ZNGA561A</v>
      </c>
      <c r="B1907" s="85" t="s">
        <v>999</v>
      </c>
      <c r="C1907" s="86">
        <v>2308735</v>
      </c>
      <c r="D1907" s="85">
        <v>7000303</v>
      </c>
      <c r="E1907" s="85" t="s">
        <v>952</v>
      </c>
      <c r="F1907" s="85" t="s">
        <v>956</v>
      </c>
      <c r="G1907" s="87">
        <v>43210</v>
      </c>
      <c r="H1907" s="87">
        <v>43210</v>
      </c>
      <c r="I1907" s="85" t="s">
        <v>543</v>
      </c>
      <c r="J1907" s="85"/>
      <c r="K1907" s="88">
        <v>1</v>
      </c>
      <c r="L1907" s="89">
        <v>0</v>
      </c>
      <c r="M1907" s="98">
        <v>0</v>
      </c>
    </row>
    <row r="1908" spans="1:13" x14ac:dyDescent="0.35">
      <c r="A1908" s="94" t="str">
        <f t="shared" si="29"/>
        <v>6993119ZNGA561A</v>
      </c>
      <c r="B1908" s="85" t="s">
        <v>999</v>
      </c>
      <c r="C1908" s="86">
        <v>2308922</v>
      </c>
      <c r="D1908" s="85">
        <v>6993119</v>
      </c>
      <c r="E1908" s="85" t="s">
        <v>968</v>
      </c>
      <c r="F1908" s="85" t="s">
        <v>956</v>
      </c>
      <c r="G1908" s="87">
        <v>43208</v>
      </c>
      <c r="H1908" s="87">
        <v>43208</v>
      </c>
      <c r="I1908" s="85" t="s">
        <v>543</v>
      </c>
      <c r="J1908" s="85"/>
      <c r="K1908" s="88">
        <v>1</v>
      </c>
      <c r="L1908" s="89">
        <v>0</v>
      </c>
      <c r="M1908" s="98">
        <v>0</v>
      </c>
    </row>
    <row r="1909" spans="1:13" ht="52.5" x14ac:dyDescent="0.35">
      <c r="A1909" s="94" t="str">
        <f t="shared" si="29"/>
        <v>6993135NGA Outside Boundary Remediation/Build</v>
      </c>
      <c r="B1909" s="85" t="s">
        <v>999</v>
      </c>
      <c r="C1909" s="86">
        <v>2308923</v>
      </c>
      <c r="D1909" s="85">
        <v>6993135</v>
      </c>
      <c r="E1909" s="85" t="s">
        <v>955</v>
      </c>
      <c r="F1909" s="85" t="s">
        <v>963</v>
      </c>
      <c r="G1909" s="87">
        <v>43210</v>
      </c>
      <c r="H1909" s="87">
        <v>43210</v>
      </c>
      <c r="I1909" s="85" t="s">
        <v>972</v>
      </c>
      <c r="J1909" s="85"/>
      <c r="K1909" s="88">
        <v>1</v>
      </c>
      <c r="L1909" s="89">
        <v>0</v>
      </c>
      <c r="M1909" s="98">
        <v>0</v>
      </c>
    </row>
    <row r="1910" spans="1:13" x14ac:dyDescent="0.35">
      <c r="A1910" s="94" t="str">
        <f t="shared" si="29"/>
        <v>6993135ZNGA561B</v>
      </c>
      <c r="B1910" s="85" t="s">
        <v>999</v>
      </c>
      <c r="C1910" s="86">
        <v>2308923</v>
      </c>
      <c r="D1910" s="85">
        <v>6993135</v>
      </c>
      <c r="E1910" s="85" t="s">
        <v>955</v>
      </c>
      <c r="F1910" s="85" t="s">
        <v>953</v>
      </c>
      <c r="G1910" s="87">
        <v>43210</v>
      </c>
      <c r="H1910" s="87">
        <v>43210</v>
      </c>
      <c r="I1910" s="85" t="s">
        <v>545</v>
      </c>
      <c r="J1910" s="85"/>
      <c r="K1910" s="88">
        <v>1</v>
      </c>
      <c r="L1910" s="89">
        <v>194.94</v>
      </c>
      <c r="M1910" s="98">
        <v>194.94</v>
      </c>
    </row>
    <row r="1911" spans="1:13" x14ac:dyDescent="0.35">
      <c r="A1911" s="94" t="str">
        <f t="shared" si="29"/>
        <v>6924757ZNGA561A</v>
      </c>
      <c r="B1911" s="85" t="s">
        <v>999</v>
      </c>
      <c r="C1911" s="86">
        <v>2309213</v>
      </c>
      <c r="D1911" s="85">
        <v>6924757</v>
      </c>
      <c r="E1911" s="85" t="s">
        <v>962</v>
      </c>
      <c r="F1911" s="85" t="s">
        <v>956</v>
      </c>
      <c r="G1911" s="87">
        <v>43207</v>
      </c>
      <c r="H1911" s="87">
        <v>43207</v>
      </c>
      <c r="I1911" s="85" t="s">
        <v>543</v>
      </c>
      <c r="J1911" s="85"/>
      <c r="K1911" s="88">
        <v>1</v>
      </c>
      <c r="L1911" s="89">
        <v>0</v>
      </c>
      <c r="M1911" s="98">
        <v>0</v>
      </c>
    </row>
    <row r="1912" spans="1:13" x14ac:dyDescent="0.35">
      <c r="A1912" s="94" t="str">
        <f t="shared" si="29"/>
        <v>6924847ZNGA560BC</v>
      </c>
      <c r="B1912" s="85" t="s">
        <v>999</v>
      </c>
      <c r="C1912" s="86">
        <v>2309214</v>
      </c>
      <c r="D1912" s="85">
        <v>6924847</v>
      </c>
      <c r="E1912" s="85" t="s">
        <v>962</v>
      </c>
      <c r="F1912" s="85" t="s">
        <v>959</v>
      </c>
      <c r="G1912" s="87">
        <v>43208</v>
      </c>
      <c r="H1912" s="87">
        <v>43208</v>
      </c>
      <c r="I1912" s="85" t="s">
        <v>541</v>
      </c>
      <c r="J1912" s="85"/>
      <c r="K1912" s="88">
        <v>1</v>
      </c>
      <c r="L1912" s="89">
        <v>414.92</v>
      </c>
      <c r="M1912" s="98">
        <v>414.92</v>
      </c>
    </row>
    <row r="1913" spans="1:13" x14ac:dyDescent="0.35">
      <c r="A1913" s="94" t="str">
        <f t="shared" si="29"/>
        <v>6915731ZNGA563BC</v>
      </c>
      <c r="B1913" s="85" t="s">
        <v>999</v>
      </c>
      <c r="C1913" s="86">
        <v>2309329</v>
      </c>
      <c r="D1913" s="85">
        <v>6915731</v>
      </c>
      <c r="E1913" s="85" t="s">
        <v>955</v>
      </c>
      <c r="F1913" s="85" t="s">
        <v>959</v>
      </c>
      <c r="G1913" s="87">
        <v>43211</v>
      </c>
      <c r="H1913" s="87">
        <v>43211</v>
      </c>
      <c r="I1913" s="85" t="s">
        <v>565</v>
      </c>
      <c r="J1913" s="85"/>
      <c r="K1913" s="88">
        <v>1</v>
      </c>
      <c r="L1913" s="89">
        <v>626.70000000000005</v>
      </c>
      <c r="M1913" s="98">
        <v>626.70000000000005</v>
      </c>
    </row>
    <row r="1914" spans="1:13" x14ac:dyDescent="0.35">
      <c r="A1914" s="94" t="str">
        <f t="shared" si="29"/>
        <v>7016582ZNGA561A</v>
      </c>
      <c r="B1914" s="85" t="s">
        <v>999</v>
      </c>
      <c r="C1914" s="86">
        <v>2309770</v>
      </c>
      <c r="D1914" s="85">
        <v>7016582</v>
      </c>
      <c r="E1914" s="85" t="s">
        <v>998</v>
      </c>
      <c r="F1914" s="85" t="s">
        <v>956</v>
      </c>
      <c r="G1914" s="87">
        <v>43206</v>
      </c>
      <c r="H1914" s="87">
        <v>43206</v>
      </c>
      <c r="I1914" s="85" t="s">
        <v>543</v>
      </c>
      <c r="J1914" s="85"/>
      <c r="K1914" s="88">
        <v>1</v>
      </c>
      <c r="L1914" s="89">
        <v>0</v>
      </c>
      <c r="M1914" s="98">
        <v>0</v>
      </c>
    </row>
    <row r="1915" spans="1:13" x14ac:dyDescent="0.35">
      <c r="A1915" s="94" t="str">
        <f t="shared" si="29"/>
        <v>7016592ZNGA561C</v>
      </c>
      <c r="B1915" s="85" t="s">
        <v>999</v>
      </c>
      <c r="C1915" s="86">
        <v>2309771</v>
      </c>
      <c r="D1915" s="85">
        <v>7016592</v>
      </c>
      <c r="E1915" s="85" t="s">
        <v>998</v>
      </c>
      <c r="F1915" s="85" t="s">
        <v>959</v>
      </c>
      <c r="G1915" s="87">
        <v>43207</v>
      </c>
      <c r="H1915" s="87">
        <v>43207</v>
      </c>
      <c r="I1915" s="85" t="s">
        <v>547</v>
      </c>
      <c r="J1915" s="85"/>
      <c r="K1915" s="88">
        <v>1</v>
      </c>
      <c r="L1915" s="89">
        <v>205.64</v>
      </c>
      <c r="M1915" s="98">
        <v>205.64</v>
      </c>
    </row>
    <row r="1916" spans="1:13" x14ac:dyDescent="0.35">
      <c r="A1916" s="94" t="str">
        <f t="shared" si="29"/>
        <v>7016592ZNGA563B</v>
      </c>
      <c r="B1916" s="85" t="s">
        <v>999</v>
      </c>
      <c r="C1916" s="86">
        <v>2309771</v>
      </c>
      <c r="D1916" s="85">
        <v>7016592</v>
      </c>
      <c r="E1916" s="85" t="s">
        <v>998</v>
      </c>
      <c r="F1916" s="85" t="s">
        <v>953</v>
      </c>
      <c r="G1916" s="87">
        <v>43207</v>
      </c>
      <c r="H1916" s="87">
        <v>43207</v>
      </c>
      <c r="I1916" s="85" t="s">
        <v>561</v>
      </c>
      <c r="J1916" s="85"/>
      <c r="K1916" s="88">
        <v>1</v>
      </c>
      <c r="L1916" s="89">
        <v>383.5</v>
      </c>
      <c r="M1916" s="98">
        <v>383.5</v>
      </c>
    </row>
    <row r="1917" spans="1:13" x14ac:dyDescent="0.35">
      <c r="A1917" s="94" t="str">
        <f t="shared" si="29"/>
        <v>7021446ZNGA563BC</v>
      </c>
      <c r="B1917" s="85" t="s">
        <v>999</v>
      </c>
      <c r="C1917" s="86">
        <v>2310348</v>
      </c>
      <c r="D1917" s="85">
        <v>7021446</v>
      </c>
      <c r="E1917" s="85" t="s">
        <v>961</v>
      </c>
      <c r="F1917" s="85" t="s">
        <v>959</v>
      </c>
      <c r="G1917" s="87">
        <v>43209</v>
      </c>
      <c r="H1917" s="87">
        <v>43209</v>
      </c>
      <c r="I1917" s="85" t="s">
        <v>565</v>
      </c>
      <c r="J1917" s="85"/>
      <c r="K1917" s="88">
        <v>1</v>
      </c>
      <c r="L1917" s="89">
        <v>626.70000000000005</v>
      </c>
      <c r="M1917" s="98">
        <v>626.70000000000005</v>
      </c>
    </row>
    <row r="1918" spans="1:13" x14ac:dyDescent="0.35">
      <c r="A1918" s="94" t="str">
        <f t="shared" si="29"/>
        <v>7021439ZNGA561A</v>
      </c>
      <c r="B1918" s="85" t="s">
        <v>999</v>
      </c>
      <c r="C1918" s="86">
        <v>2310349</v>
      </c>
      <c r="D1918" s="85">
        <v>7021439</v>
      </c>
      <c r="E1918" s="85" t="s">
        <v>961</v>
      </c>
      <c r="F1918" s="85" t="s">
        <v>956</v>
      </c>
      <c r="G1918" s="87">
        <v>43208</v>
      </c>
      <c r="H1918" s="87">
        <v>43208</v>
      </c>
      <c r="I1918" s="85" t="s">
        <v>543</v>
      </c>
      <c r="J1918" s="85"/>
      <c r="K1918" s="88">
        <v>1</v>
      </c>
      <c r="L1918" s="89">
        <v>0</v>
      </c>
      <c r="M1918" s="98">
        <v>0</v>
      </c>
    </row>
    <row r="1919" spans="1:13" x14ac:dyDescent="0.35">
      <c r="A1919" s="94" t="str">
        <f t="shared" si="29"/>
        <v>7021036ZNGA564BC</v>
      </c>
      <c r="B1919" s="85" t="s">
        <v>999</v>
      </c>
      <c r="C1919" s="86">
        <v>2310354</v>
      </c>
      <c r="D1919" s="85">
        <v>7021036</v>
      </c>
      <c r="E1919" s="85" t="s">
        <v>961</v>
      </c>
      <c r="F1919" s="85" t="s">
        <v>953</v>
      </c>
      <c r="G1919" s="87">
        <v>43211</v>
      </c>
      <c r="H1919" s="87">
        <v>43211</v>
      </c>
      <c r="I1919" s="85" t="s">
        <v>573</v>
      </c>
      <c r="J1919" s="85"/>
      <c r="K1919" s="88">
        <v>1</v>
      </c>
      <c r="L1919" s="89">
        <v>881.69</v>
      </c>
      <c r="M1919" s="98">
        <v>881.69</v>
      </c>
    </row>
    <row r="1920" spans="1:13" x14ac:dyDescent="0.35">
      <c r="A1920" s="94" t="str">
        <f t="shared" si="29"/>
        <v>7021034ZNGA561A</v>
      </c>
      <c r="B1920" s="85" t="s">
        <v>999</v>
      </c>
      <c r="C1920" s="86">
        <v>2310355</v>
      </c>
      <c r="D1920" s="85">
        <v>7021034</v>
      </c>
      <c r="E1920" s="85" t="s">
        <v>961</v>
      </c>
      <c r="F1920" s="85" t="s">
        <v>956</v>
      </c>
      <c r="G1920" s="87">
        <v>43211</v>
      </c>
      <c r="H1920" s="87">
        <v>43211</v>
      </c>
      <c r="I1920" s="85" t="s">
        <v>543</v>
      </c>
      <c r="J1920" s="85"/>
      <c r="K1920" s="88">
        <v>1</v>
      </c>
      <c r="L1920" s="89">
        <v>0</v>
      </c>
      <c r="M1920" s="98">
        <v>0</v>
      </c>
    </row>
    <row r="1921" spans="1:13" x14ac:dyDescent="0.35">
      <c r="A1921" s="94" t="str">
        <f t="shared" si="29"/>
        <v>7020241ZNGA561A</v>
      </c>
      <c r="B1921" s="85" t="s">
        <v>999</v>
      </c>
      <c r="C1921" s="86">
        <v>2310360</v>
      </c>
      <c r="D1921" s="85">
        <v>7020241</v>
      </c>
      <c r="E1921" s="85" t="s">
        <v>961</v>
      </c>
      <c r="F1921" s="85" t="s">
        <v>956</v>
      </c>
      <c r="G1921" s="87">
        <v>43209</v>
      </c>
      <c r="H1921" s="87">
        <v>43209</v>
      </c>
      <c r="I1921" s="85" t="s">
        <v>543</v>
      </c>
      <c r="J1921" s="85"/>
      <c r="K1921" s="88">
        <v>1</v>
      </c>
      <c r="L1921" s="89">
        <v>0</v>
      </c>
      <c r="M1921" s="98">
        <v>0</v>
      </c>
    </row>
    <row r="1922" spans="1:13" x14ac:dyDescent="0.35">
      <c r="A1922" s="94" t="str">
        <f t="shared" si="29"/>
        <v>7020259ZNGA561BC</v>
      </c>
      <c r="B1922" s="85" t="s">
        <v>999</v>
      </c>
      <c r="C1922" s="86">
        <v>2310361</v>
      </c>
      <c r="D1922" s="85">
        <v>7020259</v>
      </c>
      <c r="E1922" s="85" t="s">
        <v>961</v>
      </c>
      <c r="F1922" s="85" t="s">
        <v>959</v>
      </c>
      <c r="G1922" s="87">
        <v>43209</v>
      </c>
      <c r="H1922" s="87">
        <v>43209</v>
      </c>
      <c r="I1922" s="85" t="s">
        <v>549</v>
      </c>
      <c r="J1922" s="85"/>
      <c r="K1922" s="88">
        <v>1</v>
      </c>
      <c r="L1922" s="89">
        <v>433.57</v>
      </c>
      <c r="M1922" s="98">
        <v>433.57</v>
      </c>
    </row>
    <row r="1923" spans="1:13" x14ac:dyDescent="0.35">
      <c r="A1923" s="94" t="str">
        <f t="shared" ref="A1923:A1986" si="30">CONCATENATE(D1923,I1923)</f>
        <v>7025820ZNGA561BC</v>
      </c>
      <c r="B1923" s="85" t="s">
        <v>999</v>
      </c>
      <c r="C1923" s="86">
        <v>2310533</v>
      </c>
      <c r="D1923" s="85">
        <v>7025820</v>
      </c>
      <c r="E1923" s="85" t="s">
        <v>954</v>
      </c>
      <c r="F1923" s="85" t="s">
        <v>959</v>
      </c>
      <c r="G1923" s="87">
        <v>43207</v>
      </c>
      <c r="H1923" s="87">
        <v>43207</v>
      </c>
      <c r="I1923" s="85" t="s">
        <v>549</v>
      </c>
      <c r="J1923" s="85"/>
      <c r="K1923" s="88">
        <v>1</v>
      </c>
      <c r="L1923" s="89">
        <v>433.57</v>
      </c>
      <c r="M1923" s="98">
        <v>433.57</v>
      </c>
    </row>
    <row r="1924" spans="1:13" x14ac:dyDescent="0.35">
      <c r="A1924" s="94" t="str">
        <f t="shared" si="30"/>
        <v>7025739ZNGA561A</v>
      </c>
      <c r="B1924" s="85" t="s">
        <v>999</v>
      </c>
      <c r="C1924" s="86">
        <v>2310534</v>
      </c>
      <c r="D1924" s="85">
        <v>7025739</v>
      </c>
      <c r="E1924" s="85" t="s">
        <v>954</v>
      </c>
      <c r="F1924" s="85" t="s">
        <v>956</v>
      </c>
      <c r="G1924" s="87">
        <v>43207</v>
      </c>
      <c r="H1924" s="87">
        <v>43207</v>
      </c>
      <c r="I1924" s="85" t="s">
        <v>543</v>
      </c>
      <c r="J1924" s="85"/>
      <c r="K1924" s="88">
        <v>1</v>
      </c>
      <c r="L1924" s="89">
        <v>0</v>
      </c>
      <c r="M1924" s="98">
        <v>0</v>
      </c>
    </row>
    <row r="1925" spans="1:13" x14ac:dyDescent="0.35">
      <c r="A1925" s="94" t="str">
        <f t="shared" si="30"/>
        <v>7027500ZNGA561A</v>
      </c>
      <c r="B1925" s="85" t="s">
        <v>999</v>
      </c>
      <c r="C1925" s="86">
        <v>2310575</v>
      </c>
      <c r="D1925" s="85">
        <v>7027500</v>
      </c>
      <c r="E1925" s="85" t="s">
        <v>998</v>
      </c>
      <c r="F1925" s="85" t="s">
        <v>956</v>
      </c>
      <c r="G1925" s="87">
        <v>43207</v>
      </c>
      <c r="H1925" s="87">
        <v>43207</v>
      </c>
      <c r="I1925" s="85" t="s">
        <v>543</v>
      </c>
      <c r="J1925" s="85"/>
      <c r="K1925" s="88">
        <v>1</v>
      </c>
      <c r="L1925" s="89">
        <v>0</v>
      </c>
      <c r="M1925" s="98">
        <v>0</v>
      </c>
    </row>
    <row r="1926" spans="1:13" x14ac:dyDescent="0.35">
      <c r="A1926" s="94" t="str">
        <f t="shared" si="30"/>
        <v>7039380ZNGA561A</v>
      </c>
      <c r="B1926" s="85" t="s">
        <v>999</v>
      </c>
      <c r="C1926" s="86">
        <v>2312318</v>
      </c>
      <c r="D1926" s="85">
        <v>7039380</v>
      </c>
      <c r="E1926" s="85" t="s">
        <v>962</v>
      </c>
      <c r="F1926" s="85" t="s">
        <v>956</v>
      </c>
      <c r="G1926" s="87">
        <v>43207</v>
      </c>
      <c r="H1926" s="87">
        <v>43207</v>
      </c>
      <c r="I1926" s="85" t="s">
        <v>543</v>
      </c>
      <c r="J1926" s="85"/>
      <c r="K1926" s="88">
        <v>1</v>
      </c>
      <c r="L1926" s="89">
        <v>0</v>
      </c>
      <c r="M1926" s="98">
        <v>0</v>
      </c>
    </row>
    <row r="1927" spans="1:13" x14ac:dyDescent="0.35">
      <c r="A1927" s="94" t="str">
        <f t="shared" si="30"/>
        <v>7039387NGA552</v>
      </c>
      <c r="B1927" s="85" t="s">
        <v>999</v>
      </c>
      <c r="C1927" s="86">
        <v>2312319</v>
      </c>
      <c r="D1927" s="85">
        <v>7039387</v>
      </c>
      <c r="E1927" s="85" t="s">
        <v>962</v>
      </c>
      <c r="F1927" s="85" t="s">
        <v>959</v>
      </c>
      <c r="G1927" s="87">
        <v>43207</v>
      </c>
      <c r="H1927" s="87">
        <v>43207</v>
      </c>
      <c r="I1927" s="85" t="s">
        <v>600</v>
      </c>
      <c r="J1927" s="85"/>
      <c r="K1927" s="88">
        <v>1</v>
      </c>
      <c r="L1927" s="89">
        <v>307.79000000000002</v>
      </c>
      <c r="M1927" s="98">
        <v>307.79000000000002</v>
      </c>
    </row>
    <row r="1928" spans="1:13" x14ac:dyDescent="0.35">
      <c r="A1928" s="94" t="str">
        <f t="shared" si="30"/>
        <v>7056694ZNGA563BC</v>
      </c>
      <c r="B1928" s="85" t="s">
        <v>999</v>
      </c>
      <c r="C1928" s="86">
        <v>2312329</v>
      </c>
      <c r="D1928" s="85">
        <v>7056694</v>
      </c>
      <c r="E1928" s="85" t="s">
        <v>961</v>
      </c>
      <c r="F1928" s="85" t="s">
        <v>959</v>
      </c>
      <c r="G1928" s="87">
        <v>43209</v>
      </c>
      <c r="H1928" s="87">
        <v>43209</v>
      </c>
      <c r="I1928" s="85" t="s">
        <v>565</v>
      </c>
      <c r="J1928" s="85"/>
      <c r="K1928" s="88">
        <v>1</v>
      </c>
      <c r="L1928" s="89">
        <v>626.70000000000005</v>
      </c>
      <c r="M1928" s="98">
        <v>626.70000000000005</v>
      </c>
    </row>
    <row r="1929" spans="1:13" x14ac:dyDescent="0.35">
      <c r="A1929" s="94" t="str">
        <f t="shared" si="30"/>
        <v>7056688ZNGA561A</v>
      </c>
      <c r="B1929" s="85" t="s">
        <v>999</v>
      </c>
      <c r="C1929" s="86">
        <v>2312330</v>
      </c>
      <c r="D1929" s="85">
        <v>7056688</v>
      </c>
      <c r="E1929" s="85" t="s">
        <v>961</v>
      </c>
      <c r="F1929" s="85" t="s">
        <v>956</v>
      </c>
      <c r="G1929" s="87">
        <v>43208</v>
      </c>
      <c r="H1929" s="87">
        <v>43208</v>
      </c>
      <c r="I1929" s="85" t="s">
        <v>543</v>
      </c>
      <c r="J1929" s="85"/>
      <c r="K1929" s="88">
        <v>1</v>
      </c>
      <c r="L1929" s="89">
        <v>0</v>
      </c>
      <c r="M1929" s="98">
        <v>0</v>
      </c>
    </row>
    <row r="1930" spans="1:13" x14ac:dyDescent="0.35">
      <c r="A1930" s="94" t="str">
        <f t="shared" si="30"/>
        <v>7057511ZNGA563BC</v>
      </c>
      <c r="B1930" s="85" t="s">
        <v>999</v>
      </c>
      <c r="C1930" s="86">
        <v>2312406</v>
      </c>
      <c r="D1930" s="85">
        <v>7057511</v>
      </c>
      <c r="E1930" s="85" t="s">
        <v>954</v>
      </c>
      <c r="F1930" s="85" t="s">
        <v>959</v>
      </c>
      <c r="G1930" s="87">
        <v>43209</v>
      </c>
      <c r="H1930" s="87">
        <v>43209</v>
      </c>
      <c r="I1930" s="85" t="s">
        <v>565</v>
      </c>
      <c r="J1930" s="85"/>
      <c r="K1930" s="88">
        <v>1</v>
      </c>
      <c r="L1930" s="89">
        <v>626.70000000000005</v>
      </c>
      <c r="M1930" s="98">
        <v>626.70000000000005</v>
      </c>
    </row>
    <row r="1931" spans="1:13" x14ac:dyDescent="0.35">
      <c r="A1931" s="94" t="str">
        <f t="shared" si="30"/>
        <v>7057490ZNGA561A</v>
      </c>
      <c r="B1931" s="85" t="s">
        <v>999</v>
      </c>
      <c r="C1931" s="86">
        <v>2312407</v>
      </c>
      <c r="D1931" s="85">
        <v>7057490</v>
      </c>
      <c r="E1931" s="85" t="s">
        <v>954</v>
      </c>
      <c r="F1931" s="85" t="s">
        <v>956</v>
      </c>
      <c r="G1931" s="87">
        <v>43208</v>
      </c>
      <c r="H1931" s="87">
        <v>43208</v>
      </c>
      <c r="I1931" s="85" t="s">
        <v>543</v>
      </c>
      <c r="J1931" s="85"/>
      <c r="K1931" s="88">
        <v>1</v>
      </c>
      <c r="L1931" s="89">
        <v>0</v>
      </c>
      <c r="M1931" s="98">
        <v>0</v>
      </c>
    </row>
    <row r="1932" spans="1:13" x14ac:dyDescent="0.35">
      <c r="A1932" s="94" t="str">
        <f t="shared" si="30"/>
        <v>7045951ZNGA561A</v>
      </c>
      <c r="B1932" s="85" t="s">
        <v>999</v>
      </c>
      <c r="C1932" s="86">
        <v>2313287</v>
      </c>
      <c r="D1932" s="85">
        <v>7045951</v>
      </c>
      <c r="E1932" s="85" t="s">
        <v>954</v>
      </c>
      <c r="F1932" s="85" t="s">
        <v>956</v>
      </c>
      <c r="G1932" s="87">
        <v>43210</v>
      </c>
      <c r="H1932" s="87">
        <v>43210</v>
      </c>
      <c r="I1932" s="85" t="s">
        <v>543</v>
      </c>
      <c r="J1932" s="85"/>
      <c r="K1932" s="88">
        <v>1</v>
      </c>
      <c r="L1932" s="89">
        <v>0</v>
      </c>
      <c r="M1932" s="98">
        <v>0</v>
      </c>
    </row>
    <row r="1933" spans="1:13" x14ac:dyDescent="0.35">
      <c r="A1933" s="94" t="str">
        <f t="shared" si="30"/>
        <v>7045956ZNGA563B</v>
      </c>
      <c r="B1933" s="85" t="s">
        <v>999</v>
      </c>
      <c r="C1933" s="86">
        <v>2313288</v>
      </c>
      <c r="D1933" s="85">
        <v>7045956</v>
      </c>
      <c r="E1933" s="85" t="s">
        <v>954</v>
      </c>
      <c r="F1933" s="85" t="s">
        <v>953</v>
      </c>
      <c r="G1933" s="87">
        <v>43210</v>
      </c>
      <c r="H1933" s="87">
        <v>43210</v>
      </c>
      <c r="I1933" s="85" t="s">
        <v>561</v>
      </c>
      <c r="J1933" s="85"/>
      <c r="K1933" s="88">
        <v>1</v>
      </c>
      <c r="L1933" s="89">
        <v>383.5</v>
      </c>
      <c r="M1933" s="98">
        <v>383.5</v>
      </c>
    </row>
    <row r="1934" spans="1:13" x14ac:dyDescent="0.35">
      <c r="A1934" s="94" t="str">
        <f t="shared" si="30"/>
        <v>7066976ZNGA561A</v>
      </c>
      <c r="B1934" s="85" t="s">
        <v>999</v>
      </c>
      <c r="C1934" s="86">
        <v>2313510</v>
      </c>
      <c r="D1934" s="85">
        <v>7066976</v>
      </c>
      <c r="E1934" s="85" t="s">
        <v>966</v>
      </c>
      <c r="F1934" s="85" t="s">
        <v>956</v>
      </c>
      <c r="G1934" s="87">
        <v>43209</v>
      </c>
      <c r="H1934" s="87">
        <v>43209</v>
      </c>
      <c r="I1934" s="85" t="s">
        <v>543</v>
      </c>
      <c r="J1934" s="85"/>
      <c r="K1934" s="88">
        <v>1</v>
      </c>
      <c r="L1934" s="89">
        <v>0</v>
      </c>
      <c r="M1934" s="98">
        <v>0</v>
      </c>
    </row>
    <row r="1935" spans="1:13" x14ac:dyDescent="0.35">
      <c r="A1935" s="94" t="str">
        <f t="shared" si="30"/>
        <v>6985851ZNGA561A</v>
      </c>
      <c r="B1935" s="85" t="s">
        <v>999</v>
      </c>
      <c r="C1935" s="86">
        <v>2313524</v>
      </c>
      <c r="D1935" s="85">
        <v>6985851</v>
      </c>
      <c r="E1935" s="85" t="s">
        <v>955</v>
      </c>
      <c r="F1935" s="85" t="s">
        <v>956</v>
      </c>
      <c r="G1935" s="87">
        <v>43210</v>
      </c>
      <c r="H1935" s="87">
        <v>43210</v>
      </c>
      <c r="I1935" s="85" t="s">
        <v>543</v>
      </c>
      <c r="J1935" s="85"/>
      <c r="K1935" s="88">
        <v>1</v>
      </c>
      <c r="L1935" s="89">
        <v>0</v>
      </c>
      <c r="M1935" s="98">
        <v>0</v>
      </c>
    </row>
    <row r="1936" spans="1:13" x14ac:dyDescent="0.35">
      <c r="A1936" s="94" t="str">
        <f t="shared" si="30"/>
        <v>7066772ZNGA561A</v>
      </c>
      <c r="B1936" s="85" t="s">
        <v>999</v>
      </c>
      <c r="C1936" s="86">
        <v>2313845</v>
      </c>
      <c r="D1936" s="85">
        <v>7066772</v>
      </c>
      <c r="E1936" s="85" t="s">
        <v>961</v>
      </c>
      <c r="F1936" s="85" t="s">
        <v>956</v>
      </c>
      <c r="G1936" s="87">
        <v>43208</v>
      </c>
      <c r="H1936" s="87">
        <v>43208</v>
      </c>
      <c r="I1936" s="85" t="s">
        <v>543</v>
      </c>
      <c r="J1936" s="85"/>
      <c r="K1936" s="88">
        <v>1</v>
      </c>
      <c r="L1936" s="89">
        <v>0</v>
      </c>
      <c r="M1936" s="98">
        <v>0</v>
      </c>
    </row>
    <row r="1937" spans="1:13" x14ac:dyDescent="0.35">
      <c r="A1937" s="94" t="str">
        <f t="shared" si="30"/>
        <v>7066845ZNGA563BC</v>
      </c>
      <c r="B1937" s="85" t="s">
        <v>999</v>
      </c>
      <c r="C1937" s="86">
        <v>2313846</v>
      </c>
      <c r="D1937" s="85">
        <v>7066845</v>
      </c>
      <c r="E1937" s="85" t="s">
        <v>961</v>
      </c>
      <c r="F1937" s="85" t="s">
        <v>959</v>
      </c>
      <c r="G1937" s="87">
        <v>43209</v>
      </c>
      <c r="H1937" s="87">
        <v>43209</v>
      </c>
      <c r="I1937" s="85" t="s">
        <v>565</v>
      </c>
      <c r="J1937" s="85"/>
      <c r="K1937" s="88">
        <v>1</v>
      </c>
      <c r="L1937" s="89">
        <v>626.70000000000005</v>
      </c>
      <c r="M1937" s="98">
        <v>626.70000000000005</v>
      </c>
    </row>
    <row r="1938" spans="1:13" x14ac:dyDescent="0.35">
      <c r="A1938" s="94" t="str">
        <f t="shared" si="30"/>
        <v>7075233ZNGA561A</v>
      </c>
      <c r="B1938" s="85" t="s">
        <v>999</v>
      </c>
      <c r="C1938" s="86">
        <v>2314204</v>
      </c>
      <c r="D1938" s="85">
        <v>7075233</v>
      </c>
      <c r="E1938" s="85" t="s">
        <v>966</v>
      </c>
      <c r="F1938" s="85" t="s">
        <v>956</v>
      </c>
      <c r="G1938" s="87">
        <v>43209</v>
      </c>
      <c r="H1938" s="87">
        <v>43209</v>
      </c>
      <c r="I1938" s="85" t="s">
        <v>543</v>
      </c>
      <c r="J1938" s="85"/>
      <c r="K1938" s="88">
        <v>1</v>
      </c>
      <c r="L1938" s="89">
        <v>0</v>
      </c>
      <c r="M1938" s="98">
        <v>0</v>
      </c>
    </row>
    <row r="1939" spans="1:13" x14ac:dyDescent="0.35">
      <c r="A1939" s="94" t="str">
        <f t="shared" si="30"/>
        <v>7069440ZNGA563B</v>
      </c>
      <c r="B1939" s="85" t="s">
        <v>999</v>
      </c>
      <c r="C1939" s="86">
        <v>2314371</v>
      </c>
      <c r="D1939" s="85">
        <v>7069440</v>
      </c>
      <c r="E1939" s="85" t="s">
        <v>966</v>
      </c>
      <c r="F1939" s="85" t="s">
        <v>953</v>
      </c>
      <c r="G1939" s="87">
        <v>43210</v>
      </c>
      <c r="H1939" s="87">
        <v>43210</v>
      </c>
      <c r="I1939" s="85" t="s">
        <v>561</v>
      </c>
      <c r="J1939" s="85"/>
      <c r="K1939" s="88">
        <v>1</v>
      </c>
      <c r="L1939" s="89">
        <v>383.5</v>
      </c>
      <c r="M1939" s="98">
        <v>383.5</v>
      </c>
    </row>
    <row r="1940" spans="1:13" x14ac:dyDescent="0.35">
      <c r="A1940" s="94" t="str">
        <f t="shared" si="30"/>
        <v>7069432ZNGA561A</v>
      </c>
      <c r="B1940" s="85" t="s">
        <v>999</v>
      </c>
      <c r="C1940" s="86">
        <v>2314372</v>
      </c>
      <c r="D1940" s="85">
        <v>7069432</v>
      </c>
      <c r="E1940" s="85" t="s">
        <v>966</v>
      </c>
      <c r="F1940" s="85" t="s">
        <v>956</v>
      </c>
      <c r="G1940" s="87">
        <v>43210</v>
      </c>
      <c r="H1940" s="87">
        <v>43210</v>
      </c>
      <c r="I1940" s="85" t="s">
        <v>543</v>
      </c>
      <c r="J1940" s="85"/>
      <c r="K1940" s="88">
        <v>1</v>
      </c>
      <c r="L1940" s="89">
        <v>0</v>
      </c>
      <c r="M1940" s="98">
        <v>0</v>
      </c>
    </row>
    <row r="1941" spans="1:13" x14ac:dyDescent="0.35">
      <c r="A1941" s="94" t="str">
        <f t="shared" si="30"/>
        <v>7080381ZNGA561A</v>
      </c>
      <c r="B1941" s="85" t="s">
        <v>999</v>
      </c>
      <c r="C1941" s="86">
        <v>2314791</v>
      </c>
      <c r="D1941" s="85">
        <v>7080381</v>
      </c>
      <c r="E1941" s="85" t="s">
        <v>966</v>
      </c>
      <c r="F1941" s="85" t="s">
        <v>956</v>
      </c>
      <c r="G1941" s="87">
        <v>43208</v>
      </c>
      <c r="H1941" s="87">
        <v>43208</v>
      </c>
      <c r="I1941" s="85" t="s">
        <v>543</v>
      </c>
      <c r="J1941" s="85"/>
      <c r="K1941" s="88">
        <v>1</v>
      </c>
      <c r="L1941" s="89">
        <v>0</v>
      </c>
      <c r="M1941" s="98">
        <v>0</v>
      </c>
    </row>
    <row r="1942" spans="1:13" x14ac:dyDescent="0.35">
      <c r="A1942" s="94" t="str">
        <f t="shared" si="30"/>
        <v>7080866ZNGA561A</v>
      </c>
      <c r="B1942" s="85" t="s">
        <v>999</v>
      </c>
      <c r="C1942" s="86">
        <v>2315034</v>
      </c>
      <c r="D1942" s="85">
        <v>7080866</v>
      </c>
      <c r="E1942" s="85" t="s">
        <v>952</v>
      </c>
      <c r="F1942" s="85" t="s">
        <v>956</v>
      </c>
      <c r="G1942" s="87">
        <v>43209</v>
      </c>
      <c r="H1942" s="87">
        <v>43209</v>
      </c>
      <c r="I1942" s="85" t="s">
        <v>543</v>
      </c>
      <c r="J1942" s="85"/>
      <c r="K1942" s="88">
        <v>1</v>
      </c>
      <c r="L1942" s="89">
        <v>0</v>
      </c>
      <c r="M1942" s="98">
        <v>0</v>
      </c>
    </row>
    <row r="1943" spans="1:13" x14ac:dyDescent="0.35">
      <c r="A1943" s="94" t="str">
        <f t="shared" si="30"/>
        <v>7091305NGA-750</v>
      </c>
      <c r="B1943" s="85" t="s">
        <v>999</v>
      </c>
      <c r="C1943" s="86">
        <v>2315967</v>
      </c>
      <c r="D1943" s="85">
        <v>7091305</v>
      </c>
      <c r="E1943" s="85" t="s">
        <v>955</v>
      </c>
      <c r="F1943" s="85" t="s">
        <v>959</v>
      </c>
      <c r="G1943" s="87">
        <v>43210</v>
      </c>
      <c r="H1943" s="87">
        <v>43210</v>
      </c>
      <c r="I1943" s="85" t="s">
        <v>187</v>
      </c>
      <c r="J1943" s="85"/>
      <c r="K1943" s="88">
        <v>1</v>
      </c>
      <c r="L1943" s="89">
        <v>22.61</v>
      </c>
      <c r="M1943" s="98">
        <v>22.61</v>
      </c>
    </row>
    <row r="1944" spans="1:13" x14ac:dyDescent="0.35">
      <c r="A1944" s="94" t="str">
        <f t="shared" si="30"/>
        <v>7091305NGA-762</v>
      </c>
      <c r="B1944" s="85" t="s">
        <v>999</v>
      </c>
      <c r="C1944" s="86">
        <v>2315967</v>
      </c>
      <c r="D1944" s="85">
        <v>7091305</v>
      </c>
      <c r="E1944" s="85" t="s">
        <v>955</v>
      </c>
      <c r="F1944" s="85" t="s">
        <v>959</v>
      </c>
      <c r="G1944" s="87">
        <v>43210</v>
      </c>
      <c r="H1944" s="87">
        <v>43210</v>
      </c>
      <c r="I1944" s="85" t="s">
        <v>201</v>
      </c>
      <c r="J1944" s="85"/>
      <c r="K1944" s="88">
        <v>1</v>
      </c>
      <c r="L1944" s="89">
        <v>60.72</v>
      </c>
      <c r="M1944" s="98">
        <v>60.72</v>
      </c>
    </row>
    <row r="1945" spans="1:13" x14ac:dyDescent="0.35">
      <c r="A1945" s="94" t="str">
        <f t="shared" si="30"/>
        <v>7093952ZNGA563BC</v>
      </c>
      <c r="B1945" s="85" t="s">
        <v>999</v>
      </c>
      <c r="C1945" s="86">
        <v>2315991</v>
      </c>
      <c r="D1945" s="85">
        <v>7093952</v>
      </c>
      <c r="E1945" s="85" t="s">
        <v>954</v>
      </c>
      <c r="F1945" s="85" t="s">
        <v>959</v>
      </c>
      <c r="G1945" s="87">
        <v>43210</v>
      </c>
      <c r="H1945" s="87">
        <v>43210</v>
      </c>
      <c r="I1945" s="85" t="s">
        <v>565</v>
      </c>
      <c r="J1945" s="85"/>
      <c r="K1945" s="88">
        <v>1</v>
      </c>
      <c r="L1945" s="89">
        <v>626.70000000000005</v>
      </c>
      <c r="M1945" s="98">
        <v>626.70000000000005</v>
      </c>
    </row>
    <row r="1946" spans="1:13" x14ac:dyDescent="0.35">
      <c r="A1946" s="94" t="str">
        <f t="shared" si="30"/>
        <v>7093943ZNGA561A</v>
      </c>
      <c r="B1946" s="85" t="s">
        <v>999</v>
      </c>
      <c r="C1946" s="86">
        <v>2315992</v>
      </c>
      <c r="D1946" s="85">
        <v>7093943</v>
      </c>
      <c r="E1946" s="85" t="s">
        <v>954</v>
      </c>
      <c r="F1946" s="85" t="s">
        <v>956</v>
      </c>
      <c r="G1946" s="87">
        <v>43209</v>
      </c>
      <c r="H1946" s="87">
        <v>43209</v>
      </c>
      <c r="I1946" s="85" t="s">
        <v>543</v>
      </c>
      <c r="J1946" s="85"/>
      <c r="K1946" s="88">
        <v>1</v>
      </c>
      <c r="L1946" s="89">
        <v>0</v>
      </c>
      <c r="M1946" s="98">
        <v>0</v>
      </c>
    </row>
    <row r="1947" spans="1:13" x14ac:dyDescent="0.35">
      <c r="A1947" s="94" t="str">
        <f t="shared" si="30"/>
        <v>7093972ZNGA561A</v>
      </c>
      <c r="B1947" s="85" t="s">
        <v>999</v>
      </c>
      <c r="C1947" s="86">
        <v>2315994</v>
      </c>
      <c r="D1947" s="85">
        <v>7093972</v>
      </c>
      <c r="E1947" s="85" t="s">
        <v>955</v>
      </c>
      <c r="F1947" s="85" t="s">
        <v>956</v>
      </c>
      <c r="G1947" s="87">
        <v>43209</v>
      </c>
      <c r="H1947" s="87">
        <v>43209</v>
      </c>
      <c r="I1947" s="85" t="s">
        <v>543</v>
      </c>
      <c r="J1947" s="85"/>
      <c r="K1947" s="88">
        <v>1</v>
      </c>
      <c r="L1947" s="89">
        <v>0</v>
      </c>
      <c r="M1947" s="98">
        <v>0</v>
      </c>
    </row>
    <row r="1948" spans="1:13" x14ac:dyDescent="0.35">
      <c r="A1948" s="94" t="str">
        <f t="shared" si="30"/>
        <v>7076643ZNGA561A</v>
      </c>
      <c r="B1948" s="85" t="s">
        <v>999</v>
      </c>
      <c r="C1948" s="86">
        <v>2316137</v>
      </c>
      <c r="D1948" s="85">
        <v>7076643</v>
      </c>
      <c r="E1948" s="85" t="s">
        <v>962</v>
      </c>
      <c r="F1948" s="85" t="s">
        <v>956</v>
      </c>
      <c r="G1948" s="87">
        <v>43211</v>
      </c>
      <c r="H1948" s="87">
        <v>43211</v>
      </c>
      <c r="I1948" s="85" t="s">
        <v>543</v>
      </c>
      <c r="J1948" s="85"/>
      <c r="K1948" s="88">
        <v>1</v>
      </c>
      <c r="L1948" s="89">
        <v>0</v>
      </c>
      <c r="M1948" s="98">
        <v>0</v>
      </c>
    </row>
    <row r="1949" spans="1:13" x14ac:dyDescent="0.35">
      <c r="A1949" s="94" t="str">
        <f t="shared" si="30"/>
        <v>7076651ZNGA561B</v>
      </c>
      <c r="B1949" s="85" t="s">
        <v>999</v>
      </c>
      <c r="C1949" s="86">
        <v>2316138</v>
      </c>
      <c r="D1949" s="85">
        <v>7076651</v>
      </c>
      <c r="E1949" s="85" t="s">
        <v>962</v>
      </c>
      <c r="F1949" s="85" t="s">
        <v>953</v>
      </c>
      <c r="G1949" s="87">
        <v>43211</v>
      </c>
      <c r="H1949" s="87">
        <v>43211</v>
      </c>
      <c r="I1949" s="85" t="s">
        <v>545</v>
      </c>
      <c r="J1949" s="85"/>
      <c r="K1949" s="88">
        <v>1</v>
      </c>
      <c r="L1949" s="89">
        <v>194.94</v>
      </c>
      <c r="M1949" s="98">
        <v>194.94</v>
      </c>
    </row>
    <row r="1950" spans="1:13" ht="26.5" x14ac:dyDescent="0.35">
      <c r="A1950" s="94" t="str">
        <f t="shared" si="30"/>
        <v>7099523ZNGA561A</v>
      </c>
      <c r="B1950" s="85" t="s">
        <v>999</v>
      </c>
      <c r="C1950" s="86">
        <v>2316510</v>
      </c>
      <c r="D1950" s="85">
        <v>7099523</v>
      </c>
      <c r="E1950" s="85" t="s">
        <v>967</v>
      </c>
      <c r="F1950" s="85" t="s">
        <v>956</v>
      </c>
      <c r="G1950" s="87">
        <v>43209</v>
      </c>
      <c r="H1950" s="87">
        <v>43209</v>
      </c>
      <c r="I1950" s="85" t="s">
        <v>543</v>
      </c>
      <c r="J1950" s="85"/>
      <c r="K1950" s="88">
        <v>1</v>
      </c>
      <c r="L1950" s="89">
        <v>0</v>
      </c>
      <c r="M1950" s="98">
        <v>0</v>
      </c>
    </row>
    <row r="1951" spans="1:13" x14ac:dyDescent="0.35">
      <c r="A1951" s="94" t="str">
        <f t="shared" si="30"/>
        <v>7124148ZNGA563BC</v>
      </c>
      <c r="B1951" s="85" t="s">
        <v>999</v>
      </c>
      <c r="C1951" s="86">
        <v>2318407</v>
      </c>
      <c r="D1951" s="85">
        <v>7124148</v>
      </c>
      <c r="E1951" s="85" t="s">
        <v>954</v>
      </c>
      <c r="F1951" s="85" t="s">
        <v>959</v>
      </c>
      <c r="G1951" s="87">
        <v>43211</v>
      </c>
      <c r="H1951" s="87">
        <v>43211</v>
      </c>
      <c r="I1951" s="85" t="s">
        <v>565</v>
      </c>
      <c r="J1951" s="85"/>
      <c r="K1951" s="88">
        <v>1</v>
      </c>
      <c r="L1951" s="89">
        <v>626.70000000000005</v>
      </c>
      <c r="M1951" s="98">
        <v>626.70000000000005</v>
      </c>
    </row>
    <row r="1952" spans="1:13" x14ac:dyDescent="0.35">
      <c r="A1952" s="94" t="str">
        <f t="shared" si="30"/>
        <v>7124134ZNGA561A</v>
      </c>
      <c r="B1952" s="85" t="s">
        <v>999</v>
      </c>
      <c r="C1952" s="86">
        <v>2318408</v>
      </c>
      <c r="D1952" s="85">
        <v>7124134</v>
      </c>
      <c r="E1952" s="85" t="s">
        <v>954</v>
      </c>
      <c r="F1952" s="85" t="s">
        <v>956</v>
      </c>
      <c r="G1952" s="87">
        <v>43211</v>
      </c>
      <c r="H1952" s="87">
        <v>43211</v>
      </c>
      <c r="I1952" s="85" t="s">
        <v>543</v>
      </c>
      <c r="J1952" s="85"/>
      <c r="K1952" s="88">
        <v>1</v>
      </c>
      <c r="L1952" s="89">
        <v>0</v>
      </c>
      <c r="M1952" s="98">
        <v>0</v>
      </c>
    </row>
    <row r="1953" spans="1:13" x14ac:dyDescent="0.35">
      <c r="A1953" s="94" t="str">
        <f t="shared" si="30"/>
        <v>7125024ZNGA564B</v>
      </c>
      <c r="B1953" s="85" t="s">
        <v>999</v>
      </c>
      <c r="C1953" s="86">
        <v>2318663</v>
      </c>
      <c r="D1953" s="85">
        <v>7125024</v>
      </c>
      <c r="E1953" s="85" t="s">
        <v>955</v>
      </c>
      <c r="F1953" s="85" t="s">
        <v>953</v>
      </c>
      <c r="G1953" s="87">
        <v>43210</v>
      </c>
      <c r="H1953" s="87">
        <v>43210</v>
      </c>
      <c r="I1953" s="85" t="s">
        <v>569</v>
      </c>
      <c r="J1953" s="85"/>
      <c r="K1953" s="88">
        <v>1</v>
      </c>
      <c r="L1953" s="89">
        <v>625.48</v>
      </c>
      <c r="M1953" s="98">
        <v>625.48</v>
      </c>
    </row>
    <row r="1954" spans="1:13" x14ac:dyDescent="0.35">
      <c r="A1954" s="94" t="str">
        <f t="shared" si="30"/>
        <v>7125011ZNGA561A</v>
      </c>
      <c r="B1954" s="85" t="s">
        <v>999</v>
      </c>
      <c r="C1954" s="86">
        <v>2318664</v>
      </c>
      <c r="D1954" s="85">
        <v>7125011</v>
      </c>
      <c r="E1954" s="85" t="s">
        <v>955</v>
      </c>
      <c r="F1954" s="85" t="s">
        <v>956</v>
      </c>
      <c r="G1954" s="87">
        <v>43210</v>
      </c>
      <c r="H1954" s="87">
        <v>43210</v>
      </c>
      <c r="I1954" s="85" t="s">
        <v>543</v>
      </c>
      <c r="J1954" s="85"/>
      <c r="K1954" s="88">
        <v>1</v>
      </c>
      <c r="L1954" s="89">
        <v>0</v>
      </c>
      <c r="M1954" s="98">
        <v>0</v>
      </c>
    </row>
    <row r="1955" spans="1:13" x14ac:dyDescent="0.35">
      <c r="A1955" s="94" t="str">
        <f t="shared" si="30"/>
        <v>7127591ZNGA561A</v>
      </c>
      <c r="B1955" s="85" t="s">
        <v>999</v>
      </c>
      <c r="C1955" s="86">
        <v>2318762</v>
      </c>
      <c r="D1955" s="85">
        <v>7127591</v>
      </c>
      <c r="E1955" s="85" t="s">
        <v>961</v>
      </c>
      <c r="F1955" s="85" t="s">
        <v>956</v>
      </c>
      <c r="G1955" s="87">
        <v>43210</v>
      </c>
      <c r="H1955" s="87">
        <v>43210</v>
      </c>
      <c r="I1955" s="85" t="s">
        <v>543</v>
      </c>
      <c r="J1955" s="85"/>
      <c r="K1955" s="88">
        <v>1</v>
      </c>
      <c r="L1955" s="89">
        <v>0</v>
      </c>
      <c r="M1955" s="98">
        <v>0</v>
      </c>
    </row>
    <row r="1956" spans="1:13" ht="39.5" x14ac:dyDescent="0.35">
      <c r="A1956" s="94" t="str">
        <f t="shared" si="30"/>
        <v/>
      </c>
      <c r="B1956" s="89"/>
      <c r="C1956" s="89"/>
      <c r="D1956" s="89"/>
      <c r="E1956" s="89"/>
      <c r="F1956" s="89"/>
      <c r="G1956" s="89"/>
      <c r="H1956" s="89"/>
      <c r="I1956" s="89"/>
      <c r="J1956" s="89"/>
      <c r="K1956" s="89"/>
      <c r="L1956" s="92" t="s">
        <v>970</v>
      </c>
      <c r="M1956" s="98">
        <v>28369.32</v>
      </c>
    </row>
    <row r="1957" spans="1:13" x14ac:dyDescent="0.35">
      <c r="A1957" s="94" t="str">
        <f t="shared" si="30"/>
        <v>Req IDPayment Code</v>
      </c>
      <c r="B1957" s="84" t="s">
        <v>939</v>
      </c>
      <c r="C1957" s="84" t="s">
        <v>940</v>
      </c>
      <c r="D1957" s="84" t="s">
        <v>941</v>
      </c>
      <c r="E1957" s="84" t="s">
        <v>942</v>
      </c>
      <c r="F1957" s="84" t="s">
        <v>943</v>
      </c>
      <c r="G1957" s="84" t="s">
        <v>944</v>
      </c>
      <c r="H1957" s="84" t="s">
        <v>945</v>
      </c>
      <c r="I1957" s="84" t="s">
        <v>946</v>
      </c>
      <c r="J1957" s="84" t="s">
        <v>947</v>
      </c>
      <c r="K1957" s="84" t="s">
        <v>948</v>
      </c>
      <c r="L1957" s="84" t="s">
        <v>949</v>
      </c>
      <c r="M1957" s="97" t="s">
        <v>950</v>
      </c>
    </row>
    <row r="1958" spans="1:13" ht="26.5" x14ac:dyDescent="0.35">
      <c r="A1958" s="94" t="str">
        <f t="shared" si="30"/>
        <v>1454383N-F03MAT</v>
      </c>
      <c r="B1958" s="85" t="s">
        <v>1000</v>
      </c>
      <c r="C1958" s="86">
        <v>2028243</v>
      </c>
      <c r="D1958" s="93">
        <v>1454383</v>
      </c>
      <c r="E1958" s="85" t="s">
        <v>966</v>
      </c>
      <c r="F1958" s="85" t="s">
        <v>963</v>
      </c>
      <c r="G1958" s="87">
        <v>43217</v>
      </c>
      <c r="H1958" s="87">
        <v>43217</v>
      </c>
      <c r="I1958" s="85" t="s">
        <v>981</v>
      </c>
      <c r="J1958" s="85"/>
      <c r="K1958" s="88">
        <v>-330</v>
      </c>
      <c r="L1958" s="89">
        <v>1</v>
      </c>
      <c r="M1958" s="98">
        <v>-330</v>
      </c>
    </row>
    <row r="1959" spans="1:13" ht="26.5" x14ac:dyDescent="0.35">
      <c r="A1959" s="94" t="str">
        <f t="shared" si="30"/>
        <v>1454383NGA-F03577</v>
      </c>
      <c r="B1959" s="85" t="s">
        <v>1000</v>
      </c>
      <c r="C1959" s="86">
        <v>2028243</v>
      </c>
      <c r="D1959" s="93">
        <v>1454383</v>
      </c>
      <c r="E1959" s="85" t="s">
        <v>966</v>
      </c>
      <c r="F1959" s="85" t="s">
        <v>963</v>
      </c>
      <c r="G1959" s="87">
        <v>43217</v>
      </c>
      <c r="H1959" s="87">
        <v>43217</v>
      </c>
      <c r="I1959" s="85" t="s">
        <v>982</v>
      </c>
      <c r="J1959" s="85"/>
      <c r="K1959" s="88">
        <v>-64</v>
      </c>
      <c r="L1959" s="89">
        <v>11.93</v>
      </c>
      <c r="M1959" s="98">
        <v>-763.52</v>
      </c>
    </row>
    <row r="1960" spans="1:13" ht="26.5" x14ac:dyDescent="0.35">
      <c r="A1960" s="94" t="str">
        <f t="shared" si="30"/>
        <v>1454383Z999</v>
      </c>
      <c r="B1960" s="85" t="s">
        <v>1000</v>
      </c>
      <c r="C1960" s="86">
        <v>2028243</v>
      </c>
      <c r="D1960" s="85">
        <v>1454383</v>
      </c>
      <c r="E1960" s="85" t="s">
        <v>966</v>
      </c>
      <c r="F1960" s="85" t="s">
        <v>963</v>
      </c>
      <c r="G1960" s="87">
        <v>43217</v>
      </c>
      <c r="H1960" s="87">
        <v>43217</v>
      </c>
      <c r="I1960" s="85" t="s">
        <v>610</v>
      </c>
      <c r="J1960" s="85"/>
      <c r="K1960" s="88">
        <v>1</v>
      </c>
      <c r="L1960" s="89">
        <v>0</v>
      </c>
      <c r="M1960" s="98">
        <v>0</v>
      </c>
    </row>
    <row r="1961" spans="1:13" x14ac:dyDescent="0.35">
      <c r="A1961" s="94" t="str">
        <f t="shared" si="30"/>
        <v>5578952ZNGA563BC</v>
      </c>
      <c r="B1961" s="85" t="s">
        <v>1000</v>
      </c>
      <c r="C1961" s="86">
        <v>2233013</v>
      </c>
      <c r="D1961" s="85">
        <v>5578952</v>
      </c>
      <c r="E1961" s="85" t="s">
        <v>985</v>
      </c>
      <c r="F1961" s="85" t="s">
        <v>959</v>
      </c>
      <c r="G1961" s="87">
        <v>43217</v>
      </c>
      <c r="H1961" s="87">
        <v>43217</v>
      </c>
      <c r="I1961" s="85" t="s">
        <v>565</v>
      </c>
      <c r="J1961" s="85"/>
      <c r="K1961" s="88">
        <v>1</v>
      </c>
      <c r="L1961" s="89">
        <v>626.70000000000005</v>
      </c>
      <c r="M1961" s="98">
        <v>626.70000000000005</v>
      </c>
    </row>
    <row r="1962" spans="1:13" x14ac:dyDescent="0.35">
      <c r="A1962" s="94" t="str">
        <f t="shared" si="30"/>
        <v>5582187ZNGA564BC</v>
      </c>
      <c r="B1962" s="85" t="s">
        <v>1000</v>
      </c>
      <c r="C1962" s="86">
        <v>2233426</v>
      </c>
      <c r="D1962" s="85">
        <v>5582187</v>
      </c>
      <c r="E1962" s="85" t="s">
        <v>961</v>
      </c>
      <c r="F1962" s="85" t="s">
        <v>959</v>
      </c>
      <c r="G1962" s="87">
        <v>43213</v>
      </c>
      <c r="H1962" s="87">
        <v>43213</v>
      </c>
      <c r="I1962" s="85" t="s">
        <v>573</v>
      </c>
      <c r="J1962" s="85"/>
      <c r="K1962" s="88">
        <v>1</v>
      </c>
      <c r="L1962" s="89">
        <v>881.69</v>
      </c>
      <c r="M1962" s="98">
        <v>881.69</v>
      </c>
    </row>
    <row r="1963" spans="1:13" x14ac:dyDescent="0.35">
      <c r="A1963" s="94" t="str">
        <f t="shared" si="30"/>
        <v>5881506ZNGA561A</v>
      </c>
      <c r="B1963" s="85" t="s">
        <v>1000</v>
      </c>
      <c r="C1963" s="86">
        <v>2248129</v>
      </c>
      <c r="D1963" s="85">
        <v>5881506</v>
      </c>
      <c r="E1963" s="85" t="s">
        <v>962</v>
      </c>
      <c r="F1963" s="85" t="s">
        <v>956</v>
      </c>
      <c r="G1963" s="87">
        <v>43213</v>
      </c>
      <c r="H1963" s="87">
        <v>43213</v>
      </c>
      <c r="I1963" s="85" t="s">
        <v>543</v>
      </c>
      <c r="J1963" s="85"/>
      <c r="K1963" s="88">
        <v>1</v>
      </c>
      <c r="L1963" s="89">
        <v>0</v>
      </c>
      <c r="M1963" s="98">
        <v>0</v>
      </c>
    </row>
    <row r="1964" spans="1:13" x14ac:dyDescent="0.35">
      <c r="A1964" s="94" t="str">
        <f t="shared" si="30"/>
        <v>5881521ZNGA563BC</v>
      </c>
      <c r="B1964" s="85" t="s">
        <v>1000</v>
      </c>
      <c r="C1964" s="86">
        <v>2248130</v>
      </c>
      <c r="D1964" s="85">
        <v>5881521</v>
      </c>
      <c r="E1964" s="85" t="s">
        <v>962</v>
      </c>
      <c r="F1964" s="85" t="s">
        <v>959</v>
      </c>
      <c r="G1964" s="87">
        <v>43214</v>
      </c>
      <c r="H1964" s="87">
        <v>43214</v>
      </c>
      <c r="I1964" s="85" t="s">
        <v>565</v>
      </c>
      <c r="J1964" s="85"/>
      <c r="K1964" s="88">
        <v>1</v>
      </c>
      <c r="L1964" s="89">
        <v>626.70000000000005</v>
      </c>
      <c r="M1964" s="98">
        <v>626.70000000000005</v>
      </c>
    </row>
    <row r="1965" spans="1:13" x14ac:dyDescent="0.35">
      <c r="A1965" s="94" t="str">
        <f t="shared" si="30"/>
        <v>6084941ZNGA561A</v>
      </c>
      <c r="B1965" s="85" t="s">
        <v>1000</v>
      </c>
      <c r="C1965" s="86">
        <v>2257577</v>
      </c>
      <c r="D1965" s="85">
        <v>6084941</v>
      </c>
      <c r="E1965" s="85" t="s">
        <v>954</v>
      </c>
      <c r="F1965" s="85" t="s">
        <v>956</v>
      </c>
      <c r="G1965" s="87">
        <v>43220</v>
      </c>
      <c r="H1965" s="87">
        <v>43220</v>
      </c>
      <c r="I1965" s="85" t="s">
        <v>543</v>
      </c>
      <c r="J1965" s="85"/>
      <c r="K1965" s="88">
        <v>1</v>
      </c>
      <c r="L1965" s="89">
        <v>0</v>
      </c>
      <c r="M1965" s="98">
        <v>0</v>
      </c>
    </row>
    <row r="1966" spans="1:13" x14ac:dyDescent="0.35">
      <c r="A1966" s="94" t="str">
        <f t="shared" si="30"/>
        <v>6104432ZNGA562B</v>
      </c>
      <c r="B1966" s="85" t="s">
        <v>1000</v>
      </c>
      <c r="C1966" s="86">
        <v>2258944</v>
      </c>
      <c r="D1966" s="85">
        <v>6104432</v>
      </c>
      <c r="E1966" s="85" t="s">
        <v>966</v>
      </c>
      <c r="F1966" s="85" t="s">
        <v>953</v>
      </c>
      <c r="G1966" s="87">
        <v>43216</v>
      </c>
      <c r="H1966" s="87">
        <v>43216</v>
      </c>
      <c r="I1966" s="85" t="s">
        <v>553</v>
      </c>
      <c r="J1966" s="85"/>
      <c r="K1966" s="88">
        <v>-1</v>
      </c>
      <c r="L1966" s="89">
        <v>254.64</v>
      </c>
      <c r="M1966" s="98">
        <v>-254.64</v>
      </c>
    </row>
    <row r="1967" spans="1:13" x14ac:dyDescent="0.35">
      <c r="A1967" s="94" t="str">
        <f t="shared" si="30"/>
        <v>6265091Z999</v>
      </c>
      <c r="B1967" s="85" t="s">
        <v>1000</v>
      </c>
      <c r="C1967" s="86">
        <v>2268554</v>
      </c>
      <c r="D1967" s="85">
        <v>6265091</v>
      </c>
      <c r="E1967" s="85" t="s">
        <v>962</v>
      </c>
      <c r="F1967" s="85" t="s">
        <v>953</v>
      </c>
      <c r="G1967" s="87">
        <v>43213</v>
      </c>
      <c r="H1967" s="87">
        <v>43213</v>
      </c>
      <c r="I1967" s="85" t="s">
        <v>610</v>
      </c>
      <c r="J1967" s="85"/>
      <c r="K1967" s="88">
        <v>1</v>
      </c>
      <c r="L1967" s="89">
        <v>0</v>
      </c>
      <c r="M1967" s="98">
        <v>0</v>
      </c>
    </row>
    <row r="1968" spans="1:13" x14ac:dyDescent="0.35">
      <c r="A1968" s="94" t="str">
        <f t="shared" si="30"/>
        <v>6265091ZNGA563B</v>
      </c>
      <c r="B1968" s="85" t="s">
        <v>1000</v>
      </c>
      <c r="C1968" s="86">
        <v>2268554</v>
      </c>
      <c r="D1968" s="85">
        <v>6265091</v>
      </c>
      <c r="E1968" s="85" t="s">
        <v>962</v>
      </c>
      <c r="F1968" s="85" t="s">
        <v>953</v>
      </c>
      <c r="G1968" s="87">
        <v>43213</v>
      </c>
      <c r="H1968" s="87">
        <v>43213</v>
      </c>
      <c r="I1968" s="85" t="s">
        <v>561</v>
      </c>
      <c r="J1968" s="85"/>
      <c r="K1968" s="88">
        <v>-1</v>
      </c>
      <c r="L1968" s="89">
        <v>383.5</v>
      </c>
      <c r="M1968" s="98">
        <v>-383.5</v>
      </c>
    </row>
    <row r="1969" spans="1:13" ht="52.5" x14ac:dyDescent="0.35">
      <c r="A1969" s="94" t="str">
        <f t="shared" si="30"/>
        <v>6263402NGA Outside Boundary Remediation/Build</v>
      </c>
      <c r="B1969" s="85" t="s">
        <v>1000</v>
      </c>
      <c r="C1969" s="86">
        <v>2274473</v>
      </c>
      <c r="D1969" s="85">
        <v>6263402</v>
      </c>
      <c r="E1969" s="85" t="s">
        <v>985</v>
      </c>
      <c r="F1969" s="85" t="s">
        <v>963</v>
      </c>
      <c r="G1969" s="87">
        <v>43220</v>
      </c>
      <c r="H1969" s="87">
        <v>43220</v>
      </c>
      <c r="I1969" s="85" t="s">
        <v>972</v>
      </c>
      <c r="J1969" s="85"/>
      <c r="K1969" s="88">
        <v>1</v>
      </c>
      <c r="L1969" s="89">
        <v>0</v>
      </c>
      <c r="M1969" s="98">
        <v>0</v>
      </c>
    </row>
    <row r="1970" spans="1:13" x14ac:dyDescent="0.35">
      <c r="A1970" s="94" t="str">
        <f t="shared" si="30"/>
        <v>6648583ZNGA561BC</v>
      </c>
      <c r="B1970" s="85" t="s">
        <v>1000</v>
      </c>
      <c r="C1970" s="86">
        <v>2286778</v>
      </c>
      <c r="D1970" s="85">
        <v>6648583</v>
      </c>
      <c r="E1970" s="85" t="s">
        <v>955</v>
      </c>
      <c r="F1970" s="85" t="s">
        <v>959</v>
      </c>
      <c r="G1970" s="87">
        <v>43213</v>
      </c>
      <c r="H1970" s="87">
        <v>43213</v>
      </c>
      <c r="I1970" s="85" t="s">
        <v>549</v>
      </c>
      <c r="J1970" s="85"/>
      <c r="K1970" s="88">
        <v>1</v>
      </c>
      <c r="L1970" s="89">
        <v>433.57</v>
      </c>
      <c r="M1970" s="98">
        <v>433.57</v>
      </c>
    </row>
    <row r="1971" spans="1:13" ht="52.5" x14ac:dyDescent="0.35">
      <c r="A1971" s="94" t="str">
        <f t="shared" si="30"/>
        <v>6665210NGA Outside Boundary Remediation/Build</v>
      </c>
      <c r="B1971" s="85" t="s">
        <v>1000</v>
      </c>
      <c r="C1971" s="86">
        <v>2287506</v>
      </c>
      <c r="D1971" s="85">
        <v>6665210</v>
      </c>
      <c r="E1971" s="85" t="s">
        <v>966</v>
      </c>
      <c r="F1971" s="85" t="s">
        <v>963</v>
      </c>
      <c r="G1971" s="87">
        <v>43216</v>
      </c>
      <c r="H1971" s="87">
        <v>43216</v>
      </c>
      <c r="I1971" s="85" t="s">
        <v>972</v>
      </c>
      <c r="J1971" s="85"/>
      <c r="K1971" s="88">
        <v>1</v>
      </c>
      <c r="L1971" s="89">
        <v>0</v>
      </c>
      <c r="M1971" s="98">
        <v>0</v>
      </c>
    </row>
    <row r="1972" spans="1:13" x14ac:dyDescent="0.35">
      <c r="A1972" s="94" t="str">
        <f t="shared" si="30"/>
        <v>6665210ZNGA561BC</v>
      </c>
      <c r="B1972" s="85" t="s">
        <v>1000</v>
      </c>
      <c r="C1972" s="86">
        <v>2287506</v>
      </c>
      <c r="D1972" s="85">
        <v>6665210</v>
      </c>
      <c r="E1972" s="85" t="s">
        <v>966</v>
      </c>
      <c r="F1972" s="85" t="s">
        <v>959</v>
      </c>
      <c r="G1972" s="87">
        <v>43220</v>
      </c>
      <c r="H1972" s="87">
        <v>43220</v>
      </c>
      <c r="I1972" s="85" t="s">
        <v>549</v>
      </c>
      <c r="J1972" s="85"/>
      <c r="K1972" s="88">
        <v>1</v>
      </c>
      <c r="L1972" s="89">
        <v>433.57</v>
      </c>
      <c r="M1972" s="98">
        <v>433.57</v>
      </c>
    </row>
    <row r="1973" spans="1:13" ht="26.5" x14ac:dyDescent="0.35">
      <c r="A1973" s="94" t="str">
        <f t="shared" si="30"/>
        <v>6717082NGA-F02577</v>
      </c>
      <c r="B1973" s="85" t="s">
        <v>1000</v>
      </c>
      <c r="C1973" s="86">
        <v>2289428</v>
      </c>
      <c r="D1973" s="85">
        <v>6717082</v>
      </c>
      <c r="E1973" s="85" t="s">
        <v>985</v>
      </c>
      <c r="F1973" s="85" t="s">
        <v>963</v>
      </c>
      <c r="G1973" s="87">
        <v>43213</v>
      </c>
      <c r="H1973" s="87">
        <v>43213</v>
      </c>
      <c r="I1973" s="85" t="s">
        <v>965</v>
      </c>
      <c r="J1973" s="85"/>
      <c r="K1973" s="88">
        <v>80</v>
      </c>
      <c r="L1973" s="89">
        <v>11.93</v>
      </c>
      <c r="M1973" s="98">
        <v>954.4</v>
      </c>
    </row>
    <row r="1974" spans="1:13" x14ac:dyDescent="0.35">
      <c r="A1974" s="94" t="str">
        <f t="shared" si="30"/>
        <v>6904745NGA-511</v>
      </c>
      <c r="B1974" s="85" t="s">
        <v>1000</v>
      </c>
      <c r="C1974" s="86">
        <v>2301303</v>
      </c>
      <c r="D1974" s="85">
        <v>6904745</v>
      </c>
      <c r="E1974" s="85" t="s">
        <v>985</v>
      </c>
      <c r="F1974" s="85" t="s">
        <v>959</v>
      </c>
      <c r="G1974" s="87">
        <v>43217</v>
      </c>
      <c r="H1974" s="87">
        <v>43217</v>
      </c>
      <c r="I1974" s="85" t="s">
        <v>875</v>
      </c>
      <c r="J1974" s="85"/>
      <c r="K1974" s="88">
        <v>1</v>
      </c>
      <c r="L1974" s="89">
        <v>225.02</v>
      </c>
      <c r="M1974" s="98">
        <v>225.02</v>
      </c>
    </row>
    <row r="1975" spans="1:13" ht="26.5" x14ac:dyDescent="0.35">
      <c r="A1975" s="94" t="str">
        <f t="shared" si="30"/>
        <v>6898008ZNGA563BC</v>
      </c>
      <c r="B1975" s="85" t="s">
        <v>1000</v>
      </c>
      <c r="C1975" s="86">
        <v>2302068</v>
      </c>
      <c r="D1975" s="85">
        <v>6898008</v>
      </c>
      <c r="E1975" s="85" t="s">
        <v>967</v>
      </c>
      <c r="F1975" s="85" t="s">
        <v>959</v>
      </c>
      <c r="G1975" s="87">
        <v>43217</v>
      </c>
      <c r="H1975" s="87">
        <v>43217</v>
      </c>
      <c r="I1975" s="85" t="s">
        <v>565</v>
      </c>
      <c r="J1975" s="85"/>
      <c r="K1975" s="88">
        <v>1</v>
      </c>
      <c r="L1975" s="89">
        <v>626.70000000000005</v>
      </c>
      <c r="M1975" s="98">
        <v>626.70000000000005</v>
      </c>
    </row>
    <row r="1976" spans="1:13" ht="26.5" x14ac:dyDescent="0.35">
      <c r="A1976" s="94" t="str">
        <f t="shared" si="30"/>
        <v>6897984ZNGA561A</v>
      </c>
      <c r="B1976" s="85" t="s">
        <v>1000</v>
      </c>
      <c r="C1976" s="86">
        <v>2302069</v>
      </c>
      <c r="D1976" s="85">
        <v>6897984</v>
      </c>
      <c r="E1976" s="85" t="s">
        <v>967</v>
      </c>
      <c r="F1976" s="85" t="s">
        <v>956</v>
      </c>
      <c r="G1976" s="87">
        <v>43217</v>
      </c>
      <c r="H1976" s="87">
        <v>43217</v>
      </c>
      <c r="I1976" s="85" t="s">
        <v>543</v>
      </c>
      <c r="J1976" s="85"/>
      <c r="K1976" s="88">
        <v>1</v>
      </c>
      <c r="L1976" s="89">
        <v>0</v>
      </c>
      <c r="M1976" s="98">
        <v>0</v>
      </c>
    </row>
    <row r="1977" spans="1:13" ht="26.5" x14ac:dyDescent="0.35">
      <c r="A1977" s="94" t="str">
        <f t="shared" si="30"/>
        <v>6928328ZNGA563BC</v>
      </c>
      <c r="B1977" s="85" t="s">
        <v>1000</v>
      </c>
      <c r="C1977" s="86">
        <v>2303276</v>
      </c>
      <c r="D1977" s="85">
        <v>6928328</v>
      </c>
      <c r="E1977" s="85" t="s">
        <v>967</v>
      </c>
      <c r="F1977" s="85" t="s">
        <v>959</v>
      </c>
      <c r="G1977" s="87">
        <v>43214</v>
      </c>
      <c r="H1977" s="87">
        <v>43214</v>
      </c>
      <c r="I1977" s="85" t="s">
        <v>565</v>
      </c>
      <c r="J1977" s="85"/>
      <c r="K1977" s="88">
        <v>1</v>
      </c>
      <c r="L1977" s="89">
        <v>626.70000000000005</v>
      </c>
      <c r="M1977" s="98">
        <v>626.70000000000005</v>
      </c>
    </row>
    <row r="1978" spans="1:13" x14ac:dyDescent="0.35">
      <c r="A1978" s="94" t="str">
        <f t="shared" si="30"/>
        <v>6934320ZNGA563BC</v>
      </c>
      <c r="B1978" s="85" t="s">
        <v>1000</v>
      </c>
      <c r="C1978" s="86">
        <v>2303580</v>
      </c>
      <c r="D1978" s="85">
        <v>6934320</v>
      </c>
      <c r="E1978" s="85" t="s">
        <v>998</v>
      </c>
      <c r="F1978" s="85" t="s">
        <v>959</v>
      </c>
      <c r="G1978" s="87">
        <v>43218</v>
      </c>
      <c r="H1978" s="87">
        <v>43218</v>
      </c>
      <c r="I1978" s="85" t="s">
        <v>565</v>
      </c>
      <c r="J1978" s="85"/>
      <c r="K1978" s="88">
        <v>1</v>
      </c>
      <c r="L1978" s="89">
        <v>626.70000000000005</v>
      </c>
      <c r="M1978" s="98">
        <v>626.70000000000005</v>
      </c>
    </row>
    <row r="1979" spans="1:13" x14ac:dyDescent="0.35">
      <c r="A1979" s="94" t="str">
        <f t="shared" si="30"/>
        <v>6929378Z999</v>
      </c>
      <c r="B1979" s="85" t="s">
        <v>1000</v>
      </c>
      <c r="C1979" s="86">
        <v>2303975</v>
      </c>
      <c r="D1979" s="85">
        <v>6929378</v>
      </c>
      <c r="E1979" s="85" t="s">
        <v>952</v>
      </c>
      <c r="F1979" s="85" t="s">
        <v>953</v>
      </c>
      <c r="G1979" s="87">
        <v>43213</v>
      </c>
      <c r="H1979" s="87">
        <v>43213</v>
      </c>
      <c r="I1979" s="85" t="s">
        <v>610</v>
      </c>
      <c r="J1979" s="85"/>
      <c r="K1979" s="88">
        <v>1</v>
      </c>
      <c r="L1979" s="89">
        <v>0</v>
      </c>
      <c r="M1979" s="98">
        <v>0</v>
      </c>
    </row>
    <row r="1980" spans="1:13" x14ac:dyDescent="0.35">
      <c r="A1980" s="94" t="str">
        <f t="shared" si="30"/>
        <v>6929378ZNGA563B</v>
      </c>
      <c r="B1980" s="85" t="s">
        <v>1000</v>
      </c>
      <c r="C1980" s="86">
        <v>2303975</v>
      </c>
      <c r="D1980" s="85">
        <v>6929378</v>
      </c>
      <c r="E1980" s="85" t="s">
        <v>952</v>
      </c>
      <c r="F1980" s="85" t="s">
        <v>953</v>
      </c>
      <c r="G1980" s="87">
        <v>43213</v>
      </c>
      <c r="H1980" s="87">
        <v>43213</v>
      </c>
      <c r="I1980" s="85" t="s">
        <v>561</v>
      </c>
      <c r="J1980" s="85"/>
      <c r="K1980" s="88">
        <v>-1</v>
      </c>
      <c r="L1980" s="89">
        <v>383.5</v>
      </c>
      <c r="M1980" s="98">
        <v>-383.5</v>
      </c>
    </row>
    <row r="1981" spans="1:13" x14ac:dyDescent="0.35">
      <c r="A1981" s="94" t="str">
        <f t="shared" si="30"/>
        <v>6951483ZNGA563BC</v>
      </c>
      <c r="B1981" s="85" t="s">
        <v>1000</v>
      </c>
      <c r="C1981" s="86">
        <v>2304511</v>
      </c>
      <c r="D1981" s="85">
        <v>6951483</v>
      </c>
      <c r="E1981" s="85" t="s">
        <v>998</v>
      </c>
      <c r="F1981" s="85" t="s">
        <v>959</v>
      </c>
      <c r="G1981" s="87">
        <v>43214</v>
      </c>
      <c r="H1981" s="87">
        <v>43214</v>
      </c>
      <c r="I1981" s="85" t="s">
        <v>565</v>
      </c>
      <c r="J1981" s="85"/>
      <c r="K1981" s="88">
        <v>1</v>
      </c>
      <c r="L1981" s="89">
        <v>626.70000000000005</v>
      </c>
      <c r="M1981" s="98">
        <v>626.70000000000005</v>
      </c>
    </row>
    <row r="1982" spans="1:13" ht="26.5" x14ac:dyDescent="0.35">
      <c r="A1982" s="94" t="str">
        <f t="shared" si="30"/>
        <v>6950400ZNGA561A</v>
      </c>
      <c r="B1982" s="85" t="s">
        <v>1000</v>
      </c>
      <c r="C1982" s="86">
        <v>2304863</v>
      </c>
      <c r="D1982" s="85">
        <v>6950400</v>
      </c>
      <c r="E1982" s="85" t="s">
        <v>967</v>
      </c>
      <c r="F1982" s="85" t="s">
        <v>956</v>
      </c>
      <c r="G1982" s="87">
        <v>43216</v>
      </c>
      <c r="H1982" s="87">
        <v>43216</v>
      </c>
      <c r="I1982" s="85" t="s">
        <v>543</v>
      </c>
      <c r="J1982" s="85"/>
      <c r="K1982" s="88">
        <v>1</v>
      </c>
      <c r="L1982" s="89">
        <v>0</v>
      </c>
      <c r="M1982" s="98">
        <v>0</v>
      </c>
    </row>
    <row r="1983" spans="1:13" ht="26.5" x14ac:dyDescent="0.35">
      <c r="A1983" s="94" t="str">
        <f t="shared" si="30"/>
        <v>6950470ZNGA563BC</v>
      </c>
      <c r="B1983" s="85" t="s">
        <v>1000</v>
      </c>
      <c r="C1983" s="86">
        <v>2304864</v>
      </c>
      <c r="D1983" s="85">
        <v>6950470</v>
      </c>
      <c r="E1983" s="85" t="s">
        <v>967</v>
      </c>
      <c r="F1983" s="85" t="s">
        <v>959</v>
      </c>
      <c r="G1983" s="87">
        <v>43216</v>
      </c>
      <c r="H1983" s="87">
        <v>43216</v>
      </c>
      <c r="I1983" s="85" t="s">
        <v>565</v>
      </c>
      <c r="J1983" s="85"/>
      <c r="K1983" s="88">
        <v>1</v>
      </c>
      <c r="L1983" s="89">
        <v>626.70000000000005</v>
      </c>
      <c r="M1983" s="98">
        <v>626.70000000000005</v>
      </c>
    </row>
    <row r="1984" spans="1:13" x14ac:dyDescent="0.35">
      <c r="A1984" s="94" t="str">
        <f t="shared" si="30"/>
        <v>6976459Z999</v>
      </c>
      <c r="B1984" s="85" t="s">
        <v>1000</v>
      </c>
      <c r="C1984" s="86">
        <v>2306456</v>
      </c>
      <c r="D1984" s="85">
        <v>6976459</v>
      </c>
      <c r="E1984" s="85" t="s">
        <v>952</v>
      </c>
      <c r="F1984" s="85" t="s">
        <v>953</v>
      </c>
      <c r="G1984" s="87">
        <v>43217</v>
      </c>
      <c r="H1984" s="87">
        <v>43217</v>
      </c>
      <c r="I1984" s="85" t="s">
        <v>610</v>
      </c>
      <c r="J1984" s="85"/>
      <c r="K1984" s="88">
        <v>1</v>
      </c>
      <c r="L1984" s="89">
        <v>0</v>
      </c>
      <c r="M1984" s="98">
        <v>0</v>
      </c>
    </row>
    <row r="1985" spans="1:13" x14ac:dyDescent="0.35">
      <c r="A1985" s="94" t="str">
        <f t="shared" si="30"/>
        <v>6976459ZNGA563B</v>
      </c>
      <c r="B1985" s="85" t="s">
        <v>1000</v>
      </c>
      <c r="C1985" s="86">
        <v>2306456</v>
      </c>
      <c r="D1985" s="85">
        <v>6976459</v>
      </c>
      <c r="E1985" s="85" t="s">
        <v>952</v>
      </c>
      <c r="F1985" s="85" t="s">
        <v>953</v>
      </c>
      <c r="G1985" s="87">
        <v>43217</v>
      </c>
      <c r="H1985" s="87">
        <v>43217</v>
      </c>
      <c r="I1985" s="85" t="s">
        <v>561</v>
      </c>
      <c r="J1985" s="85"/>
      <c r="K1985" s="88">
        <v>-1</v>
      </c>
      <c r="L1985" s="89">
        <v>383.5</v>
      </c>
      <c r="M1985" s="98">
        <v>-383.5</v>
      </c>
    </row>
    <row r="1986" spans="1:13" x14ac:dyDescent="0.35">
      <c r="A1986" s="94" t="str">
        <f t="shared" si="30"/>
        <v>6976459ZNGA563BC</v>
      </c>
      <c r="B1986" s="85" t="s">
        <v>1000</v>
      </c>
      <c r="C1986" s="86">
        <v>2306456</v>
      </c>
      <c r="D1986" s="85">
        <v>6976459</v>
      </c>
      <c r="E1986" s="85" t="s">
        <v>952</v>
      </c>
      <c r="F1986" s="85" t="s">
        <v>959</v>
      </c>
      <c r="G1986" s="87">
        <v>43216</v>
      </c>
      <c r="H1986" s="87">
        <v>43216</v>
      </c>
      <c r="I1986" s="85" t="s">
        <v>565</v>
      </c>
      <c r="J1986" s="85"/>
      <c r="K1986" s="88">
        <v>1</v>
      </c>
      <c r="L1986" s="89">
        <v>626.70000000000005</v>
      </c>
      <c r="M1986" s="98">
        <v>626.70000000000005</v>
      </c>
    </row>
    <row r="1987" spans="1:13" x14ac:dyDescent="0.35">
      <c r="A1987" s="94" t="str">
        <f t="shared" ref="A1987:A2050" si="31">CONCATENATE(D1987,I1987)</f>
        <v>6980282ZNGA564BC</v>
      </c>
      <c r="B1987" s="85" t="s">
        <v>1000</v>
      </c>
      <c r="C1987" s="86">
        <v>2307022</v>
      </c>
      <c r="D1987" s="85">
        <v>6980282</v>
      </c>
      <c r="E1987" s="85" t="s">
        <v>998</v>
      </c>
      <c r="F1987" s="85" t="s">
        <v>959</v>
      </c>
      <c r="G1987" s="87">
        <v>43214</v>
      </c>
      <c r="H1987" s="87">
        <v>43214</v>
      </c>
      <c r="I1987" s="85" t="s">
        <v>573</v>
      </c>
      <c r="J1987" s="85"/>
      <c r="K1987" s="88">
        <v>1</v>
      </c>
      <c r="L1987" s="89">
        <v>881.69</v>
      </c>
      <c r="M1987" s="98">
        <v>881.69</v>
      </c>
    </row>
    <row r="1988" spans="1:13" x14ac:dyDescent="0.35">
      <c r="A1988" s="94" t="str">
        <f t="shared" si="31"/>
        <v>6987690ZNGA561A</v>
      </c>
      <c r="B1988" s="85" t="s">
        <v>1000</v>
      </c>
      <c r="C1988" s="86">
        <v>2307196</v>
      </c>
      <c r="D1988" s="85">
        <v>6987690</v>
      </c>
      <c r="E1988" s="85" t="s">
        <v>955</v>
      </c>
      <c r="F1988" s="85" t="s">
        <v>956</v>
      </c>
      <c r="G1988" s="87">
        <v>43217</v>
      </c>
      <c r="H1988" s="87">
        <v>43217</v>
      </c>
      <c r="I1988" s="85" t="s">
        <v>543</v>
      </c>
      <c r="J1988" s="85"/>
      <c r="K1988" s="88">
        <v>1</v>
      </c>
      <c r="L1988" s="89">
        <v>0</v>
      </c>
      <c r="M1988" s="98">
        <v>0</v>
      </c>
    </row>
    <row r="1989" spans="1:13" x14ac:dyDescent="0.35">
      <c r="A1989" s="94" t="str">
        <f t="shared" si="31"/>
        <v>6993135Z999</v>
      </c>
      <c r="B1989" s="85" t="s">
        <v>1000</v>
      </c>
      <c r="C1989" s="86">
        <v>2308923</v>
      </c>
      <c r="D1989" s="85">
        <v>6993135</v>
      </c>
      <c r="E1989" s="85" t="s">
        <v>955</v>
      </c>
      <c r="F1989" s="85" t="s">
        <v>953</v>
      </c>
      <c r="G1989" s="87">
        <v>43220</v>
      </c>
      <c r="H1989" s="87">
        <v>43220</v>
      </c>
      <c r="I1989" s="85" t="s">
        <v>610</v>
      </c>
      <c r="J1989" s="85"/>
      <c r="K1989" s="88">
        <v>1</v>
      </c>
      <c r="L1989" s="89">
        <v>0</v>
      </c>
      <c r="M1989" s="98">
        <v>0</v>
      </c>
    </row>
    <row r="1990" spans="1:13" x14ac:dyDescent="0.35">
      <c r="A1990" s="94" t="str">
        <f t="shared" si="31"/>
        <v>6993135ZNGA561B</v>
      </c>
      <c r="B1990" s="85" t="s">
        <v>1000</v>
      </c>
      <c r="C1990" s="86">
        <v>2308923</v>
      </c>
      <c r="D1990" s="85">
        <v>6993135</v>
      </c>
      <c r="E1990" s="85" t="s">
        <v>955</v>
      </c>
      <c r="F1990" s="85" t="s">
        <v>953</v>
      </c>
      <c r="G1990" s="87">
        <v>43220</v>
      </c>
      <c r="H1990" s="87">
        <v>43220</v>
      </c>
      <c r="I1990" s="85" t="s">
        <v>545</v>
      </c>
      <c r="J1990" s="85"/>
      <c r="K1990" s="88">
        <v>-1</v>
      </c>
      <c r="L1990" s="89">
        <v>194.94</v>
      </c>
      <c r="M1990" s="98">
        <v>-194.94</v>
      </c>
    </row>
    <row r="1991" spans="1:13" x14ac:dyDescent="0.35">
      <c r="A1991" s="94" t="str">
        <f t="shared" si="31"/>
        <v>6993135ZNGA561BC</v>
      </c>
      <c r="B1991" s="85" t="s">
        <v>1000</v>
      </c>
      <c r="C1991" s="86">
        <v>2308923</v>
      </c>
      <c r="D1991" s="85">
        <v>6993135</v>
      </c>
      <c r="E1991" s="85" t="s">
        <v>955</v>
      </c>
      <c r="F1991" s="85" t="s">
        <v>959</v>
      </c>
      <c r="G1991" s="87">
        <v>43218</v>
      </c>
      <c r="H1991" s="87">
        <v>43218</v>
      </c>
      <c r="I1991" s="85" t="s">
        <v>549</v>
      </c>
      <c r="J1991" s="85"/>
      <c r="K1991" s="88">
        <v>1</v>
      </c>
      <c r="L1991" s="89">
        <v>433.57</v>
      </c>
      <c r="M1991" s="98">
        <v>433.57</v>
      </c>
    </row>
    <row r="1992" spans="1:13" x14ac:dyDescent="0.35">
      <c r="A1992" s="94" t="str">
        <f t="shared" si="31"/>
        <v>6915731Z999</v>
      </c>
      <c r="B1992" s="85" t="s">
        <v>1000</v>
      </c>
      <c r="C1992" s="86">
        <v>2309329</v>
      </c>
      <c r="D1992" s="85">
        <v>6915731</v>
      </c>
      <c r="E1992" s="85" t="s">
        <v>955</v>
      </c>
      <c r="F1992" s="85" t="s">
        <v>953</v>
      </c>
      <c r="G1992" s="87">
        <v>43214</v>
      </c>
      <c r="H1992" s="87">
        <v>43214</v>
      </c>
      <c r="I1992" s="85" t="s">
        <v>610</v>
      </c>
      <c r="J1992" s="85"/>
      <c r="K1992" s="88">
        <v>1</v>
      </c>
      <c r="L1992" s="89">
        <v>0</v>
      </c>
      <c r="M1992" s="98">
        <v>0</v>
      </c>
    </row>
    <row r="1993" spans="1:13" x14ac:dyDescent="0.35">
      <c r="A1993" s="94" t="str">
        <f t="shared" si="31"/>
        <v>6915731ZNGA563B</v>
      </c>
      <c r="B1993" s="85" t="s">
        <v>1000</v>
      </c>
      <c r="C1993" s="86">
        <v>2309329</v>
      </c>
      <c r="D1993" s="85">
        <v>6915731</v>
      </c>
      <c r="E1993" s="85" t="s">
        <v>955</v>
      </c>
      <c r="F1993" s="85" t="s">
        <v>953</v>
      </c>
      <c r="G1993" s="87">
        <v>43214</v>
      </c>
      <c r="H1993" s="87">
        <v>43214</v>
      </c>
      <c r="I1993" s="85" t="s">
        <v>561</v>
      </c>
      <c r="J1993" s="85"/>
      <c r="K1993" s="88">
        <v>-1</v>
      </c>
      <c r="L1993" s="89">
        <v>383.5</v>
      </c>
      <c r="M1993" s="98">
        <v>-383.5</v>
      </c>
    </row>
    <row r="1994" spans="1:13" x14ac:dyDescent="0.35">
      <c r="A1994" s="94" t="str">
        <f t="shared" si="31"/>
        <v>7005833ZNGA564BC</v>
      </c>
      <c r="B1994" s="85" t="s">
        <v>1000</v>
      </c>
      <c r="C1994" s="86">
        <v>2309420</v>
      </c>
      <c r="D1994" s="85">
        <v>7005833</v>
      </c>
      <c r="E1994" s="85" t="s">
        <v>954</v>
      </c>
      <c r="F1994" s="85" t="s">
        <v>959</v>
      </c>
      <c r="G1994" s="87">
        <v>43217</v>
      </c>
      <c r="H1994" s="87">
        <v>43217</v>
      </c>
      <c r="I1994" s="85" t="s">
        <v>573</v>
      </c>
      <c r="J1994" s="85"/>
      <c r="K1994" s="88">
        <v>1</v>
      </c>
      <c r="L1994" s="89">
        <v>881.69</v>
      </c>
      <c r="M1994" s="98">
        <v>881.69</v>
      </c>
    </row>
    <row r="1995" spans="1:13" x14ac:dyDescent="0.35">
      <c r="A1995" s="94" t="str">
        <f t="shared" si="31"/>
        <v>7005819ZNGA561A</v>
      </c>
      <c r="B1995" s="85" t="s">
        <v>1000</v>
      </c>
      <c r="C1995" s="86">
        <v>2309421</v>
      </c>
      <c r="D1995" s="85">
        <v>7005819</v>
      </c>
      <c r="E1995" s="85" t="s">
        <v>954</v>
      </c>
      <c r="F1995" s="85" t="s">
        <v>956</v>
      </c>
      <c r="G1995" s="87">
        <v>43213</v>
      </c>
      <c r="H1995" s="87">
        <v>43213</v>
      </c>
      <c r="I1995" s="85" t="s">
        <v>543</v>
      </c>
      <c r="J1995" s="85"/>
      <c r="K1995" s="88">
        <v>1</v>
      </c>
      <c r="L1995" s="89">
        <v>0</v>
      </c>
      <c r="M1995" s="98">
        <v>0</v>
      </c>
    </row>
    <row r="1996" spans="1:13" ht="26.5" x14ac:dyDescent="0.35">
      <c r="A1996" s="94" t="str">
        <f t="shared" si="31"/>
        <v>7016592ZNGA562B</v>
      </c>
      <c r="B1996" s="85" t="s">
        <v>1000</v>
      </c>
      <c r="C1996" s="86">
        <v>2309771</v>
      </c>
      <c r="D1996" s="85">
        <v>7016592</v>
      </c>
      <c r="E1996" s="85" t="s">
        <v>998</v>
      </c>
      <c r="F1996" s="85" t="s">
        <v>953</v>
      </c>
      <c r="G1996" s="87">
        <v>43217</v>
      </c>
      <c r="H1996" s="87">
        <v>43217</v>
      </c>
      <c r="I1996" s="85" t="s">
        <v>553</v>
      </c>
      <c r="J1996" s="85" t="s">
        <v>983</v>
      </c>
      <c r="K1996" s="88">
        <v>1</v>
      </c>
      <c r="L1996" s="89">
        <v>254.64</v>
      </c>
      <c r="M1996" s="98">
        <v>254.64</v>
      </c>
    </row>
    <row r="1997" spans="1:13" x14ac:dyDescent="0.35">
      <c r="A1997" s="94" t="str">
        <f t="shared" si="31"/>
        <v>7016592ZNGA563B</v>
      </c>
      <c r="B1997" s="85" t="s">
        <v>1000</v>
      </c>
      <c r="C1997" s="86">
        <v>2309771</v>
      </c>
      <c r="D1997" s="91">
        <v>7016592</v>
      </c>
      <c r="E1997" s="85" t="s">
        <v>998</v>
      </c>
      <c r="F1997" s="85" t="s">
        <v>953</v>
      </c>
      <c r="G1997" s="87">
        <v>43217</v>
      </c>
      <c r="H1997" s="87">
        <v>43217</v>
      </c>
      <c r="I1997" s="85" t="s">
        <v>561</v>
      </c>
      <c r="J1997" s="85"/>
      <c r="K1997" s="88">
        <v>-1</v>
      </c>
      <c r="L1997" s="89">
        <v>383.5</v>
      </c>
      <c r="M1997" s="98">
        <v>-383.5</v>
      </c>
    </row>
    <row r="1998" spans="1:13" x14ac:dyDescent="0.35">
      <c r="A1998" s="94" t="str">
        <f t="shared" si="31"/>
        <v>7020447ZNGA561A</v>
      </c>
      <c r="B1998" s="85" t="s">
        <v>1000</v>
      </c>
      <c r="C1998" s="86">
        <v>2310284</v>
      </c>
      <c r="D1998" s="85">
        <v>7020447</v>
      </c>
      <c r="E1998" s="85" t="s">
        <v>961</v>
      </c>
      <c r="F1998" s="85" t="s">
        <v>956</v>
      </c>
      <c r="G1998" s="87">
        <v>43218</v>
      </c>
      <c r="H1998" s="87">
        <v>43218</v>
      </c>
      <c r="I1998" s="85" t="s">
        <v>543</v>
      </c>
      <c r="J1998" s="85"/>
      <c r="K1998" s="88">
        <v>1</v>
      </c>
      <c r="L1998" s="89">
        <v>0</v>
      </c>
      <c r="M1998" s="98">
        <v>0</v>
      </c>
    </row>
    <row r="1999" spans="1:13" x14ac:dyDescent="0.35">
      <c r="A1999" s="94" t="str">
        <f t="shared" si="31"/>
        <v>7020453ZNGA563B</v>
      </c>
      <c r="B1999" s="85" t="s">
        <v>1000</v>
      </c>
      <c r="C1999" s="86">
        <v>2310285</v>
      </c>
      <c r="D1999" s="85">
        <v>7020453</v>
      </c>
      <c r="E1999" s="85" t="s">
        <v>961</v>
      </c>
      <c r="F1999" s="85" t="s">
        <v>953</v>
      </c>
      <c r="G1999" s="87">
        <v>43218</v>
      </c>
      <c r="H1999" s="87">
        <v>43218</v>
      </c>
      <c r="I1999" s="85" t="s">
        <v>561</v>
      </c>
      <c r="J1999" s="85"/>
      <c r="K1999" s="88">
        <v>1</v>
      </c>
      <c r="L1999" s="89">
        <v>383.5</v>
      </c>
      <c r="M1999" s="98">
        <v>383.5</v>
      </c>
    </row>
    <row r="2000" spans="1:13" x14ac:dyDescent="0.35">
      <c r="A2000" s="94" t="str">
        <f t="shared" si="31"/>
        <v>7005708N-561RSP</v>
      </c>
      <c r="B2000" s="85" t="s">
        <v>1000</v>
      </c>
      <c r="C2000" s="86">
        <v>2311148</v>
      </c>
      <c r="D2000" s="85">
        <v>7005708</v>
      </c>
      <c r="E2000" s="85" t="s">
        <v>961</v>
      </c>
      <c r="F2000" s="85" t="s">
        <v>959</v>
      </c>
      <c r="G2000" s="87">
        <v>43214</v>
      </c>
      <c r="H2000" s="87">
        <v>43214</v>
      </c>
      <c r="I2000" s="85" t="s">
        <v>598</v>
      </c>
      <c r="J2000" s="85"/>
      <c r="K2000" s="88">
        <v>1</v>
      </c>
      <c r="L2000" s="89">
        <v>433.57</v>
      </c>
      <c r="M2000" s="98">
        <v>433.57</v>
      </c>
    </row>
    <row r="2001" spans="1:13" x14ac:dyDescent="0.35">
      <c r="A2001" s="94" t="str">
        <f t="shared" si="31"/>
        <v>7026670ZNGA561A</v>
      </c>
      <c r="B2001" s="85" t="s">
        <v>1000</v>
      </c>
      <c r="C2001" s="86">
        <v>2311383</v>
      </c>
      <c r="D2001" s="85">
        <v>7026670</v>
      </c>
      <c r="E2001" s="85" t="s">
        <v>961</v>
      </c>
      <c r="F2001" s="85" t="s">
        <v>956</v>
      </c>
      <c r="G2001" s="87">
        <v>43218</v>
      </c>
      <c r="H2001" s="87">
        <v>43218</v>
      </c>
      <c r="I2001" s="85" t="s">
        <v>543</v>
      </c>
      <c r="J2001" s="85"/>
      <c r="K2001" s="88">
        <v>1</v>
      </c>
      <c r="L2001" s="89">
        <v>0</v>
      </c>
      <c r="M2001" s="98">
        <v>0</v>
      </c>
    </row>
    <row r="2002" spans="1:13" x14ac:dyDescent="0.35">
      <c r="A2002" s="94" t="str">
        <f t="shared" si="31"/>
        <v>7026680ZNGA564B</v>
      </c>
      <c r="B2002" s="85" t="s">
        <v>1000</v>
      </c>
      <c r="C2002" s="86">
        <v>2311384</v>
      </c>
      <c r="D2002" s="85">
        <v>7026680</v>
      </c>
      <c r="E2002" s="85" t="s">
        <v>961</v>
      </c>
      <c r="F2002" s="85" t="s">
        <v>953</v>
      </c>
      <c r="G2002" s="87">
        <v>43218</v>
      </c>
      <c r="H2002" s="87">
        <v>43218</v>
      </c>
      <c r="I2002" s="85" t="s">
        <v>569</v>
      </c>
      <c r="J2002" s="85"/>
      <c r="K2002" s="88">
        <v>1</v>
      </c>
      <c r="L2002" s="89">
        <v>625.48</v>
      </c>
      <c r="M2002" s="98">
        <v>625.48</v>
      </c>
    </row>
    <row r="2003" spans="1:13" x14ac:dyDescent="0.35">
      <c r="A2003" s="94" t="str">
        <f t="shared" si="31"/>
        <v>7044093ZNGA563BC</v>
      </c>
      <c r="B2003" s="85" t="s">
        <v>1000</v>
      </c>
      <c r="C2003" s="86">
        <v>2311831</v>
      </c>
      <c r="D2003" s="85">
        <v>7044093</v>
      </c>
      <c r="E2003" s="85" t="s">
        <v>998</v>
      </c>
      <c r="F2003" s="85" t="s">
        <v>959</v>
      </c>
      <c r="G2003" s="87">
        <v>43216</v>
      </c>
      <c r="H2003" s="87">
        <v>43216</v>
      </c>
      <c r="I2003" s="85" t="s">
        <v>565</v>
      </c>
      <c r="J2003" s="85"/>
      <c r="K2003" s="88">
        <v>1</v>
      </c>
      <c r="L2003" s="89">
        <v>626.70000000000005</v>
      </c>
      <c r="M2003" s="98">
        <v>626.70000000000005</v>
      </c>
    </row>
    <row r="2004" spans="1:13" x14ac:dyDescent="0.35">
      <c r="A2004" s="94" t="str">
        <f t="shared" si="31"/>
        <v>7044082ZNGA561A</v>
      </c>
      <c r="B2004" s="85" t="s">
        <v>1000</v>
      </c>
      <c r="C2004" s="86">
        <v>2311832</v>
      </c>
      <c r="D2004" s="85">
        <v>7044082</v>
      </c>
      <c r="E2004" s="85" t="s">
        <v>998</v>
      </c>
      <c r="F2004" s="85" t="s">
        <v>956</v>
      </c>
      <c r="G2004" s="87">
        <v>43216</v>
      </c>
      <c r="H2004" s="87">
        <v>43216</v>
      </c>
      <c r="I2004" s="85" t="s">
        <v>543</v>
      </c>
      <c r="J2004" s="85"/>
      <c r="K2004" s="88">
        <v>1</v>
      </c>
      <c r="L2004" s="89">
        <v>0</v>
      </c>
      <c r="M2004" s="98">
        <v>0</v>
      </c>
    </row>
    <row r="2005" spans="1:13" x14ac:dyDescent="0.35">
      <c r="A2005" s="94" t="str">
        <f t="shared" si="31"/>
        <v>7040958ZNGA561A</v>
      </c>
      <c r="B2005" s="85" t="s">
        <v>1000</v>
      </c>
      <c r="C2005" s="86">
        <v>2311922</v>
      </c>
      <c r="D2005" s="85">
        <v>7040958</v>
      </c>
      <c r="E2005" s="85" t="s">
        <v>985</v>
      </c>
      <c r="F2005" s="85" t="s">
        <v>956</v>
      </c>
      <c r="G2005" s="87">
        <v>43213</v>
      </c>
      <c r="H2005" s="87">
        <v>43213</v>
      </c>
      <c r="I2005" s="85" t="s">
        <v>543</v>
      </c>
      <c r="J2005" s="85"/>
      <c r="K2005" s="88">
        <v>1</v>
      </c>
      <c r="L2005" s="89">
        <v>0</v>
      </c>
      <c r="M2005" s="98">
        <v>0</v>
      </c>
    </row>
    <row r="2006" spans="1:13" x14ac:dyDescent="0.35">
      <c r="A2006" s="94" t="str">
        <f t="shared" si="31"/>
        <v>7040961ZNGA561B</v>
      </c>
      <c r="B2006" s="85" t="s">
        <v>1000</v>
      </c>
      <c r="C2006" s="86">
        <v>2311923</v>
      </c>
      <c r="D2006" s="85">
        <v>7040961</v>
      </c>
      <c r="E2006" s="85" t="s">
        <v>985</v>
      </c>
      <c r="F2006" s="85" t="s">
        <v>953</v>
      </c>
      <c r="G2006" s="87">
        <v>43213</v>
      </c>
      <c r="H2006" s="87">
        <v>43213</v>
      </c>
      <c r="I2006" s="85" t="s">
        <v>545</v>
      </c>
      <c r="J2006" s="85"/>
      <c r="K2006" s="88">
        <v>1</v>
      </c>
      <c r="L2006" s="89">
        <v>194.94</v>
      </c>
      <c r="M2006" s="98">
        <v>194.94</v>
      </c>
    </row>
    <row r="2007" spans="1:13" x14ac:dyDescent="0.35">
      <c r="A2007" s="94" t="str">
        <f t="shared" si="31"/>
        <v>7039831ZNGA563BC</v>
      </c>
      <c r="B2007" s="85" t="s">
        <v>1000</v>
      </c>
      <c r="C2007" s="86">
        <v>2311999</v>
      </c>
      <c r="D2007" s="85">
        <v>7039831</v>
      </c>
      <c r="E2007" s="85" t="s">
        <v>985</v>
      </c>
      <c r="F2007" s="85" t="s">
        <v>959</v>
      </c>
      <c r="G2007" s="87">
        <v>43217</v>
      </c>
      <c r="H2007" s="87">
        <v>43217</v>
      </c>
      <c r="I2007" s="85" t="s">
        <v>565</v>
      </c>
      <c r="J2007" s="85"/>
      <c r="K2007" s="88">
        <v>1</v>
      </c>
      <c r="L2007" s="89">
        <v>626.70000000000005</v>
      </c>
      <c r="M2007" s="98">
        <v>626.70000000000005</v>
      </c>
    </row>
    <row r="2008" spans="1:13" x14ac:dyDescent="0.35">
      <c r="A2008" s="94" t="str">
        <f t="shared" si="31"/>
        <v>7039823ZNGA561A</v>
      </c>
      <c r="B2008" s="85" t="s">
        <v>1000</v>
      </c>
      <c r="C2008" s="86">
        <v>2312000</v>
      </c>
      <c r="D2008" s="85">
        <v>7039823</v>
      </c>
      <c r="E2008" s="85" t="s">
        <v>985</v>
      </c>
      <c r="F2008" s="85" t="s">
        <v>956</v>
      </c>
      <c r="G2008" s="87">
        <v>43213</v>
      </c>
      <c r="H2008" s="87">
        <v>43213</v>
      </c>
      <c r="I2008" s="85" t="s">
        <v>543</v>
      </c>
      <c r="J2008" s="85"/>
      <c r="K2008" s="88">
        <v>1</v>
      </c>
      <c r="L2008" s="89">
        <v>0</v>
      </c>
      <c r="M2008" s="98">
        <v>0</v>
      </c>
    </row>
    <row r="2009" spans="1:13" x14ac:dyDescent="0.35">
      <c r="A2009" s="94" t="str">
        <f t="shared" si="31"/>
        <v>7045956Z999</v>
      </c>
      <c r="B2009" s="85" t="s">
        <v>1000</v>
      </c>
      <c r="C2009" s="86">
        <v>2313288</v>
      </c>
      <c r="D2009" s="85">
        <v>7045956</v>
      </c>
      <c r="E2009" s="85" t="s">
        <v>954</v>
      </c>
      <c r="F2009" s="85" t="s">
        <v>953</v>
      </c>
      <c r="G2009" s="87">
        <v>43217</v>
      </c>
      <c r="H2009" s="87">
        <v>43217</v>
      </c>
      <c r="I2009" s="85" t="s">
        <v>610</v>
      </c>
      <c r="J2009" s="85"/>
      <c r="K2009" s="88">
        <v>1</v>
      </c>
      <c r="L2009" s="89">
        <v>0</v>
      </c>
      <c r="M2009" s="98">
        <v>0</v>
      </c>
    </row>
    <row r="2010" spans="1:13" x14ac:dyDescent="0.35">
      <c r="A2010" s="94" t="str">
        <f t="shared" si="31"/>
        <v>7045956ZNGA563B</v>
      </c>
      <c r="B2010" s="85" t="s">
        <v>1000</v>
      </c>
      <c r="C2010" s="86">
        <v>2313288</v>
      </c>
      <c r="D2010" s="85">
        <v>7045956</v>
      </c>
      <c r="E2010" s="85" t="s">
        <v>954</v>
      </c>
      <c r="F2010" s="85" t="s">
        <v>953</v>
      </c>
      <c r="G2010" s="87">
        <v>43217</v>
      </c>
      <c r="H2010" s="87">
        <v>43217</v>
      </c>
      <c r="I2010" s="85" t="s">
        <v>561</v>
      </c>
      <c r="J2010" s="85"/>
      <c r="K2010" s="88">
        <v>-1</v>
      </c>
      <c r="L2010" s="89">
        <v>383.5</v>
      </c>
      <c r="M2010" s="98">
        <v>-383.5</v>
      </c>
    </row>
    <row r="2011" spans="1:13" x14ac:dyDescent="0.35">
      <c r="A2011" s="94" t="str">
        <f t="shared" si="31"/>
        <v>7045956ZNGA563BC</v>
      </c>
      <c r="B2011" s="85" t="s">
        <v>1000</v>
      </c>
      <c r="C2011" s="86">
        <v>2313288</v>
      </c>
      <c r="D2011" s="85">
        <v>7045956</v>
      </c>
      <c r="E2011" s="85" t="s">
        <v>954</v>
      </c>
      <c r="F2011" s="85" t="s">
        <v>959</v>
      </c>
      <c r="G2011" s="87">
        <v>43216</v>
      </c>
      <c r="H2011" s="87">
        <v>43216</v>
      </c>
      <c r="I2011" s="85" t="s">
        <v>565</v>
      </c>
      <c r="J2011" s="85"/>
      <c r="K2011" s="88">
        <v>1</v>
      </c>
      <c r="L2011" s="89">
        <v>626.70000000000005</v>
      </c>
      <c r="M2011" s="98">
        <v>626.70000000000005</v>
      </c>
    </row>
    <row r="2012" spans="1:13" x14ac:dyDescent="0.35">
      <c r="A2012" s="94" t="str">
        <f t="shared" si="31"/>
        <v>6986221ZNGA561BC</v>
      </c>
      <c r="B2012" s="85" t="s">
        <v>1000</v>
      </c>
      <c r="C2012" s="86">
        <v>2313523</v>
      </c>
      <c r="D2012" s="85">
        <v>6986221</v>
      </c>
      <c r="E2012" s="85" t="s">
        <v>955</v>
      </c>
      <c r="F2012" s="85" t="s">
        <v>959</v>
      </c>
      <c r="G2012" s="87">
        <v>43217</v>
      </c>
      <c r="H2012" s="87">
        <v>43217</v>
      </c>
      <c r="I2012" s="85" t="s">
        <v>549</v>
      </c>
      <c r="J2012" s="85"/>
      <c r="K2012" s="88">
        <v>1</v>
      </c>
      <c r="L2012" s="89">
        <v>433.57</v>
      </c>
      <c r="M2012" s="98">
        <v>433.57</v>
      </c>
    </row>
    <row r="2013" spans="1:13" ht="52.5" x14ac:dyDescent="0.35">
      <c r="A2013" s="94" t="str">
        <f t="shared" si="31"/>
        <v>7064463NGA Outside Boundary Remediation/Build</v>
      </c>
      <c r="B2013" s="85" t="s">
        <v>1000</v>
      </c>
      <c r="C2013" s="86">
        <v>2313561</v>
      </c>
      <c r="D2013" s="85">
        <v>7064463</v>
      </c>
      <c r="E2013" s="85" t="s">
        <v>966</v>
      </c>
      <c r="F2013" s="85" t="s">
        <v>963</v>
      </c>
      <c r="G2013" s="87">
        <v>43214</v>
      </c>
      <c r="H2013" s="87">
        <v>43214</v>
      </c>
      <c r="I2013" s="85" t="s">
        <v>972</v>
      </c>
      <c r="J2013" s="85"/>
      <c r="K2013" s="88">
        <v>1</v>
      </c>
      <c r="L2013" s="89">
        <v>0</v>
      </c>
      <c r="M2013" s="98">
        <v>0</v>
      </c>
    </row>
    <row r="2014" spans="1:13" x14ac:dyDescent="0.35">
      <c r="A2014" s="94" t="str">
        <f t="shared" si="31"/>
        <v>7064463ZNGA563BC</v>
      </c>
      <c r="B2014" s="85" t="s">
        <v>1000</v>
      </c>
      <c r="C2014" s="86">
        <v>2313561</v>
      </c>
      <c r="D2014" s="85">
        <v>7064463</v>
      </c>
      <c r="E2014" s="85" t="s">
        <v>966</v>
      </c>
      <c r="F2014" s="85" t="s">
        <v>959</v>
      </c>
      <c r="G2014" s="87">
        <v>43220</v>
      </c>
      <c r="H2014" s="87">
        <v>43220</v>
      </c>
      <c r="I2014" s="85" t="s">
        <v>565</v>
      </c>
      <c r="J2014" s="85"/>
      <c r="K2014" s="88">
        <v>1</v>
      </c>
      <c r="L2014" s="89">
        <v>626.70000000000005</v>
      </c>
      <c r="M2014" s="98">
        <v>626.70000000000005</v>
      </c>
    </row>
    <row r="2015" spans="1:13" x14ac:dyDescent="0.35">
      <c r="A2015" s="94" t="str">
        <f t="shared" si="31"/>
        <v>7069420ZNGA561A</v>
      </c>
      <c r="B2015" s="85" t="s">
        <v>1000</v>
      </c>
      <c r="C2015" s="86">
        <v>2313911</v>
      </c>
      <c r="D2015" s="85">
        <v>7069420</v>
      </c>
      <c r="E2015" s="85" t="s">
        <v>955</v>
      </c>
      <c r="F2015" s="85" t="s">
        <v>956</v>
      </c>
      <c r="G2015" s="87">
        <v>43213</v>
      </c>
      <c r="H2015" s="87">
        <v>43213</v>
      </c>
      <c r="I2015" s="85" t="s">
        <v>543</v>
      </c>
      <c r="J2015" s="85"/>
      <c r="K2015" s="88">
        <v>1</v>
      </c>
      <c r="L2015" s="89">
        <v>0</v>
      </c>
      <c r="M2015" s="98">
        <v>0</v>
      </c>
    </row>
    <row r="2016" spans="1:13" x14ac:dyDescent="0.35">
      <c r="A2016" s="94" t="str">
        <f t="shared" si="31"/>
        <v>7069436ZNGA563B</v>
      </c>
      <c r="B2016" s="85" t="s">
        <v>1000</v>
      </c>
      <c r="C2016" s="86">
        <v>2313912</v>
      </c>
      <c r="D2016" s="85">
        <v>7069436</v>
      </c>
      <c r="E2016" s="85" t="s">
        <v>955</v>
      </c>
      <c r="F2016" s="85" t="s">
        <v>953</v>
      </c>
      <c r="G2016" s="87">
        <v>43213</v>
      </c>
      <c r="H2016" s="87">
        <v>43213</v>
      </c>
      <c r="I2016" s="85" t="s">
        <v>561</v>
      </c>
      <c r="J2016" s="85"/>
      <c r="K2016" s="88">
        <v>1</v>
      </c>
      <c r="L2016" s="89">
        <v>383.5</v>
      </c>
      <c r="M2016" s="98">
        <v>383.5</v>
      </c>
    </row>
    <row r="2017" spans="1:13" x14ac:dyDescent="0.35">
      <c r="A2017" s="94" t="str">
        <f t="shared" si="31"/>
        <v>7062701ZNGA561A</v>
      </c>
      <c r="B2017" s="85" t="s">
        <v>1000</v>
      </c>
      <c r="C2017" s="86">
        <v>2314004</v>
      </c>
      <c r="D2017" s="85">
        <v>7062701</v>
      </c>
      <c r="E2017" s="85" t="s">
        <v>954</v>
      </c>
      <c r="F2017" s="85" t="s">
        <v>956</v>
      </c>
      <c r="G2017" s="87">
        <v>43213</v>
      </c>
      <c r="H2017" s="87">
        <v>43213</v>
      </c>
      <c r="I2017" s="85" t="s">
        <v>543</v>
      </c>
      <c r="J2017" s="85"/>
      <c r="K2017" s="88">
        <v>1</v>
      </c>
      <c r="L2017" s="89">
        <v>0</v>
      </c>
      <c r="M2017" s="98">
        <v>0</v>
      </c>
    </row>
    <row r="2018" spans="1:13" x14ac:dyDescent="0.35">
      <c r="A2018" s="94" t="str">
        <f t="shared" si="31"/>
        <v>7062714ZNGA563BC</v>
      </c>
      <c r="B2018" s="85" t="s">
        <v>1000</v>
      </c>
      <c r="C2018" s="86">
        <v>2314005</v>
      </c>
      <c r="D2018" s="85">
        <v>7062714</v>
      </c>
      <c r="E2018" s="85" t="s">
        <v>954</v>
      </c>
      <c r="F2018" s="85" t="s">
        <v>959</v>
      </c>
      <c r="G2018" s="87">
        <v>43218</v>
      </c>
      <c r="H2018" s="87">
        <v>43218</v>
      </c>
      <c r="I2018" s="85" t="s">
        <v>565</v>
      </c>
      <c r="J2018" s="85"/>
      <c r="K2018" s="88">
        <v>1</v>
      </c>
      <c r="L2018" s="89">
        <v>626.70000000000005</v>
      </c>
      <c r="M2018" s="98">
        <v>626.70000000000005</v>
      </c>
    </row>
    <row r="2019" spans="1:13" x14ac:dyDescent="0.35">
      <c r="A2019" s="94" t="str">
        <f t="shared" si="31"/>
        <v>7075288ZNGA561BC</v>
      </c>
      <c r="B2019" s="85" t="s">
        <v>1000</v>
      </c>
      <c r="C2019" s="86">
        <v>2314203</v>
      </c>
      <c r="D2019" s="85">
        <v>7075288</v>
      </c>
      <c r="E2019" s="85" t="s">
        <v>966</v>
      </c>
      <c r="F2019" s="85" t="s">
        <v>959</v>
      </c>
      <c r="G2019" s="87">
        <v>43213</v>
      </c>
      <c r="H2019" s="87">
        <v>43213</v>
      </c>
      <c r="I2019" s="85" t="s">
        <v>549</v>
      </c>
      <c r="J2019" s="85"/>
      <c r="K2019" s="88">
        <v>1</v>
      </c>
      <c r="L2019" s="89">
        <v>433.57</v>
      </c>
      <c r="M2019" s="98">
        <v>433.57</v>
      </c>
    </row>
    <row r="2020" spans="1:13" x14ac:dyDescent="0.35">
      <c r="A2020" s="94" t="str">
        <f t="shared" si="31"/>
        <v>7069440Z999</v>
      </c>
      <c r="B2020" s="85" t="s">
        <v>1000</v>
      </c>
      <c r="C2020" s="86">
        <v>2314371</v>
      </c>
      <c r="D2020" s="85">
        <v>7069440</v>
      </c>
      <c r="E2020" s="85" t="s">
        <v>966</v>
      </c>
      <c r="F2020" s="85" t="s">
        <v>953</v>
      </c>
      <c r="G2020" s="87">
        <v>43220</v>
      </c>
      <c r="H2020" s="87">
        <v>43220</v>
      </c>
      <c r="I2020" s="85" t="s">
        <v>610</v>
      </c>
      <c r="J2020" s="85"/>
      <c r="K2020" s="88">
        <v>1</v>
      </c>
      <c r="L2020" s="89">
        <v>0</v>
      </c>
      <c r="M2020" s="98">
        <v>0</v>
      </c>
    </row>
    <row r="2021" spans="1:13" x14ac:dyDescent="0.35">
      <c r="A2021" s="94" t="str">
        <f t="shared" si="31"/>
        <v>7069440ZNGA563B</v>
      </c>
      <c r="B2021" s="85" t="s">
        <v>1000</v>
      </c>
      <c r="C2021" s="86">
        <v>2314371</v>
      </c>
      <c r="D2021" s="85">
        <v>7069440</v>
      </c>
      <c r="E2021" s="85" t="s">
        <v>966</v>
      </c>
      <c r="F2021" s="85" t="s">
        <v>953</v>
      </c>
      <c r="G2021" s="87">
        <v>43220</v>
      </c>
      <c r="H2021" s="87">
        <v>43220</v>
      </c>
      <c r="I2021" s="85" t="s">
        <v>561</v>
      </c>
      <c r="J2021" s="85"/>
      <c r="K2021" s="88">
        <v>-1</v>
      </c>
      <c r="L2021" s="89">
        <v>383.5</v>
      </c>
      <c r="M2021" s="98">
        <v>-383.5</v>
      </c>
    </row>
    <row r="2022" spans="1:13" x14ac:dyDescent="0.35">
      <c r="A2022" s="94" t="str">
        <f t="shared" si="31"/>
        <v>7069440ZNGA563BC</v>
      </c>
      <c r="B2022" s="85" t="s">
        <v>1000</v>
      </c>
      <c r="C2022" s="86">
        <v>2314371</v>
      </c>
      <c r="D2022" s="85">
        <v>7069440</v>
      </c>
      <c r="E2022" s="85" t="s">
        <v>966</v>
      </c>
      <c r="F2022" s="85" t="s">
        <v>959</v>
      </c>
      <c r="G2022" s="87">
        <v>43217</v>
      </c>
      <c r="H2022" s="87">
        <v>43217</v>
      </c>
      <c r="I2022" s="85" t="s">
        <v>565</v>
      </c>
      <c r="J2022" s="85"/>
      <c r="K2022" s="88">
        <v>1</v>
      </c>
      <c r="L2022" s="89">
        <v>626.70000000000005</v>
      </c>
      <c r="M2022" s="98">
        <v>626.70000000000005</v>
      </c>
    </row>
    <row r="2023" spans="1:13" x14ac:dyDescent="0.35">
      <c r="A2023" s="94" t="str">
        <f t="shared" si="31"/>
        <v>7079343ZNGA561A</v>
      </c>
      <c r="B2023" s="85" t="s">
        <v>1000</v>
      </c>
      <c r="C2023" s="86">
        <v>2314751</v>
      </c>
      <c r="D2023" s="85">
        <v>7079343</v>
      </c>
      <c r="E2023" s="85" t="s">
        <v>985</v>
      </c>
      <c r="F2023" s="85" t="s">
        <v>956</v>
      </c>
      <c r="G2023" s="87">
        <v>43216</v>
      </c>
      <c r="H2023" s="87">
        <v>43216</v>
      </c>
      <c r="I2023" s="85" t="s">
        <v>543</v>
      </c>
      <c r="J2023" s="85"/>
      <c r="K2023" s="88">
        <v>1</v>
      </c>
      <c r="L2023" s="89">
        <v>0</v>
      </c>
      <c r="M2023" s="98">
        <v>0</v>
      </c>
    </row>
    <row r="2024" spans="1:13" x14ac:dyDescent="0.35">
      <c r="A2024" s="94" t="str">
        <f t="shared" si="31"/>
        <v>7079361ZNGA563B</v>
      </c>
      <c r="B2024" s="85" t="s">
        <v>1000</v>
      </c>
      <c r="C2024" s="86">
        <v>2314752</v>
      </c>
      <c r="D2024" s="85">
        <v>7079361</v>
      </c>
      <c r="E2024" s="85" t="s">
        <v>985</v>
      </c>
      <c r="F2024" s="85" t="s">
        <v>953</v>
      </c>
      <c r="G2024" s="87">
        <v>43220</v>
      </c>
      <c r="H2024" s="87">
        <v>43220</v>
      </c>
      <c r="I2024" s="85" t="s">
        <v>561</v>
      </c>
      <c r="J2024" s="85"/>
      <c r="K2024" s="88">
        <v>1</v>
      </c>
      <c r="L2024" s="89">
        <v>383.5</v>
      </c>
      <c r="M2024" s="98">
        <v>383.5</v>
      </c>
    </row>
    <row r="2025" spans="1:13" x14ac:dyDescent="0.35">
      <c r="A2025" s="94" t="str">
        <f t="shared" si="31"/>
        <v>7080393ZNGA562BC</v>
      </c>
      <c r="B2025" s="85" t="s">
        <v>1000</v>
      </c>
      <c r="C2025" s="86">
        <v>2314792</v>
      </c>
      <c r="D2025" s="85">
        <v>7080393</v>
      </c>
      <c r="E2025" s="85" t="s">
        <v>966</v>
      </c>
      <c r="F2025" s="85" t="s">
        <v>959</v>
      </c>
      <c r="G2025" s="87">
        <v>43213</v>
      </c>
      <c r="H2025" s="87">
        <v>43213</v>
      </c>
      <c r="I2025" s="85" t="s">
        <v>557</v>
      </c>
      <c r="J2025" s="85"/>
      <c r="K2025" s="88">
        <v>1</v>
      </c>
      <c r="L2025" s="89">
        <v>498.69</v>
      </c>
      <c r="M2025" s="98">
        <v>498.69</v>
      </c>
    </row>
    <row r="2026" spans="1:13" x14ac:dyDescent="0.35">
      <c r="A2026" s="94" t="str">
        <f t="shared" si="31"/>
        <v>7091305NGA-750</v>
      </c>
      <c r="B2026" s="85" t="s">
        <v>1000</v>
      </c>
      <c r="C2026" s="86">
        <v>2315967</v>
      </c>
      <c r="D2026" s="90">
        <v>7091305</v>
      </c>
      <c r="E2026" s="85" t="s">
        <v>961</v>
      </c>
      <c r="F2026" s="85" t="s">
        <v>959</v>
      </c>
      <c r="G2026" s="87">
        <v>43213</v>
      </c>
      <c r="H2026" s="87">
        <v>43213</v>
      </c>
      <c r="I2026" s="85" t="s">
        <v>187</v>
      </c>
      <c r="J2026" s="85"/>
      <c r="K2026" s="88">
        <v>-1</v>
      </c>
      <c r="L2026" s="89">
        <v>22.61</v>
      </c>
      <c r="M2026" s="98">
        <v>-22.61</v>
      </c>
    </row>
    <row r="2027" spans="1:13" x14ac:dyDescent="0.35">
      <c r="A2027" s="94" t="str">
        <f t="shared" si="31"/>
        <v>7091305NGA-762</v>
      </c>
      <c r="B2027" s="85" t="s">
        <v>1000</v>
      </c>
      <c r="C2027" s="86">
        <v>2315967</v>
      </c>
      <c r="D2027" s="90">
        <v>7091305</v>
      </c>
      <c r="E2027" s="85" t="s">
        <v>961</v>
      </c>
      <c r="F2027" s="85" t="s">
        <v>959</v>
      </c>
      <c r="G2027" s="87">
        <v>43213</v>
      </c>
      <c r="H2027" s="87">
        <v>43213</v>
      </c>
      <c r="I2027" s="85" t="s">
        <v>201</v>
      </c>
      <c r="J2027" s="85"/>
      <c r="K2027" s="88">
        <v>-1</v>
      </c>
      <c r="L2027" s="89">
        <v>60.72</v>
      </c>
      <c r="M2027" s="98">
        <v>-60.72</v>
      </c>
    </row>
    <row r="2028" spans="1:13" x14ac:dyDescent="0.35">
      <c r="A2028" s="94" t="str">
        <f t="shared" si="31"/>
        <v>7093985ZNGA561BC</v>
      </c>
      <c r="B2028" s="85" t="s">
        <v>1000</v>
      </c>
      <c r="C2028" s="86">
        <v>2315993</v>
      </c>
      <c r="D2028" s="85">
        <v>7093985</v>
      </c>
      <c r="E2028" s="85" t="s">
        <v>955</v>
      </c>
      <c r="F2028" s="85" t="s">
        <v>959</v>
      </c>
      <c r="G2028" s="87">
        <v>43213</v>
      </c>
      <c r="H2028" s="87">
        <v>43213</v>
      </c>
      <c r="I2028" s="85" t="s">
        <v>549</v>
      </c>
      <c r="J2028" s="85"/>
      <c r="K2028" s="88">
        <v>1</v>
      </c>
      <c r="L2028" s="89">
        <v>433.57</v>
      </c>
      <c r="M2028" s="98">
        <v>433.57</v>
      </c>
    </row>
    <row r="2029" spans="1:13" x14ac:dyDescent="0.35">
      <c r="A2029" s="94" t="str">
        <f t="shared" si="31"/>
        <v>7087588NGA-750</v>
      </c>
      <c r="B2029" s="85" t="s">
        <v>1000</v>
      </c>
      <c r="C2029" s="86">
        <v>2316078</v>
      </c>
      <c r="D2029" s="85">
        <v>7087588</v>
      </c>
      <c r="E2029" s="85" t="s">
        <v>961</v>
      </c>
      <c r="F2029" s="85" t="s">
        <v>959</v>
      </c>
      <c r="G2029" s="87">
        <v>43213</v>
      </c>
      <c r="H2029" s="87">
        <v>43213</v>
      </c>
      <c r="I2029" s="85" t="s">
        <v>187</v>
      </c>
      <c r="J2029" s="85"/>
      <c r="K2029" s="88">
        <v>1</v>
      </c>
      <c r="L2029" s="89">
        <v>22.61</v>
      </c>
      <c r="M2029" s="98">
        <v>22.61</v>
      </c>
    </row>
    <row r="2030" spans="1:13" x14ac:dyDescent="0.35">
      <c r="A2030" s="94" t="str">
        <f t="shared" si="31"/>
        <v>7087588NGA-753</v>
      </c>
      <c r="B2030" s="85" t="s">
        <v>1000</v>
      </c>
      <c r="C2030" s="86">
        <v>2316078</v>
      </c>
      <c r="D2030" s="85">
        <v>7087588</v>
      </c>
      <c r="E2030" s="85" t="s">
        <v>961</v>
      </c>
      <c r="F2030" s="85" t="s">
        <v>959</v>
      </c>
      <c r="G2030" s="87">
        <v>43213</v>
      </c>
      <c r="H2030" s="87">
        <v>43213</v>
      </c>
      <c r="I2030" s="85" t="s">
        <v>193</v>
      </c>
      <c r="J2030" s="85"/>
      <c r="K2030" s="88">
        <v>1</v>
      </c>
      <c r="L2030" s="89">
        <v>68.2</v>
      </c>
      <c r="M2030" s="98">
        <v>68.2</v>
      </c>
    </row>
    <row r="2031" spans="1:13" x14ac:dyDescent="0.35">
      <c r="A2031" s="94" t="str">
        <f t="shared" si="31"/>
        <v>7076651ZNGA561BC</v>
      </c>
      <c r="B2031" s="85" t="s">
        <v>1000</v>
      </c>
      <c r="C2031" s="86">
        <v>2316138</v>
      </c>
      <c r="D2031" s="85">
        <v>7076651</v>
      </c>
      <c r="E2031" s="85" t="s">
        <v>962</v>
      </c>
      <c r="F2031" s="85" t="s">
        <v>959</v>
      </c>
      <c r="G2031" s="87">
        <v>43218</v>
      </c>
      <c r="H2031" s="87">
        <v>43218</v>
      </c>
      <c r="I2031" s="85" t="s">
        <v>549</v>
      </c>
      <c r="J2031" s="85"/>
      <c r="K2031" s="88">
        <v>1</v>
      </c>
      <c r="L2031" s="89">
        <v>433.57</v>
      </c>
      <c r="M2031" s="98">
        <v>433.57</v>
      </c>
    </row>
    <row r="2032" spans="1:13" x14ac:dyDescent="0.35">
      <c r="A2032" s="94" t="str">
        <f t="shared" si="31"/>
        <v>7085756ZNGA561B</v>
      </c>
      <c r="B2032" s="85" t="s">
        <v>1000</v>
      </c>
      <c r="C2032" s="86">
        <v>2316405</v>
      </c>
      <c r="D2032" s="85">
        <v>7085756</v>
      </c>
      <c r="E2032" s="85" t="s">
        <v>961</v>
      </c>
      <c r="F2032" s="85" t="s">
        <v>953</v>
      </c>
      <c r="G2032" s="87">
        <v>43214</v>
      </c>
      <c r="H2032" s="87">
        <v>43214</v>
      </c>
      <c r="I2032" s="85" t="s">
        <v>545</v>
      </c>
      <c r="J2032" s="85"/>
      <c r="K2032" s="88">
        <v>1</v>
      </c>
      <c r="L2032" s="89">
        <v>194.94</v>
      </c>
      <c r="M2032" s="98">
        <v>194.94</v>
      </c>
    </row>
    <row r="2033" spans="1:13" x14ac:dyDescent="0.35">
      <c r="A2033" s="94" t="str">
        <f t="shared" si="31"/>
        <v>7085736ZNGA561A</v>
      </c>
      <c r="B2033" s="85" t="s">
        <v>1000</v>
      </c>
      <c r="C2033" s="86">
        <v>2316406</v>
      </c>
      <c r="D2033" s="85">
        <v>7085736</v>
      </c>
      <c r="E2033" s="85" t="s">
        <v>961</v>
      </c>
      <c r="F2033" s="85" t="s">
        <v>956</v>
      </c>
      <c r="G2033" s="87">
        <v>43214</v>
      </c>
      <c r="H2033" s="87">
        <v>43214</v>
      </c>
      <c r="I2033" s="85" t="s">
        <v>543</v>
      </c>
      <c r="J2033" s="85"/>
      <c r="K2033" s="88">
        <v>1</v>
      </c>
      <c r="L2033" s="89">
        <v>0</v>
      </c>
      <c r="M2033" s="98">
        <v>0</v>
      </c>
    </row>
    <row r="2034" spans="1:13" ht="26.5" x14ac:dyDescent="0.35">
      <c r="A2034" s="94" t="str">
        <f t="shared" si="31"/>
        <v>7099532ZNGA563BC</v>
      </c>
      <c r="B2034" s="85" t="s">
        <v>1000</v>
      </c>
      <c r="C2034" s="86">
        <v>2316511</v>
      </c>
      <c r="D2034" s="85">
        <v>7099532</v>
      </c>
      <c r="E2034" s="85" t="s">
        <v>967</v>
      </c>
      <c r="F2034" s="85" t="s">
        <v>959</v>
      </c>
      <c r="G2034" s="87">
        <v>43214</v>
      </c>
      <c r="H2034" s="87">
        <v>43214</v>
      </c>
      <c r="I2034" s="85" t="s">
        <v>565</v>
      </c>
      <c r="J2034" s="85"/>
      <c r="K2034" s="88">
        <v>1</v>
      </c>
      <c r="L2034" s="89">
        <v>626.70000000000005</v>
      </c>
      <c r="M2034" s="98">
        <v>626.70000000000005</v>
      </c>
    </row>
    <row r="2035" spans="1:13" x14ac:dyDescent="0.35">
      <c r="A2035" s="94" t="str">
        <f t="shared" si="31"/>
        <v>7099530ZNGA561A</v>
      </c>
      <c r="B2035" s="85" t="s">
        <v>1000</v>
      </c>
      <c r="C2035" s="86">
        <v>2316955</v>
      </c>
      <c r="D2035" s="85">
        <v>7099530</v>
      </c>
      <c r="E2035" s="85" t="s">
        <v>962</v>
      </c>
      <c r="F2035" s="85" t="s">
        <v>956</v>
      </c>
      <c r="G2035" s="87">
        <v>43217</v>
      </c>
      <c r="H2035" s="87">
        <v>43217</v>
      </c>
      <c r="I2035" s="85" t="s">
        <v>543</v>
      </c>
      <c r="J2035" s="85"/>
      <c r="K2035" s="88">
        <v>1</v>
      </c>
      <c r="L2035" s="89">
        <v>0</v>
      </c>
      <c r="M2035" s="98">
        <v>0</v>
      </c>
    </row>
    <row r="2036" spans="1:13" x14ac:dyDescent="0.35">
      <c r="A2036" s="94" t="str">
        <f t="shared" si="31"/>
        <v>7099547ZNGA563BC</v>
      </c>
      <c r="B2036" s="85" t="s">
        <v>1000</v>
      </c>
      <c r="C2036" s="86">
        <v>2316956</v>
      </c>
      <c r="D2036" s="85">
        <v>7099547</v>
      </c>
      <c r="E2036" s="85" t="s">
        <v>962</v>
      </c>
      <c r="F2036" s="85" t="s">
        <v>959</v>
      </c>
      <c r="G2036" s="87">
        <v>43217</v>
      </c>
      <c r="H2036" s="87">
        <v>43217</v>
      </c>
      <c r="I2036" s="85" t="s">
        <v>565</v>
      </c>
      <c r="J2036" s="85"/>
      <c r="K2036" s="88">
        <v>1</v>
      </c>
      <c r="L2036" s="89">
        <v>626.70000000000005</v>
      </c>
      <c r="M2036" s="98">
        <v>626.70000000000005</v>
      </c>
    </row>
    <row r="2037" spans="1:13" ht="26.5" x14ac:dyDescent="0.35">
      <c r="A2037" s="94" t="str">
        <f t="shared" si="31"/>
        <v>7100341ZNGA561B</v>
      </c>
      <c r="B2037" s="85" t="s">
        <v>1000</v>
      </c>
      <c r="C2037" s="86">
        <v>2316957</v>
      </c>
      <c r="D2037" s="85">
        <v>7100341</v>
      </c>
      <c r="E2037" s="85" t="s">
        <v>967</v>
      </c>
      <c r="F2037" s="85" t="s">
        <v>953</v>
      </c>
      <c r="G2037" s="87">
        <v>43220</v>
      </c>
      <c r="H2037" s="87">
        <v>43220</v>
      </c>
      <c r="I2037" s="85" t="s">
        <v>545</v>
      </c>
      <c r="J2037" s="85"/>
      <c r="K2037" s="88">
        <v>1</v>
      </c>
      <c r="L2037" s="89">
        <v>194.94</v>
      </c>
      <c r="M2037" s="98">
        <v>194.94</v>
      </c>
    </row>
    <row r="2038" spans="1:13" ht="26.5" x14ac:dyDescent="0.35">
      <c r="A2038" s="94" t="str">
        <f t="shared" si="31"/>
        <v>7100330ZNGA561A</v>
      </c>
      <c r="B2038" s="85" t="s">
        <v>1000</v>
      </c>
      <c r="C2038" s="86">
        <v>2316958</v>
      </c>
      <c r="D2038" s="85">
        <v>7100330</v>
      </c>
      <c r="E2038" s="85" t="s">
        <v>967</v>
      </c>
      <c r="F2038" s="85" t="s">
        <v>956</v>
      </c>
      <c r="G2038" s="87">
        <v>43217</v>
      </c>
      <c r="H2038" s="87">
        <v>43217</v>
      </c>
      <c r="I2038" s="85" t="s">
        <v>543</v>
      </c>
      <c r="J2038" s="85"/>
      <c r="K2038" s="88">
        <v>1</v>
      </c>
      <c r="L2038" s="89">
        <v>0</v>
      </c>
      <c r="M2038" s="98">
        <v>0</v>
      </c>
    </row>
    <row r="2039" spans="1:13" x14ac:dyDescent="0.35">
      <c r="A2039" s="94" t="str">
        <f t="shared" si="31"/>
        <v>7116658ZNGA562B</v>
      </c>
      <c r="B2039" s="85" t="s">
        <v>1000</v>
      </c>
      <c r="C2039" s="86">
        <v>2317530</v>
      </c>
      <c r="D2039" s="85">
        <v>7116658</v>
      </c>
      <c r="E2039" s="85" t="s">
        <v>954</v>
      </c>
      <c r="F2039" s="85" t="s">
        <v>953</v>
      </c>
      <c r="G2039" s="87">
        <v>43217</v>
      </c>
      <c r="H2039" s="87">
        <v>43217</v>
      </c>
      <c r="I2039" s="85" t="s">
        <v>553</v>
      </c>
      <c r="J2039" s="85"/>
      <c r="K2039" s="88">
        <v>1</v>
      </c>
      <c r="L2039" s="89">
        <v>254.64</v>
      </c>
      <c r="M2039" s="98">
        <v>254.64</v>
      </c>
    </row>
    <row r="2040" spans="1:13" x14ac:dyDescent="0.35">
      <c r="A2040" s="94" t="str">
        <f t="shared" si="31"/>
        <v>7116645ZNGA561A</v>
      </c>
      <c r="B2040" s="85" t="s">
        <v>1000</v>
      </c>
      <c r="C2040" s="86">
        <v>2317531</v>
      </c>
      <c r="D2040" s="85">
        <v>7116645</v>
      </c>
      <c r="E2040" s="85" t="s">
        <v>954</v>
      </c>
      <c r="F2040" s="85" t="s">
        <v>956</v>
      </c>
      <c r="G2040" s="87">
        <v>43217</v>
      </c>
      <c r="H2040" s="87">
        <v>43217</v>
      </c>
      <c r="I2040" s="85" t="s">
        <v>543</v>
      </c>
      <c r="J2040" s="85"/>
      <c r="K2040" s="88">
        <v>1</v>
      </c>
      <c r="L2040" s="89">
        <v>0</v>
      </c>
      <c r="M2040" s="98">
        <v>0</v>
      </c>
    </row>
    <row r="2041" spans="1:13" x14ac:dyDescent="0.35">
      <c r="A2041" s="94" t="str">
        <f t="shared" si="31"/>
        <v>7122153ZNGA561A</v>
      </c>
      <c r="B2041" s="85" t="s">
        <v>1000</v>
      </c>
      <c r="C2041" s="86">
        <v>2318227</v>
      </c>
      <c r="D2041" s="85">
        <v>7122153</v>
      </c>
      <c r="E2041" s="85" t="s">
        <v>998</v>
      </c>
      <c r="F2041" s="85" t="s">
        <v>956</v>
      </c>
      <c r="G2041" s="87">
        <v>43217</v>
      </c>
      <c r="H2041" s="87">
        <v>43217</v>
      </c>
      <c r="I2041" s="85" t="s">
        <v>543</v>
      </c>
      <c r="J2041" s="85"/>
      <c r="K2041" s="88">
        <v>1</v>
      </c>
      <c r="L2041" s="89">
        <v>0</v>
      </c>
      <c r="M2041" s="98">
        <v>0</v>
      </c>
    </row>
    <row r="2042" spans="1:13" x14ac:dyDescent="0.35">
      <c r="A2042" s="94" t="str">
        <f t="shared" si="31"/>
        <v>7122170ZNGA563BC</v>
      </c>
      <c r="B2042" s="85" t="s">
        <v>1000</v>
      </c>
      <c r="C2042" s="86">
        <v>2318228</v>
      </c>
      <c r="D2042" s="85">
        <v>7122170</v>
      </c>
      <c r="E2042" s="85" t="s">
        <v>998</v>
      </c>
      <c r="F2042" s="85" t="s">
        <v>959</v>
      </c>
      <c r="G2042" s="87">
        <v>43217</v>
      </c>
      <c r="H2042" s="87">
        <v>43217</v>
      </c>
      <c r="I2042" s="85" t="s">
        <v>565</v>
      </c>
      <c r="J2042" s="85"/>
      <c r="K2042" s="88">
        <v>1</v>
      </c>
      <c r="L2042" s="89">
        <v>626.70000000000005</v>
      </c>
      <c r="M2042" s="98">
        <v>626.70000000000005</v>
      </c>
    </row>
    <row r="2043" spans="1:13" x14ac:dyDescent="0.35">
      <c r="A2043" s="94" t="str">
        <f t="shared" si="31"/>
        <v>7118800ZNGA563B</v>
      </c>
      <c r="B2043" s="85" t="s">
        <v>1000</v>
      </c>
      <c r="C2043" s="86">
        <v>2318235</v>
      </c>
      <c r="D2043" s="85">
        <v>7118800</v>
      </c>
      <c r="E2043" s="85" t="s">
        <v>961</v>
      </c>
      <c r="F2043" s="85" t="s">
        <v>953</v>
      </c>
      <c r="G2043" s="87">
        <v>43217</v>
      </c>
      <c r="H2043" s="87">
        <v>43217</v>
      </c>
      <c r="I2043" s="85" t="s">
        <v>561</v>
      </c>
      <c r="J2043" s="85"/>
      <c r="K2043" s="88">
        <v>1</v>
      </c>
      <c r="L2043" s="89">
        <v>383.5</v>
      </c>
      <c r="M2043" s="98">
        <v>383.5</v>
      </c>
    </row>
    <row r="2044" spans="1:13" x14ac:dyDescent="0.35">
      <c r="A2044" s="94" t="str">
        <f t="shared" si="31"/>
        <v>7118783ZNGA561A</v>
      </c>
      <c r="B2044" s="85" t="s">
        <v>1000</v>
      </c>
      <c r="C2044" s="86">
        <v>2318236</v>
      </c>
      <c r="D2044" s="85">
        <v>7118783</v>
      </c>
      <c r="E2044" s="85" t="s">
        <v>961</v>
      </c>
      <c r="F2044" s="85" t="s">
        <v>956</v>
      </c>
      <c r="G2044" s="87">
        <v>43217</v>
      </c>
      <c r="H2044" s="87">
        <v>43217</v>
      </c>
      <c r="I2044" s="85" t="s">
        <v>543</v>
      </c>
      <c r="J2044" s="85"/>
      <c r="K2044" s="88">
        <v>1</v>
      </c>
      <c r="L2044" s="89">
        <v>0</v>
      </c>
      <c r="M2044" s="98">
        <v>0</v>
      </c>
    </row>
    <row r="2045" spans="1:13" x14ac:dyDescent="0.35">
      <c r="A2045" s="94" t="str">
        <f t="shared" si="31"/>
        <v>7119536ZNGA563BC</v>
      </c>
      <c r="B2045" s="85" t="s">
        <v>1000</v>
      </c>
      <c r="C2045" s="86">
        <v>2318241</v>
      </c>
      <c r="D2045" s="85">
        <v>7119536</v>
      </c>
      <c r="E2045" s="85" t="s">
        <v>954</v>
      </c>
      <c r="F2045" s="85" t="s">
        <v>959</v>
      </c>
      <c r="G2045" s="87">
        <v>43217</v>
      </c>
      <c r="H2045" s="87">
        <v>43217</v>
      </c>
      <c r="I2045" s="85" t="s">
        <v>565</v>
      </c>
      <c r="J2045" s="85"/>
      <c r="K2045" s="88">
        <v>1</v>
      </c>
      <c r="L2045" s="89">
        <v>626.70000000000005</v>
      </c>
      <c r="M2045" s="98">
        <v>626.70000000000005</v>
      </c>
    </row>
    <row r="2046" spans="1:13" x14ac:dyDescent="0.35">
      <c r="A2046" s="94" t="str">
        <f t="shared" si="31"/>
        <v>7119527ZNGA561A</v>
      </c>
      <c r="B2046" s="85" t="s">
        <v>1000</v>
      </c>
      <c r="C2046" s="86">
        <v>2318242</v>
      </c>
      <c r="D2046" s="85">
        <v>7119527</v>
      </c>
      <c r="E2046" s="85" t="s">
        <v>954</v>
      </c>
      <c r="F2046" s="85" t="s">
        <v>956</v>
      </c>
      <c r="G2046" s="87">
        <v>43216</v>
      </c>
      <c r="H2046" s="87">
        <v>43216</v>
      </c>
      <c r="I2046" s="85" t="s">
        <v>543</v>
      </c>
      <c r="J2046" s="85"/>
      <c r="K2046" s="88">
        <v>1</v>
      </c>
      <c r="L2046" s="89">
        <v>0</v>
      </c>
      <c r="M2046" s="98">
        <v>0</v>
      </c>
    </row>
    <row r="2047" spans="1:13" x14ac:dyDescent="0.35">
      <c r="A2047" s="94" t="str">
        <f t="shared" si="31"/>
        <v>7125024ZNGA564BC</v>
      </c>
      <c r="B2047" s="85" t="s">
        <v>1000</v>
      </c>
      <c r="C2047" s="86">
        <v>2318663</v>
      </c>
      <c r="D2047" s="85">
        <v>7125024</v>
      </c>
      <c r="E2047" s="85" t="s">
        <v>955</v>
      </c>
      <c r="F2047" s="85" t="s">
        <v>959</v>
      </c>
      <c r="G2047" s="87">
        <v>43218</v>
      </c>
      <c r="H2047" s="87">
        <v>43218</v>
      </c>
      <c r="I2047" s="85" t="s">
        <v>573</v>
      </c>
      <c r="J2047" s="85"/>
      <c r="K2047" s="88">
        <v>1</v>
      </c>
      <c r="L2047" s="89">
        <v>881.69</v>
      </c>
      <c r="M2047" s="98">
        <v>881.69</v>
      </c>
    </row>
    <row r="2048" spans="1:13" x14ac:dyDescent="0.35">
      <c r="A2048" s="94" t="str">
        <f t="shared" si="31"/>
        <v>7127599ZNGA563BC</v>
      </c>
      <c r="B2048" s="85" t="s">
        <v>1000</v>
      </c>
      <c r="C2048" s="86">
        <v>2318763</v>
      </c>
      <c r="D2048" s="85">
        <v>7127599</v>
      </c>
      <c r="E2048" s="85" t="s">
        <v>961</v>
      </c>
      <c r="F2048" s="85" t="s">
        <v>959</v>
      </c>
      <c r="G2048" s="87">
        <v>43213</v>
      </c>
      <c r="H2048" s="87">
        <v>43213</v>
      </c>
      <c r="I2048" s="85" t="s">
        <v>565</v>
      </c>
      <c r="J2048" s="85"/>
      <c r="K2048" s="88">
        <v>1</v>
      </c>
      <c r="L2048" s="89">
        <v>626.70000000000005</v>
      </c>
      <c r="M2048" s="98">
        <v>626.70000000000005</v>
      </c>
    </row>
    <row r="2049" spans="1:13" x14ac:dyDescent="0.35">
      <c r="A2049" s="94" t="str">
        <f t="shared" si="31"/>
        <v>7117462ZNGA561A</v>
      </c>
      <c r="B2049" s="85" t="s">
        <v>1000</v>
      </c>
      <c r="C2049" s="86">
        <v>2319150</v>
      </c>
      <c r="D2049" s="85">
        <v>7117462</v>
      </c>
      <c r="E2049" s="85" t="s">
        <v>961</v>
      </c>
      <c r="F2049" s="85" t="s">
        <v>956</v>
      </c>
      <c r="G2049" s="87">
        <v>43213</v>
      </c>
      <c r="H2049" s="87">
        <v>43213</v>
      </c>
      <c r="I2049" s="85" t="s">
        <v>543</v>
      </c>
      <c r="J2049" s="85"/>
      <c r="K2049" s="88">
        <v>1</v>
      </c>
      <c r="L2049" s="89">
        <v>0</v>
      </c>
      <c r="M2049" s="98">
        <v>0</v>
      </c>
    </row>
    <row r="2050" spans="1:13" x14ac:dyDescent="0.35">
      <c r="A2050" s="94" t="str">
        <f t="shared" si="31"/>
        <v>7117482ZNGA561BC</v>
      </c>
      <c r="B2050" s="85" t="s">
        <v>1000</v>
      </c>
      <c r="C2050" s="86">
        <v>2319151</v>
      </c>
      <c r="D2050" s="85">
        <v>7117482</v>
      </c>
      <c r="E2050" s="85" t="s">
        <v>961</v>
      </c>
      <c r="F2050" s="85" t="s">
        <v>959</v>
      </c>
      <c r="G2050" s="87">
        <v>43213</v>
      </c>
      <c r="H2050" s="87">
        <v>43213</v>
      </c>
      <c r="I2050" s="85" t="s">
        <v>549</v>
      </c>
      <c r="J2050" s="85"/>
      <c r="K2050" s="88">
        <v>1</v>
      </c>
      <c r="L2050" s="89">
        <v>433.57</v>
      </c>
      <c r="M2050" s="98">
        <v>433.57</v>
      </c>
    </row>
    <row r="2051" spans="1:13" ht="26.5" x14ac:dyDescent="0.35">
      <c r="A2051" s="94" t="str">
        <f t="shared" ref="A2051:A2095" si="32">CONCATENATE(D2051,I2051)</f>
        <v>7130768NGA-511</v>
      </c>
      <c r="B2051" s="85" t="s">
        <v>1000</v>
      </c>
      <c r="C2051" s="86">
        <v>2319207</v>
      </c>
      <c r="D2051" s="85">
        <v>7130768</v>
      </c>
      <c r="E2051" s="85" t="s">
        <v>962</v>
      </c>
      <c r="F2051" s="85" t="s">
        <v>969</v>
      </c>
      <c r="G2051" s="87">
        <v>43220</v>
      </c>
      <c r="H2051" s="87">
        <v>43220</v>
      </c>
      <c r="I2051" s="85" t="s">
        <v>875</v>
      </c>
      <c r="J2051" s="85"/>
      <c r="K2051" s="88">
        <v>1</v>
      </c>
      <c r="L2051" s="89">
        <v>225.02</v>
      </c>
      <c r="M2051" s="98">
        <v>225.02</v>
      </c>
    </row>
    <row r="2052" spans="1:13" x14ac:dyDescent="0.35">
      <c r="A2052" s="94" t="str">
        <f t="shared" si="32"/>
        <v>7140397ZNGA561A</v>
      </c>
      <c r="B2052" s="85" t="s">
        <v>1000</v>
      </c>
      <c r="C2052" s="86">
        <v>2319652</v>
      </c>
      <c r="D2052" s="85">
        <v>7140397</v>
      </c>
      <c r="E2052" s="85" t="s">
        <v>966</v>
      </c>
      <c r="F2052" s="85" t="s">
        <v>956</v>
      </c>
      <c r="G2052" s="87">
        <v>43213</v>
      </c>
      <c r="H2052" s="87">
        <v>43213</v>
      </c>
      <c r="I2052" s="85" t="s">
        <v>543</v>
      </c>
      <c r="J2052" s="85"/>
      <c r="K2052" s="88">
        <v>1</v>
      </c>
      <c r="L2052" s="89">
        <v>0</v>
      </c>
      <c r="M2052" s="98">
        <v>0</v>
      </c>
    </row>
    <row r="2053" spans="1:13" x14ac:dyDescent="0.35">
      <c r="A2053" s="94" t="str">
        <f t="shared" si="32"/>
        <v>7144288ZNGA561A</v>
      </c>
      <c r="B2053" s="85" t="s">
        <v>1000</v>
      </c>
      <c r="C2053" s="86">
        <v>2320268</v>
      </c>
      <c r="D2053" s="85">
        <v>7144288</v>
      </c>
      <c r="E2053" s="85" t="s">
        <v>952</v>
      </c>
      <c r="F2053" s="85" t="s">
        <v>956</v>
      </c>
      <c r="G2053" s="87">
        <v>43213</v>
      </c>
      <c r="H2053" s="87">
        <v>43213</v>
      </c>
      <c r="I2053" s="85" t="s">
        <v>543</v>
      </c>
      <c r="J2053" s="85"/>
      <c r="K2053" s="88">
        <v>1</v>
      </c>
      <c r="L2053" s="89">
        <v>0</v>
      </c>
      <c r="M2053" s="98">
        <v>0</v>
      </c>
    </row>
    <row r="2054" spans="1:13" x14ac:dyDescent="0.35">
      <c r="A2054" s="94" t="str">
        <f t="shared" si="32"/>
        <v>7144299ZNGA563B</v>
      </c>
      <c r="B2054" s="85" t="s">
        <v>1000</v>
      </c>
      <c r="C2054" s="86">
        <v>2320269</v>
      </c>
      <c r="D2054" s="85">
        <v>7144299</v>
      </c>
      <c r="E2054" s="85" t="s">
        <v>952</v>
      </c>
      <c r="F2054" s="85" t="s">
        <v>953</v>
      </c>
      <c r="G2054" s="87">
        <v>43213</v>
      </c>
      <c r="H2054" s="87">
        <v>43213</v>
      </c>
      <c r="I2054" s="85" t="s">
        <v>561</v>
      </c>
      <c r="J2054" s="85"/>
      <c r="K2054" s="88">
        <v>1</v>
      </c>
      <c r="L2054" s="89">
        <v>383.5</v>
      </c>
      <c r="M2054" s="98">
        <v>383.5</v>
      </c>
    </row>
    <row r="2055" spans="1:13" x14ac:dyDescent="0.35">
      <c r="A2055" s="94" t="str">
        <f t="shared" si="32"/>
        <v>7144503ZNGA561A</v>
      </c>
      <c r="B2055" s="85" t="s">
        <v>1000</v>
      </c>
      <c r="C2055" s="86">
        <v>2320279</v>
      </c>
      <c r="D2055" s="85">
        <v>7144503</v>
      </c>
      <c r="E2055" s="85" t="s">
        <v>952</v>
      </c>
      <c r="F2055" s="85" t="s">
        <v>956</v>
      </c>
      <c r="G2055" s="87">
        <v>43217</v>
      </c>
      <c r="H2055" s="87">
        <v>43217</v>
      </c>
      <c r="I2055" s="85" t="s">
        <v>543</v>
      </c>
      <c r="J2055" s="85"/>
      <c r="K2055" s="88">
        <v>1</v>
      </c>
      <c r="L2055" s="89">
        <v>0</v>
      </c>
      <c r="M2055" s="98">
        <v>0</v>
      </c>
    </row>
    <row r="2056" spans="1:13" x14ac:dyDescent="0.35">
      <c r="A2056" s="94" t="str">
        <f t="shared" si="32"/>
        <v>7144514ZNGA562B</v>
      </c>
      <c r="B2056" s="85" t="s">
        <v>1000</v>
      </c>
      <c r="C2056" s="86">
        <v>2320280</v>
      </c>
      <c r="D2056" s="85">
        <v>7144514</v>
      </c>
      <c r="E2056" s="85" t="s">
        <v>952</v>
      </c>
      <c r="F2056" s="85" t="s">
        <v>953</v>
      </c>
      <c r="G2056" s="87">
        <v>43217</v>
      </c>
      <c r="H2056" s="87">
        <v>43217</v>
      </c>
      <c r="I2056" s="85" t="s">
        <v>553</v>
      </c>
      <c r="J2056" s="85"/>
      <c r="K2056" s="88">
        <v>1</v>
      </c>
      <c r="L2056" s="89">
        <v>254.64</v>
      </c>
      <c r="M2056" s="98">
        <v>254.64</v>
      </c>
    </row>
    <row r="2057" spans="1:13" x14ac:dyDescent="0.35">
      <c r="A2057" s="94" t="str">
        <f t="shared" si="32"/>
        <v>7144619ZNGA563B</v>
      </c>
      <c r="B2057" s="85" t="s">
        <v>1000</v>
      </c>
      <c r="C2057" s="86">
        <v>2320383</v>
      </c>
      <c r="D2057" s="85">
        <v>7144619</v>
      </c>
      <c r="E2057" s="85" t="s">
        <v>955</v>
      </c>
      <c r="F2057" s="85" t="s">
        <v>953</v>
      </c>
      <c r="G2057" s="87">
        <v>43218</v>
      </c>
      <c r="H2057" s="87">
        <v>43218</v>
      </c>
      <c r="I2057" s="85" t="s">
        <v>561</v>
      </c>
      <c r="J2057" s="85"/>
      <c r="K2057" s="88">
        <v>1</v>
      </c>
      <c r="L2057" s="89">
        <v>383.5</v>
      </c>
      <c r="M2057" s="98">
        <v>383.5</v>
      </c>
    </row>
    <row r="2058" spans="1:13" x14ac:dyDescent="0.35">
      <c r="A2058" s="94" t="str">
        <f t="shared" si="32"/>
        <v>7144611ZNGA561A</v>
      </c>
      <c r="B2058" s="85" t="s">
        <v>1000</v>
      </c>
      <c r="C2058" s="86">
        <v>2320384</v>
      </c>
      <c r="D2058" s="85">
        <v>7144611</v>
      </c>
      <c r="E2058" s="85" t="s">
        <v>955</v>
      </c>
      <c r="F2058" s="85" t="s">
        <v>956</v>
      </c>
      <c r="G2058" s="87">
        <v>43218</v>
      </c>
      <c r="H2058" s="87">
        <v>43218</v>
      </c>
      <c r="I2058" s="85" t="s">
        <v>543</v>
      </c>
      <c r="J2058" s="85"/>
      <c r="K2058" s="88">
        <v>1</v>
      </c>
      <c r="L2058" s="89">
        <v>0</v>
      </c>
      <c r="M2058" s="98">
        <v>0</v>
      </c>
    </row>
    <row r="2059" spans="1:13" x14ac:dyDescent="0.35">
      <c r="A2059" s="94" t="str">
        <f t="shared" si="32"/>
        <v>7145111ZNGA561A</v>
      </c>
      <c r="B2059" s="85" t="s">
        <v>1000</v>
      </c>
      <c r="C2059" s="86">
        <v>2320396</v>
      </c>
      <c r="D2059" s="85">
        <v>7145111</v>
      </c>
      <c r="E2059" s="85" t="s">
        <v>962</v>
      </c>
      <c r="F2059" s="85" t="s">
        <v>956</v>
      </c>
      <c r="G2059" s="87">
        <v>43216</v>
      </c>
      <c r="H2059" s="87">
        <v>43216</v>
      </c>
      <c r="I2059" s="85" t="s">
        <v>543</v>
      </c>
      <c r="J2059" s="85"/>
      <c r="K2059" s="88">
        <v>1</v>
      </c>
      <c r="L2059" s="89">
        <v>0</v>
      </c>
      <c r="M2059" s="98">
        <v>0</v>
      </c>
    </row>
    <row r="2060" spans="1:13" x14ac:dyDescent="0.35">
      <c r="A2060" s="94" t="str">
        <f t="shared" si="32"/>
        <v>7145120ZNGA563B</v>
      </c>
      <c r="B2060" s="85" t="s">
        <v>1000</v>
      </c>
      <c r="C2060" s="86">
        <v>2320397</v>
      </c>
      <c r="D2060" s="85">
        <v>7145120</v>
      </c>
      <c r="E2060" s="85" t="s">
        <v>962</v>
      </c>
      <c r="F2060" s="85" t="s">
        <v>953</v>
      </c>
      <c r="G2060" s="87">
        <v>43216</v>
      </c>
      <c r="H2060" s="87">
        <v>43216</v>
      </c>
      <c r="I2060" s="85" t="s">
        <v>561</v>
      </c>
      <c r="J2060" s="85"/>
      <c r="K2060" s="88">
        <v>1</v>
      </c>
      <c r="L2060" s="89">
        <v>383.5</v>
      </c>
      <c r="M2060" s="98">
        <v>383.5</v>
      </c>
    </row>
    <row r="2061" spans="1:13" x14ac:dyDescent="0.35">
      <c r="A2061" s="94" t="str">
        <f t="shared" si="32"/>
        <v>7147224ZNGA561BC</v>
      </c>
      <c r="B2061" s="85" t="s">
        <v>1000</v>
      </c>
      <c r="C2061" s="86">
        <v>2320415</v>
      </c>
      <c r="D2061" s="85">
        <v>7147224</v>
      </c>
      <c r="E2061" s="85" t="s">
        <v>954</v>
      </c>
      <c r="F2061" s="85" t="s">
        <v>959</v>
      </c>
      <c r="G2061" s="87">
        <v>43214</v>
      </c>
      <c r="H2061" s="87">
        <v>43214</v>
      </c>
      <c r="I2061" s="85" t="s">
        <v>549</v>
      </c>
      <c r="J2061" s="85"/>
      <c r="K2061" s="88">
        <v>1</v>
      </c>
      <c r="L2061" s="89">
        <v>433.57</v>
      </c>
      <c r="M2061" s="98">
        <v>433.57</v>
      </c>
    </row>
    <row r="2062" spans="1:13" x14ac:dyDescent="0.35">
      <c r="A2062" s="94" t="str">
        <f t="shared" si="32"/>
        <v>7147211ZNGA561A</v>
      </c>
      <c r="B2062" s="85" t="s">
        <v>1000</v>
      </c>
      <c r="C2062" s="86">
        <v>2320416</v>
      </c>
      <c r="D2062" s="85">
        <v>7147211</v>
      </c>
      <c r="E2062" s="85" t="s">
        <v>954</v>
      </c>
      <c r="F2062" s="85" t="s">
        <v>956</v>
      </c>
      <c r="G2062" s="87">
        <v>43214</v>
      </c>
      <c r="H2062" s="87">
        <v>43214</v>
      </c>
      <c r="I2062" s="85" t="s">
        <v>543</v>
      </c>
      <c r="J2062" s="85"/>
      <c r="K2062" s="88">
        <v>1</v>
      </c>
      <c r="L2062" s="89">
        <v>0</v>
      </c>
      <c r="M2062" s="98">
        <v>0</v>
      </c>
    </row>
    <row r="2063" spans="1:13" x14ac:dyDescent="0.35">
      <c r="A2063" s="94" t="str">
        <f t="shared" si="32"/>
        <v>7153942ZNGA560B</v>
      </c>
      <c r="B2063" s="85" t="s">
        <v>1000</v>
      </c>
      <c r="C2063" s="86">
        <v>2320738</v>
      </c>
      <c r="D2063" s="85">
        <v>7153942</v>
      </c>
      <c r="E2063" s="85" t="s">
        <v>985</v>
      </c>
      <c r="F2063" s="85" t="s">
        <v>953</v>
      </c>
      <c r="G2063" s="87">
        <v>43220</v>
      </c>
      <c r="H2063" s="87">
        <v>43220</v>
      </c>
      <c r="I2063" s="85" t="s">
        <v>537</v>
      </c>
      <c r="J2063" s="85"/>
      <c r="K2063" s="88">
        <v>1</v>
      </c>
      <c r="L2063" s="89">
        <v>187.32</v>
      </c>
      <c r="M2063" s="98">
        <v>187.32</v>
      </c>
    </row>
    <row r="2064" spans="1:13" x14ac:dyDescent="0.35">
      <c r="A2064" s="94" t="str">
        <f t="shared" si="32"/>
        <v>7153935ZNGA561A</v>
      </c>
      <c r="B2064" s="85" t="s">
        <v>1000</v>
      </c>
      <c r="C2064" s="86">
        <v>2320739</v>
      </c>
      <c r="D2064" s="85">
        <v>7153935</v>
      </c>
      <c r="E2064" s="85" t="s">
        <v>985</v>
      </c>
      <c r="F2064" s="85" t="s">
        <v>956</v>
      </c>
      <c r="G2064" s="87">
        <v>43220</v>
      </c>
      <c r="H2064" s="87">
        <v>43220</v>
      </c>
      <c r="I2064" s="85" t="s">
        <v>543</v>
      </c>
      <c r="J2064" s="85"/>
      <c r="K2064" s="88">
        <v>1</v>
      </c>
      <c r="L2064" s="89">
        <v>0</v>
      </c>
      <c r="M2064" s="98">
        <v>0</v>
      </c>
    </row>
    <row r="2065" spans="1:13" x14ac:dyDescent="0.35">
      <c r="A2065" s="94" t="str">
        <f t="shared" si="32"/>
        <v>7145489ZNGA561B</v>
      </c>
      <c r="B2065" s="85" t="s">
        <v>1000</v>
      </c>
      <c r="C2065" s="86">
        <v>2320807</v>
      </c>
      <c r="D2065" s="85">
        <v>7145489</v>
      </c>
      <c r="E2065" s="85" t="s">
        <v>998</v>
      </c>
      <c r="F2065" s="85" t="s">
        <v>953</v>
      </c>
      <c r="G2065" s="87">
        <v>43220</v>
      </c>
      <c r="H2065" s="87">
        <v>43220</v>
      </c>
      <c r="I2065" s="85" t="s">
        <v>545</v>
      </c>
      <c r="J2065" s="85"/>
      <c r="K2065" s="88">
        <v>1</v>
      </c>
      <c r="L2065" s="89">
        <v>194.94</v>
      </c>
      <c r="M2065" s="98">
        <v>194.94</v>
      </c>
    </row>
    <row r="2066" spans="1:13" x14ac:dyDescent="0.35">
      <c r="A2066" s="94" t="str">
        <f t="shared" si="32"/>
        <v>7145479ZNGA561A</v>
      </c>
      <c r="B2066" s="85" t="s">
        <v>1000</v>
      </c>
      <c r="C2066" s="86">
        <v>2320808</v>
      </c>
      <c r="D2066" s="85">
        <v>7145479</v>
      </c>
      <c r="E2066" s="85" t="s">
        <v>998</v>
      </c>
      <c r="F2066" s="85" t="s">
        <v>956</v>
      </c>
      <c r="G2066" s="87">
        <v>43220</v>
      </c>
      <c r="H2066" s="87">
        <v>43220</v>
      </c>
      <c r="I2066" s="85" t="s">
        <v>543</v>
      </c>
      <c r="J2066" s="85"/>
      <c r="K2066" s="88">
        <v>1</v>
      </c>
      <c r="L2066" s="89">
        <v>0</v>
      </c>
      <c r="M2066" s="98">
        <v>0</v>
      </c>
    </row>
    <row r="2067" spans="1:13" x14ac:dyDescent="0.35">
      <c r="A2067" s="94" t="str">
        <f t="shared" si="32"/>
        <v>7156192ZNGA562BC</v>
      </c>
      <c r="B2067" s="85" t="s">
        <v>1000</v>
      </c>
      <c r="C2067" s="86">
        <v>2321093</v>
      </c>
      <c r="D2067" s="85">
        <v>7156192</v>
      </c>
      <c r="E2067" s="85" t="s">
        <v>962</v>
      </c>
      <c r="F2067" s="85" t="s">
        <v>959</v>
      </c>
      <c r="G2067" s="87">
        <v>43216</v>
      </c>
      <c r="H2067" s="87">
        <v>43216</v>
      </c>
      <c r="I2067" s="85" t="s">
        <v>557</v>
      </c>
      <c r="J2067" s="85"/>
      <c r="K2067" s="88">
        <v>1</v>
      </c>
      <c r="L2067" s="89">
        <v>498.69</v>
      </c>
      <c r="M2067" s="98">
        <v>498.69</v>
      </c>
    </row>
    <row r="2068" spans="1:13" x14ac:dyDescent="0.35">
      <c r="A2068" s="94" t="str">
        <f t="shared" si="32"/>
        <v>7156189ZNGA561A</v>
      </c>
      <c r="B2068" s="85" t="s">
        <v>1000</v>
      </c>
      <c r="C2068" s="86">
        <v>2321094</v>
      </c>
      <c r="D2068" s="85">
        <v>7156189</v>
      </c>
      <c r="E2068" s="85" t="s">
        <v>962</v>
      </c>
      <c r="F2068" s="85" t="s">
        <v>956</v>
      </c>
      <c r="G2068" s="87">
        <v>43216</v>
      </c>
      <c r="H2068" s="87">
        <v>43216</v>
      </c>
      <c r="I2068" s="85" t="s">
        <v>543</v>
      </c>
      <c r="J2068" s="85"/>
      <c r="K2068" s="88">
        <v>1</v>
      </c>
      <c r="L2068" s="89">
        <v>0</v>
      </c>
      <c r="M2068" s="98">
        <v>0</v>
      </c>
    </row>
    <row r="2069" spans="1:13" x14ac:dyDescent="0.35">
      <c r="A2069" s="94" t="str">
        <f t="shared" si="32"/>
        <v>7166665ZNGA564B</v>
      </c>
      <c r="B2069" s="85" t="s">
        <v>1000</v>
      </c>
      <c r="C2069" s="86">
        <v>2322045</v>
      </c>
      <c r="D2069" s="85">
        <v>7166665</v>
      </c>
      <c r="E2069" s="85" t="s">
        <v>955</v>
      </c>
      <c r="F2069" s="85" t="s">
        <v>953</v>
      </c>
      <c r="G2069" s="87">
        <v>43216</v>
      </c>
      <c r="H2069" s="87">
        <v>43216</v>
      </c>
      <c r="I2069" s="85" t="s">
        <v>569</v>
      </c>
      <c r="J2069" s="85"/>
      <c r="K2069" s="88">
        <v>1</v>
      </c>
      <c r="L2069" s="89">
        <v>625.48</v>
      </c>
      <c r="M2069" s="98">
        <v>625.48</v>
      </c>
    </row>
    <row r="2070" spans="1:13" x14ac:dyDescent="0.35">
      <c r="A2070" s="94" t="str">
        <f t="shared" si="32"/>
        <v>7178789ZNGA563B</v>
      </c>
      <c r="B2070" s="85" t="s">
        <v>1000</v>
      </c>
      <c r="C2070" s="86">
        <v>2322534</v>
      </c>
      <c r="D2070" s="85">
        <v>7178789</v>
      </c>
      <c r="E2070" s="85" t="s">
        <v>955</v>
      </c>
      <c r="F2070" s="85" t="s">
        <v>953</v>
      </c>
      <c r="G2070" s="87">
        <v>43214</v>
      </c>
      <c r="H2070" s="87">
        <v>43214</v>
      </c>
      <c r="I2070" s="85" t="s">
        <v>561</v>
      </c>
      <c r="J2070" s="85"/>
      <c r="K2070" s="88">
        <v>1</v>
      </c>
      <c r="L2070" s="89">
        <v>383.5</v>
      </c>
      <c r="M2070" s="98">
        <v>383.5</v>
      </c>
    </row>
    <row r="2071" spans="1:13" x14ac:dyDescent="0.35">
      <c r="A2071" s="94" t="str">
        <f t="shared" si="32"/>
        <v>7178785ZNGA561A</v>
      </c>
      <c r="B2071" s="85" t="s">
        <v>1000</v>
      </c>
      <c r="C2071" s="86">
        <v>2322535</v>
      </c>
      <c r="D2071" s="85">
        <v>7178785</v>
      </c>
      <c r="E2071" s="85" t="s">
        <v>955</v>
      </c>
      <c r="F2071" s="85" t="s">
        <v>956</v>
      </c>
      <c r="G2071" s="87">
        <v>43214</v>
      </c>
      <c r="H2071" s="87">
        <v>43214</v>
      </c>
      <c r="I2071" s="85" t="s">
        <v>543</v>
      </c>
      <c r="J2071" s="85"/>
      <c r="K2071" s="88">
        <v>1</v>
      </c>
      <c r="L2071" s="89">
        <v>0</v>
      </c>
      <c r="M2071" s="98">
        <v>0</v>
      </c>
    </row>
    <row r="2072" spans="1:13" x14ac:dyDescent="0.35">
      <c r="A2072" s="94" t="str">
        <f t="shared" si="32"/>
        <v>7179655ZNGA561A</v>
      </c>
      <c r="B2072" s="85" t="s">
        <v>1000</v>
      </c>
      <c r="C2072" s="86">
        <v>2322553</v>
      </c>
      <c r="D2072" s="85">
        <v>7179655</v>
      </c>
      <c r="E2072" s="85" t="s">
        <v>998</v>
      </c>
      <c r="F2072" s="85" t="s">
        <v>956</v>
      </c>
      <c r="G2072" s="87">
        <v>43214</v>
      </c>
      <c r="H2072" s="87">
        <v>43214</v>
      </c>
      <c r="I2072" s="85" t="s">
        <v>543</v>
      </c>
      <c r="J2072" s="85"/>
      <c r="K2072" s="88">
        <v>1</v>
      </c>
      <c r="L2072" s="89">
        <v>0</v>
      </c>
      <c r="M2072" s="98">
        <v>0</v>
      </c>
    </row>
    <row r="2073" spans="1:13" ht="26.5" x14ac:dyDescent="0.35">
      <c r="A2073" s="94" t="str">
        <f t="shared" si="32"/>
        <v>7178101ZNGA564B</v>
      </c>
      <c r="B2073" s="85" t="s">
        <v>1000</v>
      </c>
      <c r="C2073" s="86">
        <v>2322809</v>
      </c>
      <c r="D2073" s="85">
        <v>7178101</v>
      </c>
      <c r="E2073" s="85" t="s">
        <v>967</v>
      </c>
      <c r="F2073" s="85" t="s">
        <v>953</v>
      </c>
      <c r="G2073" s="87">
        <v>43218</v>
      </c>
      <c r="H2073" s="87">
        <v>43218</v>
      </c>
      <c r="I2073" s="85" t="s">
        <v>569</v>
      </c>
      <c r="J2073" s="85"/>
      <c r="K2073" s="88">
        <v>1</v>
      </c>
      <c r="L2073" s="89">
        <v>625.48</v>
      </c>
      <c r="M2073" s="98">
        <v>625.48</v>
      </c>
    </row>
    <row r="2074" spans="1:13" ht="26.5" x14ac:dyDescent="0.35">
      <c r="A2074" s="94" t="str">
        <f t="shared" si="32"/>
        <v>7178088ZNGA561A</v>
      </c>
      <c r="B2074" s="85" t="s">
        <v>1000</v>
      </c>
      <c r="C2074" s="86">
        <v>2322810</v>
      </c>
      <c r="D2074" s="85">
        <v>7178088</v>
      </c>
      <c r="E2074" s="85" t="s">
        <v>967</v>
      </c>
      <c r="F2074" s="85" t="s">
        <v>956</v>
      </c>
      <c r="G2074" s="87">
        <v>43217</v>
      </c>
      <c r="H2074" s="87">
        <v>43217</v>
      </c>
      <c r="I2074" s="85" t="s">
        <v>543</v>
      </c>
      <c r="J2074" s="85"/>
      <c r="K2074" s="88">
        <v>1</v>
      </c>
      <c r="L2074" s="89">
        <v>0</v>
      </c>
      <c r="M2074" s="98">
        <v>0</v>
      </c>
    </row>
    <row r="2075" spans="1:13" ht="26.5" x14ac:dyDescent="0.35">
      <c r="A2075" s="94" t="str">
        <f t="shared" si="32"/>
        <v>7179908ZNGA561BC</v>
      </c>
      <c r="B2075" s="85" t="s">
        <v>1000</v>
      </c>
      <c r="C2075" s="86">
        <v>2322836</v>
      </c>
      <c r="D2075" s="85">
        <v>7179908</v>
      </c>
      <c r="E2075" s="85" t="s">
        <v>967</v>
      </c>
      <c r="F2075" s="85" t="s">
        <v>959</v>
      </c>
      <c r="G2075" s="87">
        <v>43216</v>
      </c>
      <c r="H2075" s="87">
        <v>43216</v>
      </c>
      <c r="I2075" s="85" t="s">
        <v>549</v>
      </c>
      <c r="J2075" s="85"/>
      <c r="K2075" s="88">
        <v>1</v>
      </c>
      <c r="L2075" s="89">
        <v>433.57</v>
      </c>
      <c r="M2075" s="98">
        <v>433.57</v>
      </c>
    </row>
    <row r="2076" spans="1:13" ht="26.5" x14ac:dyDescent="0.35">
      <c r="A2076" s="94" t="str">
        <f t="shared" si="32"/>
        <v>7179906ZNGA561A</v>
      </c>
      <c r="B2076" s="85" t="s">
        <v>1000</v>
      </c>
      <c r="C2076" s="86">
        <v>2322837</v>
      </c>
      <c r="D2076" s="85">
        <v>7179906</v>
      </c>
      <c r="E2076" s="85" t="s">
        <v>967</v>
      </c>
      <c r="F2076" s="85" t="s">
        <v>956</v>
      </c>
      <c r="G2076" s="87">
        <v>43216</v>
      </c>
      <c r="H2076" s="87">
        <v>43216</v>
      </c>
      <c r="I2076" s="85" t="s">
        <v>543</v>
      </c>
      <c r="J2076" s="85"/>
      <c r="K2076" s="88">
        <v>1</v>
      </c>
      <c r="L2076" s="89">
        <v>0</v>
      </c>
      <c r="M2076" s="98">
        <v>0</v>
      </c>
    </row>
    <row r="2077" spans="1:13" x14ac:dyDescent="0.35">
      <c r="A2077" s="94" t="str">
        <f t="shared" si="32"/>
        <v>7174580NGA-750</v>
      </c>
      <c r="B2077" s="85" t="s">
        <v>1000</v>
      </c>
      <c r="C2077" s="86">
        <v>2322847</v>
      </c>
      <c r="D2077" s="85">
        <v>7174580</v>
      </c>
      <c r="E2077" s="85" t="s">
        <v>961</v>
      </c>
      <c r="F2077" s="85" t="s">
        <v>959</v>
      </c>
      <c r="G2077" s="87">
        <v>43220</v>
      </c>
      <c r="H2077" s="87">
        <v>43220</v>
      </c>
      <c r="I2077" s="85" t="s">
        <v>187</v>
      </c>
      <c r="J2077" s="85"/>
      <c r="K2077" s="88">
        <v>1</v>
      </c>
      <c r="L2077" s="89">
        <v>22.61</v>
      </c>
      <c r="M2077" s="98">
        <v>22.61</v>
      </c>
    </row>
    <row r="2078" spans="1:13" x14ac:dyDescent="0.35">
      <c r="A2078" s="94" t="str">
        <f t="shared" si="32"/>
        <v>7189896ZNGA563BC</v>
      </c>
      <c r="B2078" s="85" t="s">
        <v>1000</v>
      </c>
      <c r="C2078" s="86">
        <v>2323581</v>
      </c>
      <c r="D2078" s="85">
        <v>7189896</v>
      </c>
      <c r="E2078" s="85" t="s">
        <v>961</v>
      </c>
      <c r="F2078" s="85" t="s">
        <v>959</v>
      </c>
      <c r="G2078" s="87">
        <v>43217</v>
      </c>
      <c r="H2078" s="87">
        <v>43217</v>
      </c>
      <c r="I2078" s="85" t="s">
        <v>565</v>
      </c>
      <c r="J2078" s="85"/>
      <c r="K2078" s="88">
        <v>1</v>
      </c>
      <c r="L2078" s="89">
        <v>626.70000000000005</v>
      </c>
      <c r="M2078" s="98">
        <v>626.70000000000005</v>
      </c>
    </row>
    <row r="2079" spans="1:13" x14ac:dyDescent="0.35">
      <c r="A2079" s="94" t="str">
        <f t="shared" si="32"/>
        <v>7189885ZNGA561A</v>
      </c>
      <c r="B2079" s="85" t="s">
        <v>1000</v>
      </c>
      <c r="C2079" s="86">
        <v>2323582</v>
      </c>
      <c r="D2079" s="85">
        <v>7189885</v>
      </c>
      <c r="E2079" s="85" t="s">
        <v>961</v>
      </c>
      <c r="F2079" s="85" t="s">
        <v>956</v>
      </c>
      <c r="G2079" s="87">
        <v>43216</v>
      </c>
      <c r="H2079" s="87">
        <v>43216</v>
      </c>
      <c r="I2079" s="85" t="s">
        <v>543</v>
      </c>
      <c r="J2079" s="85"/>
      <c r="K2079" s="88">
        <v>1</v>
      </c>
      <c r="L2079" s="89">
        <v>0</v>
      </c>
      <c r="M2079" s="98">
        <v>0</v>
      </c>
    </row>
    <row r="2080" spans="1:13" x14ac:dyDescent="0.35">
      <c r="A2080" s="94" t="str">
        <f t="shared" si="32"/>
        <v>7192181ZNGA561A</v>
      </c>
      <c r="B2080" s="85" t="s">
        <v>1000</v>
      </c>
      <c r="C2080" s="86">
        <v>2323784</v>
      </c>
      <c r="D2080" s="85">
        <v>7192181</v>
      </c>
      <c r="E2080" s="85" t="s">
        <v>954</v>
      </c>
      <c r="F2080" s="85" t="s">
        <v>956</v>
      </c>
      <c r="G2080" s="87">
        <v>43217</v>
      </c>
      <c r="H2080" s="87">
        <v>43217</v>
      </c>
      <c r="I2080" s="85" t="s">
        <v>543</v>
      </c>
      <c r="J2080" s="85"/>
      <c r="K2080" s="88">
        <v>1</v>
      </c>
      <c r="L2080" s="89">
        <v>0</v>
      </c>
      <c r="M2080" s="98">
        <v>0</v>
      </c>
    </row>
    <row r="2081" spans="1:13" x14ac:dyDescent="0.35">
      <c r="A2081" s="94" t="str">
        <f t="shared" si="32"/>
        <v>7192193ZNGA563BC</v>
      </c>
      <c r="B2081" s="85" t="s">
        <v>1000</v>
      </c>
      <c r="C2081" s="86">
        <v>2323785</v>
      </c>
      <c r="D2081" s="85">
        <v>7192193</v>
      </c>
      <c r="E2081" s="85" t="s">
        <v>954</v>
      </c>
      <c r="F2081" s="85" t="s">
        <v>959</v>
      </c>
      <c r="G2081" s="87">
        <v>43218</v>
      </c>
      <c r="H2081" s="87">
        <v>43218</v>
      </c>
      <c r="I2081" s="85" t="s">
        <v>565</v>
      </c>
      <c r="J2081" s="85"/>
      <c r="K2081" s="88">
        <v>1</v>
      </c>
      <c r="L2081" s="89">
        <v>626.70000000000005</v>
      </c>
      <c r="M2081" s="98">
        <v>626.70000000000005</v>
      </c>
    </row>
    <row r="2082" spans="1:13" x14ac:dyDescent="0.35">
      <c r="A2082" s="94" t="str">
        <f t="shared" si="32"/>
        <v>7192998ZNGA560BC</v>
      </c>
      <c r="B2082" s="85" t="s">
        <v>1000</v>
      </c>
      <c r="C2082" s="86">
        <v>2323786</v>
      </c>
      <c r="D2082" s="85">
        <v>7192998</v>
      </c>
      <c r="E2082" s="85" t="s">
        <v>962</v>
      </c>
      <c r="F2082" s="85" t="s">
        <v>959</v>
      </c>
      <c r="G2082" s="87">
        <v>43217</v>
      </c>
      <c r="H2082" s="87">
        <v>43217</v>
      </c>
      <c r="I2082" s="85" t="s">
        <v>541</v>
      </c>
      <c r="J2082" s="85"/>
      <c r="K2082" s="88">
        <v>1</v>
      </c>
      <c r="L2082" s="89">
        <v>414.92</v>
      </c>
      <c r="M2082" s="98">
        <v>414.92</v>
      </c>
    </row>
    <row r="2083" spans="1:13" x14ac:dyDescent="0.35">
      <c r="A2083" s="94" t="str">
        <f t="shared" si="32"/>
        <v>7192955ZNGA561A</v>
      </c>
      <c r="B2083" s="85" t="s">
        <v>1000</v>
      </c>
      <c r="C2083" s="86">
        <v>2323787</v>
      </c>
      <c r="D2083" s="85">
        <v>7192955</v>
      </c>
      <c r="E2083" s="85" t="s">
        <v>962</v>
      </c>
      <c r="F2083" s="85" t="s">
        <v>956</v>
      </c>
      <c r="G2083" s="87">
        <v>43217</v>
      </c>
      <c r="H2083" s="87">
        <v>43217</v>
      </c>
      <c r="I2083" s="85" t="s">
        <v>543</v>
      </c>
      <c r="J2083" s="85"/>
      <c r="K2083" s="88">
        <v>1</v>
      </c>
      <c r="L2083" s="89">
        <v>0</v>
      </c>
      <c r="M2083" s="98">
        <v>0</v>
      </c>
    </row>
    <row r="2084" spans="1:13" x14ac:dyDescent="0.35">
      <c r="A2084" s="94" t="str">
        <f t="shared" si="32"/>
        <v>7198122NGA-750</v>
      </c>
      <c r="B2084" s="85" t="s">
        <v>1000</v>
      </c>
      <c r="C2084" s="86">
        <v>2323956</v>
      </c>
      <c r="D2084" s="85">
        <v>7198122</v>
      </c>
      <c r="E2084" s="85" t="s">
        <v>966</v>
      </c>
      <c r="F2084" s="85" t="s">
        <v>959</v>
      </c>
      <c r="G2084" s="87">
        <v>43217</v>
      </c>
      <c r="H2084" s="87">
        <v>43217</v>
      </c>
      <c r="I2084" s="85" t="s">
        <v>187</v>
      </c>
      <c r="J2084" s="85"/>
      <c r="K2084" s="88">
        <v>1</v>
      </c>
      <c r="L2084" s="89">
        <v>22.61</v>
      </c>
      <c r="M2084" s="98">
        <v>22.61</v>
      </c>
    </row>
    <row r="2085" spans="1:13" x14ac:dyDescent="0.35">
      <c r="A2085" s="94" t="str">
        <f t="shared" si="32"/>
        <v>7198122NGA-762</v>
      </c>
      <c r="B2085" s="85" t="s">
        <v>1000</v>
      </c>
      <c r="C2085" s="86">
        <v>2323956</v>
      </c>
      <c r="D2085" s="85">
        <v>7198122</v>
      </c>
      <c r="E2085" s="85" t="s">
        <v>966</v>
      </c>
      <c r="F2085" s="85" t="s">
        <v>959</v>
      </c>
      <c r="G2085" s="87">
        <v>43217</v>
      </c>
      <c r="H2085" s="87">
        <v>43217</v>
      </c>
      <c r="I2085" s="85" t="s">
        <v>201</v>
      </c>
      <c r="J2085" s="85"/>
      <c r="K2085" s="88">
        <v>1</v>
      </c>
      <c r="L2085" s="89">
        <v>60.72</v>
      </c>
      <c r="M2085" s="98">
        <v>60.72</v>
      </c>
    </row>
    <row r="2086" spans="1:13" x14ac:dyDescent="0.35">
      <c r="A2086" s="94" t="str">
        <f t="shared" si="32"/>
        <v>7206282ZNGA561A</v>
      </c>
      <c r="B2086" s="85" t="s">
        <v>1000</v>
      </c>
      <c r="C2086" s="86">
        <v>2324389</v>
      </c>
      <c r="D2086" s="85">
        <v>7206282</v>
      </c>
      <c r="E2086" s="85" t="s">
        <v>955</v>
      </c>
      <c r="F2086" s="85" t="s">
        <v>956</v>
      </c>
      <c r="G2086" s="87">
        <v>43218</v>
      </c>
      <c r="H2086" s="87">
        <v>43218</v>
      </c>
      <c r="I2086" s="85" t="s">
        <v>543</v>
      </c>
      <c r="J2086" s="85"/>
      <c r="K2086" s="88">
        <v>1</v>
      </c>
      <c r="L2086" s="89">
        <v>0</v>
      </c>
      <c r="M2086" s="98">
        <v>0</v>
      </c>
    </row>
    <row r="2087" spans="1:13" x14ac:dyDescent="0.35">
      <c r="A2087" s="94" t="str">
        <f t="shared" si="32"/>
        <v>7206290ZNGA563B</v>
      </c>
      <c r="B2087" s="85" t="s">
        <v>1000</v>
      </c>
      <c r="C2087" s="86">
        <v>2324390</v>
      </c>
      <c r="D2087" s="85">
        <v>7206290</v>
      </c>
      <c r="E2087" s="85" t="s">
        <v>955</v>
      </c>
      <c r="F2087" s="85" t="s">
        <v>953</v>
      </c>
      <c r="G2087" s="87">
        <v>43218</v>
      </c>
      <c r="H2087" s="87">
        <v>43218</v>
      </c>
      <c r="I2087" s="85" t="s">
        <v>561</v>
      </c>
      <c r="J2087" s="85"/>
      <c r="K2087" s="88">
        <v>1</v>
      </c>
      <c r="L2087" s="89">
        <v>383.5</v>
      </c>
      <c r="M2087" s="98">
        <v>383.5</v>
      </c>
    </row>
    <row r="2088" spans="1:13" x14ac:dyDescent="0.35">
      <c r="A2088" s="94" t="str">
        <f t="shared" si="32"/>
        <v>7223919NGA-750</v>
      </c>
      <c r="B2088" s="85" t="s">
        <v>1000</v>
      </c>
      <c r="C2088" s="86">
        <v>2325464</v>
      </c>
      <c r="D2088" s="85">
        <v>7223919</v>
      </c>
      <c r="E2088" s="85" t="s">
        <v>985</v>
      </c>
      <c r="F2088" s="85" t="s">
        <v>959</v>
      </c>
      <c r="G2088" s="87">
        <v>43220</v>
      </c>
      <c r="H2088" s="87">
        <v>43220</v>
      </c>
      <c r="I2088" s="85" t="s">
        <v>187</v>
      </c>
      <c r="J2088" s="85"/>
      <c r="K2088" s="88">
        <v>1</v>
      </c>
      <c r="L2088" s="89">
        <v>22.61</v>
      </c>
      <c r="M2088" s="98">
        <v>22.61</v>
      </c>
    </row>
    <row r="2089" spans="1:13" x14ac:dyDescent="0.35">
      <c r="A2089" s="94" t="str">
        <f t="shared" si="32"/>
        <v>7230897ZNGA561A</v>
      </c>
      <c r="B2089" s="85" t="s">
        <v>1000</v>
      </c>
      <c r="C2089" s="86">
        <v>2325590</v>
      </c>
      <c r="D2089" s="85">
        <v>7230897</v>
      </c>
      <c r="E2089" s="85" t="s">
        <v>966</v>
      </c>
      <c r="F2089" s="85" t="s">
        <v>956</v>
      </c>
      <c r="G2089" s="87">
        <v>43218</v>
      </c>
      <c r="H2089" s="87">
        <v>43218</v>
      </c>
      <c r="I2089" s="85" t="s">
        <v>543</v>
      </c>
      <c r="J2089" s="85"/>
      <c r="K2089" s="88">
        <v>1</v>
      </c>
      <c r="L2089" s="89">
        <v>0</v>
      </c>
      <c r="M2089" s="98">
        <v>0</v>
      </c>
    </row>
    <row r="2090" spans="1:13" x14ac:dyDescent="0.35">
      <c r="A2090" s="94" t="str">
        <f t="shared" si="32"/>
        <v>7233109ZNGA563B</v>
      </c>
      <c r="B2090" s="85" t="s">
        <v>1000</v>
      </c>
      <c r="C2090" s="86">
        <v>2325928</v>
      </c>
      <c r="D2090" s="85">
        <v>7233109</v>
      </c>
      <c r="E2090" s="85" t="s">
        <v>961</v>
      </c>
      <c r="F2090" s="85" t="s">
        <v>953</v>
      </c>
      <c r="G2090" s="87">
        <v>43220</v>
      </c>
      <c r="H2090" s="87">
        <v>43220</v>
      </c>
      <c r="I2090" s="85" t="s">
        <v>561</v>
      </c>
      <c r="J2090" s="85"/>
      <c r="K2090" s="88">
        <v>1</v>
      </c>
      <c r="L2090" s="89">
        <v>383.5</v>
      </c>
      <c r="M2090" s="98">
        <v>383.5</v>
      </c>
    </row>
    <row r="2091" spans="1:13" x14ac:dyDescent="0.35">
      <c r="A2091" s="94" t="str">
        <f t="shared" si="32"/>
        <v>7233093ZNGA561A</v>
      </c>
      <c r="B2091" s="85" t="s">
        <v>1000</v>
      </c>
      <c r="C2091" s="86">
        <v>2325929</v>
      </c>
      <c r="D2091" s="85">
        <v>7233093</v>
      </c>
      <c r="E2091" s="85" t="s">
        <v>961</v>
      </c>
      <c r="F2091" s="85" t="s">
        <v>956</v>
      </c>
      <c r="G2091" s="87">
        <v>43220</v>
      </c>
      <c r="H2091" s="87">
        <v>43220</v>
      </c>
      <c r="I2091" s="85" t="s">
        <v>543</v>
      </c>
      <c r="J2091" s="85"/>
      <c r="K2091" s="88">
        <v>1</v>
      </c>
      <c r="L2091" s="89">
        <v>0</v>
      </c>
      <c r="M2091" s="98">
        <v>0</v>
      </c>
    </row>
    <row r="2092" spans="1:13" x14ac:dyDescent="0.35">
      <c r="A2092" s="94" t="str">
        <f t="shared" si="32"/>
        <v>7250346NGA-714</v>
      </c>
      <c r="B2092" s="85" t="s">
        <v>1000</v>
      </c>
      <c r="C2092" s="86">
        <v>2326789</v>
      </c>
      <c r="D2092" s="85">
        <v>7250346</v>
      </c>
      <c r="E2092" s="85" t="s">
        <v>966</v>
      </c>
      <c r="F2092" s="85" t="s">
        <v>953</v>
      </c>
      <c r="G2092" s="87">
        <v>43220</v>
      </c>
      <c r="H2092" s="87">
        <v>43220</v>
      </c>
      <c r="I2092" s="85" t="s">
        <v>181</v>
      </c>
      <c r="J2092" s="85"/>
      <c r="K2092" s="88">
        <v>1</v>
      </c>
      <c r="L2092" s="89">
        <v>41.38</v>
      </c>
      <c r="M2092" s="98">
        <v>41.38</v>
      </c>
    </row>
    <row r="2093" spans="1:13" x14ac:dyDescent="0.35">
      <c r="A2093" s="94" t="str">
        <f t="shared" si="32"/>
        <v>7250359ZNGA561A</v>
      </c>
      <c r="B2093" s="85" t="s">
        <v>1000</v>
      </c>
      <c r="C2093" s="86">
        <v>2326818</v>
      </c>
      <c r="D2093" s="85">
        <v>7250359</v>
      </c>
      <c r="E2093" s="85" t="s">
        <v>962</v>
      </c>
      <c r="F2093" s="85" t="s">
        <v>956</v>
      </c>
      <c r="G2093" s="87">
        <v>43220</v>
      </c>
      <c r="H2093" s="87">
        <v>43220</v>
      </c>
      <c r="I2093" s="85" t="s">
        <v>543</v>
      </c>
      <c r="J2093" s="85"/>
      <c r="K2093" s="88">
        <v>1</v>
      </c>
      <c r="L2093" s="89">
        <v>0</v>
      </c>
      <c r="M2093" s="98">
        <v>0</v>
      </c>
    </row>
    <row r="2094" spans="1:13" x14ac:dyDescent="0.35">
      <c r="A2094" s="94" t="str">
        <f t="shared" si="32"/>
        <v>7250384ZNGA563B</v>
      </c>
      <c r="B2094" s="85" t="s">
        <v>1000</v>
      </c>
      <c r="C2094" s="86">
        <v>2326819</v>
      </c>
      <c r="D2094" s="85">
        <v>7250384</v>
      </c>
      <c r="E2094" s="85" t="s">
        <v>962</v>
      </c>
      <c r="F2094" s="85"/>
      <c r="G2094" s="87">
        <v>43220</v>
      </c>
      <c r="H2094" s="87">
        <v>43220</v>
      </c>
      <c r="I2094" s="85" t="s">
        <v>561</v>
      </c>
      <c r="J2094" s="85"/>
      <c r="K2094" s="88">
        <v>1</v>
      </c>
      <c r="L2094" s="89">
        <v>383.5</v>
      </c>
      <c r="M2094" s="98">
        <v>383.5</v>
      </c>
    </row>
    <row r="2095" spans="1:13" ht="39.5" x14ac:dyDescent="0.35">
      <c r="A2095" s="102" t="str">
        <f t="shared" si="32"/>
        <v/>
      </c>
      <c r="B2095" s="103"/>
      <c r="C2095" s="103"/>
      <c r="D2095" s="103"/>
      <c r="E2095" s="103"/>
      <c r="F2095" s="103"/>
      <c r="G2095" s="103"/>
      <c r="H2095" s="103"/>
      <c r="I2095" s="103"/>
      <c r="J2095" s="103"/>
      <c r="K2095" s="103"/>
      <c r="L2095" s="104" t="s">
        <v>970</v>
      </c>
      <c r="M2095" s="105">
        <v>28049.22</v>
      </c>
    </row>
  </sheetData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7"/>
  <sheetViews>
    <sheetView tabSelected="1" topLeftCell="A320" workbookViewId="0">
      <selection activeCell="I330" sqref="I330"/>
    </sheetView>
  </sheetViews>
  <sheetFormatPr defaultColWidth="9.1796875" defaultRowHeight="14.5" x14ac:dyDescent="0.35"/>
  <cols>
    <col min="1" max="1" width="10.26953125" style="1" customWidth="1"/>
    <col min="2" max="2" width="48.7265625" style="1" customWidth="1"/>
    <col min="3" max="3" width="36.1796875" style="1" customWidth="1"/>
    <col min="4" max="4" width="5.81640625" style="1" hidden="1" customWidth="1"/>
    <col min="5" max="5" width="9.453125" style="1" customWidth="1"/>
    <col min="6" max="6" width="7.81640625" style="51" customWidth="1"/>
    <col min="7" max="7" width="13" style="2" customWidth="1"/>
    <col min="8" max="8" width="10.26953125" style="1" customWidth="1"/>
    <col min="9" max="9" width="5.26953125" style="1" customWidth="1"/>
    <col min="10" max="10" width="18.54296875" style="1" customWidth="1"/>
    <col min="11" max="11" width="9.7265625" style="1" customWidth="1"/>
    <col min="12" max="13" width="7.7265625" style="1" customWidth="1"/>
    <col min="14" max="14" width="9.26953125" style="1" customWidth="1"/>
    <col min="15" max="15" width="0" style="1" hidden="1" customWidth="1"/>
    <col min="16" max="16384" width="9.1796875" style="1"/>
  </cols>
  <sheetData>
    <row r="1" spans="1:22" s="40" customFormat="1" x14ac:dyDescent="0.35">
      <c r="A1" s="37" t="s">
        <v>0</v>
      </c>
      <c r="B1" s="38" t="s">
        <v>1</v>
      </c>
      <c r="C1" s="38" t="s">
        <v>2</v>
      </c>
      <c r="D1" s="38" t="s">
        <v>17</v>
      </c>
      <c r="E1" s="38" t="s">
        <v>3</v>
      </c>
      <c r="F1" s="52" t="s">
        <v>4</v>
      </c>
      <c r="G1" s="38" t="s">
        <v>586</v>
      </c>
      <c r="H1" s="38" t="s">
        <v>161</v>
      </c>
      <c r="I1" s="38" t="s">
        <v>163</v>
      </c>
      <c r="J1" s="38" t="s">
        <v>729</v>
      </c>
      <c r="K1" s="38" t="s">
        <v>730</v>
      </c>
      <c r="L1" s="38" t="s">
        <v>731</v>
      </c>
      <c r="M1" s="38" t="s">
        <v>733</v>
      </c>
      <c r="N1" s="39" t="s">
        <v>732</v>
      </c>
      <c r="O1" s="38" t="s">
        <v>1080</v>
      </c>
      <c r="V1" s="41" t="s">
        <v>166</v>
      </c>
    </row>
    <row r="2" spans="1:22" ht="15" customHeight="1" x14ac:dyDescent="0.35">
      <c r="A2" s="30">
        <v>6305661</v>
      </c>
      <c r="B2" s="30" t="s">
        <v>5</v>
      </c>
      <c r="C2" s="30" t="s">
        <v>6</v>
      </c>
      <c r="D2" s="30" t="s">
        <v>19</v>
      </c>
      <c r="E2" s="1" t="s">
        <v>7</v>
      </c>
      <c r="F2" s="51">
        <v>43179</v>
      </c>
      <c r="G2" s="30" t="str">
        <f>VLOOKUP(Table1[[#This Row],[JOB TYPE]],'CODES FOR CLOSING TYPE'!$A$1:$B$28,2,0)</f>
        <v>ZNGA563B</v>
      </c>
      <c r="H2" s="1" t="str">
        <f>_xlfn.IFNA(VLOOKUP(Table1[[#This Row],[JOB TYPE]],Table2[#All],2,0), "Not req")</f>
        <v>REQ</v>
      </c>
      <c r="J2" s="1" t="str">
        <f>CONCATENATE(Table1[[#This Row],[WORK ID]],Table1[[#This Row],[CODE]])</f>
        <v>6305661ZNGA563B</v>
      </c>
      <c r="K2" s="1" t="str">
        <f t="shared" ref="K2:K65" si="0">IF(COUNTIF(J$2:J$5044, J2&amp;"C")&gt;0, "DUP", "UNIQUE")</f>
        <v>DUP</v>
      </c>
      <c r="L2" s="1" t="b">
        <f t="shared" ref="L2:L66" si="1">SUMPRODUCT(--(G2=BUILDCODES))&gt;0</f>
        <v>1</v>
      </c>
      <c r="M2" s="1" t="str">
        <f t="shared" ref="M2:M66" si="2">IF(AND(K2="DUP", L2=TRUE),"NO","PAY")</f>
        <v>NO</v>
      </c>
      <c r="N2" s="34" t="str">
        <f>IF(M2="PAY", VLOOKUP(Table1[[#This Row],[JOB TYPE]],'CODES FOR CLOSING TYPE'!$A$1:$C$28, 3, 0), "")</f>
        <v/>
      </c>
      <c r="O2" s="124">
        <f t="shared" ref="O2:O65" si="3">WEEKNUM(F2,2)</f>
        <v>12</v>
      </c>
      <c r="V2" s="35" t="s">
        <v>537</v>
      </c>
    </row>
    <row r="3" spans="1:22" ht="15" customHeight="1" x14ac:dyDescent="0.35">
      <c r="A3" s="30">
        <v>6459335</v>
      </c>
      <c r="B3" s="30" t="s">
        <v>8</v>
      </c>
      <c r="C3" s="30" t="s">
        <v>9</v>
      </c>
      <c r="D3" s="30" t="s">
        <v>19</v>
      </c>
      <c r="E3" s="1" t="s">
        <v>7</v>
      </c>
      <c r="F3" s="51">
        <v>43180</v>
      </c>
      <c r="G3" s="30" t="str">
        <f>VLOOKUP(Table1[[#This Row],[JOB TYPE]],'CODES FOR CLOSING TYPE'!$A$1:$B$28,2,0)</f>
        <v>ZNGA561B</v>
      </c>
      <c r="H3" s="1" t="str">
        <f>_xlfn.IFNA(VLOOKUP(Table1[[#This Row],[JOB TYPE]],Table2[#All],2,0), "Not req")</f>
        <v>Not req</v>
      </c>
      <c r="J3" s="1" t="str">
        <f>CONCATENATE(Table1[[#This Row],[WORK ID]],Table1[[#This Row],[CODE]])</f>
        <v>6459335ZNGA561B</v>
      </c>
      <c r="K3" s="1" t="str">
        <f t="shared" si="0"/>
        <v>DUP</v>
      </c>
      <c r="L3" s="1" t="b">
        <f t="shared" si="1"/>
        <v>1</v>
      </c>
      <c r="M3" s="1" t="str">
        <f t="shared" si="2"/>
        <v>NO</v>
      </c>
      <c r="N3" s="34" t="str">
        <f>IF(M3="PAY", VLOOKUP(Table1[[#This Row],[JOB TYPE]],'CODES FOR CLOSING TYPE'!$A$1:$C$28, 3, 0), "")</f>
        <v/>
      </c>
      <c r="O3" s="5">
        <f t="shared" si="3"/>
        <v>12</v>
      </c>
      <c r="V3" s="35" t="s">
        <v>545</v>
      </c>
    </row>
    <row r="4" spans="1:22" ht="15" customHeight="1" x14ac:dyDescent="0.35">
      <c r="A4" s="30">
        <v>6517248</v>
      </c>
      <c r="B4" s="30" t="s">
        <v>10</v>
      </c>
      <c r="C4" s="30" t="s">
        <v>11</v>
      </c>
      <c r="D4" s="30" t="s">
        <v>18</v>
      </c>
      <c r="E4" s="1" t="s">
        <v>7</v>
      </c>
      <c r="F4" s="51">
        <v>43180</v>
      </c>
      <c r="G4" s="30" t="str">
        <f>VLOOKUP(Table1[[#This Row],[JOB TYPE]],'CODES FOR CLOSING TYPE'!$A$1:$B$28,2,0)</f>
        <v>NGA-750</v>
      </c>
      <c r="H4" s="1" t="str">
        <f>_xlfn.IFNA(VLOOKUP(Table1[[#This Row],[JOB TYPE]],Table2[#All],2,0), "Not req")</f>
        <v>Not req</v>
      </c>
      <c r="J4" s="1" t="str">
        <f>CONCATENATE(Table1[[#This Row],[WORK ID]],Table1[[#This Row],[CODE]])</f>
        <v>6517248NGA-750</v>
      </c>
      <c r="K4" s="1" t="str">
        <f t="shared" si="0"/>
        <v>UNIQUE</v>
      </c>
      <c r="L4" s="1" t="b">
        <f t="shared" si="1"/>
        <v>0</v>
      </c>
      <c r="M4" s="1" t="str">
        <f t="shared" si="2"/>
        <v>PAY</v>
      </c>
      <c r="N4" s="34">
        <f>IF(M4="PAY", VLOOKUP(Table1[[#This Row],[JOB TYPE]],'CODES FOR CLOSING TYPE'!$A$1:$C$28, 3, 0), "")</f>
        <v>22.61</v>
      </c>
      <c r="O4" s="5">
        <f t="shared" si="3"/>
        <v>12</v>
      </c>
      <c r="V4" s="35" t="s">
        <v>553</v>
      </c>
    </row>
    <row r="5" spans="1:22" ht="15" customHeight="1" x14ac:dyDescent="0.35">
      <c r="A5" s="30">
        <v>6271491</v>
      </c>
      <c r="B5" s="30" t="s">
        <v>12</v>
      </c>
      <c r="C5" s="30" t="s">
        <v>13</v>
      </c>
      <c r="D5" s="30" t="s">
        <v>19</v>
      </c>
      <c r="E5" s="1" t="s">
        <v>7</v>
      </c>
      <c r="F5" s="51">
        <v>43180</v>
      </c>
      <c r="G5" s="30" t="str">
        <f>VLOOKUP(Table1[[#This Row],[JOB TYPE]],'CODES FOR CLOSING TYPE'!$A$1:$B$28,2,0)</f>
        <v>Z999</v>
      </c>
      <c r="H5" s="1" t="str">
        <f>_xlfn.IFNA(VLOOKUP(Table1[[#This Row],[JOB TYPE]],Table2[#All],2,0), "Not req")</f>
        <v>REQ</v>
      </c>
      <c r="J5" s="1" t="str">
        <f>CONCATENATE(Table1[[#This Row],[WORK ID]],Table1[[#This Row],[CODE]])</f>
        <v>6271491Z999</v>
      </c>
      <c r="K5" s="1" t="str">
        <f t="shared" si="0"/>
        <v>UNIQUE</v>
      </c>
      <c r="L5" s="1" t="b">
        <f t="shared" si="1"/>
        <v>0</v>
      </c>
      <c r="M5" s="1" t="str">
        <f t="shared" si="2"/>
        <v>PAY</v>
      </c>
      <c r="N5" s="34">
        <f>IF(M5="PAY", VLOOKUP(Table1[[#This Row],[JOB TYPE]],'CODES FOR CLOSING TYPE'!$A$1:$C$28, 3, 0), "")</f>
        <v>0</v>
      </c>
      <c r="O5" s="5">
        <f t="shared" si="3"/>
        <v>12</v>
      </c>
      <c r="V5" s="35" t="s">
        <v>561</v>
      </c>
    </row>
    <row r="6" spans="1:22" ht="15" customHeight="1" x14ac:dyDescent="0.35">
      <c r="A6" s="30">
        <v>6271491</v>
      </c>
      <c r="B6" s="30" t="s">
        <v>12</v>
      </c>
      <c r="C6" s="30" t="s">
        <v>15</v>
      </c>
      <c r="D6" s="30" t="s">
        <v>19</v>
      </c>
      <c r="E6" s="1" t="s">
        <v>7</v>
      </c>
      <c r="F6" s="51">
        <v>43180</v>
      </c>
      <c r="G6" s="30" t="str">
        <f>VLOOKUP(Table1[[#This Row],[JOB TYPE]],'CODES FOR CLOSING TYPE'!$A$1:$B$28,2,0)</f>
        <v>ZNGA561BC</v>
      </c>
      <c r="H6" s="1" t="str">
        <f>_xlfn.IFNA(VLOOKUP(Table1[[#This Row],[JOB TYPE]],Table2[#All],2,0), "Not req")</f>
        <v>Not req</v>
      </c>
      <c r="J6" s="1" t="str">
        <f>CONCATENATE(Table1[[#This Row],[WORK ID]],Table1[[#This Row],[CODE]])</f>
        <v>6271491ZNGA561BC</v>
      </c>
      <c r="K6" s="1" t="str">
        <f t="shared" si="0"/>
        <v>UNIQUE</v>
      </c>
      <c r="L6" s="1" t="b">
        <f t="shared" si="1"/>
        <v>0</v>
      </c>
      <c r="M6" s="1" t="str">
        <f t="shared" si="2"/>
        <v>PAY</v>
      </c>
      <c r="N6" s="34">
        <f>IF(M6="PAY", VLOOKUP(Table1[[#This Row],[JOB TYPE]],'CODES FOR CLOSING TYPE'!$A$1:$C$28, 3, 0), "")</f>
        <v>433.57</v>
      </c>
      <c r="O6" s="5">
        <f t="shared" si="3"/>
        <v>12</v>
      </c>
      <c r="V6" s="35" t="s">
        <v>569</v>
      </c>
    </row>
    <row r="7" spans="1:22" ht="15" customHeight="1" x14ac:dyDescent="0.35">
      <c r="A7" s="30">
        <v>6389713</v>
      </c>
      <c r="B7" s="30" t="s">
        <v>16</v>
      </c>
      <c r="C7" s="30" t="s">
        <v>20</v>
      </c>
      <c r="D7" s="30" t="s">
        <v>19</v>
      </c>
      <c r="E7" s="1" t="s">
        <v>7</v>
      </c>
      <c r="F7" s="51">
        <v>43180</v>
      </c>
      <c r="G7" s="30" t="str">
        <f>VLOOKUP(Table1[[#This Row],[JOB TYPE]],'CODES FOR CLOSING TYPE'!$A$1:$B$28,2,0)</f>
        <v>ZNGA564B</v>
      </c>
      <c r="H7" s="1" t="str">
        <f>_xlfn.IFNA(VLOOKUP(Table1[[#This Row],[JOB TYPE]],Table2[#All],2,0), "Not req")</f>
        <v>REQ</v>
      </c>
      <c r="J7" s="1" t="str">
        <f>CONCATENATE(Table1[[#This Row],[WORK ID]],Table1[[#This Row],[CODE]])</f>
        <v>6389713ZNGA564B</v>
      </c>
      <c r="K7" s="1" t="str">
        <f t="shared" si="0"/>
        <v>DUP</v>
      </c>
      <c r="L7" s="1" t="b">
        <f t="shared" si="1"/>
        <v>1</v>
      </c>
      <c r="M7" s="1" t="str">
        <f t="shared" si="2"/>
        <v>NO</v>
      </c>
      <c r="N7" s="34" t="str">
        <f>IF(M7="PAY", VLOOKUP(Table1[[#This Row],[JOB TYPE]],'CODES FOR CLOSING TYPE'!$A$1:$C$28, 3, 0), "")</f>
        <v/>
      </c>
      <c r="O7" s="5">
        <f t="shared" si="3"/>
        <v>12</v>
      </c>
      <c r="V7" s="36" t="s">
        <v>577</v>
      </c>
    </row>
    <row r="8" spans="1:22" ht="15" customHeight="1" x14ac:dyDescent="0.35">
      <c r="A8" s="30">
        <v>6569821</v>
      </c>
      <c r="B8" s="30" t="s">
        <v>21</v>
      </c>
      <c r="C8" s="30" t="s">
        <v>9</v>
      </c>
      <c r="D8" s="30" t="s">
        <v>19</v>
      </c>
      <c r="E8" s="1" t="s">
        <v>7</v>
      </c>
      <c r="F8" s="51">
        <v>43181</v>
      </c>
      <c r="G8" s="30" t="str">
        <f>VLOOKUP(Table1[[#This Row],[JOB TYPE]],'CODES FOR CLOSING TYPE'!$A$1:$B$28,2,0)</f>
        <v>ZNGA561B</v>
      </c>
      <c r="H8" s="1" t="str">
        <f>_xlfn.IFNA(VLOOKUP(Table1[[#This Row],[JOB TYPE]],Table2[#All],2,0), "Not req")</f>
        <v>Not req</v>
      </c>
      <c r="J8" s="1" t="str">
        <f>CONCATENATE(Table1[[#This Row],[WORK ID]],Table1[[#This Row],[CODE]])</f>
        <v>6569821ZNGA561B</v>
      </c>
      <c r="K8" s="1" t="str">
        <f t="shared" si="0"/>
        <v>DUP</v>
      </c>
      <c r="L8" s="1" t="b">
        <f t="shared" si="1"/>
        <v>1</v>
      </c>
      <c r="M8" s="1" t="str">
        <f t="shared" si="2"/>
        <v>NO</v>
      </c>
      <c r="N8" s="34" t="str">
        <f>IF(M8="PAY", VLOOKUP(Table1[[#This Row],[JOB TYPE]],'CODES FOR CLOSING TYPE'!$A$1:$C$28, 3, 0), "")</f>
        <v/>
      </c>
      <c r="O8" s="5">
        <f t="shared" si="3"/>
        <v>12</v>
      </c>
    </row>
    <row r="9" spans="1:22" ht="15" customHeight="1" x14ac:dyDescent="0.35">
      <c r="A9" s="30">
        <v>6305661</v>
      </c>
      <c r="B9" s="30" t="s">
        <v>5</v>
      </c>
      <c r="C9" s="30" t="s">
        <v>26</v>
      </c>
      <c r="D9" s="30" t="s">
        <v>19</v>
      </c>
      <c r="E9" s="1" t="s">
        <v>7</v>
      </c>
      <c r="F9" s="51">
        <v>43181</v>
      </c>
      <c r="G9" s="30" t="str">
        <f>VLOOKUP(Table1[[#This Row],[JOB TYPE]],'CODES FOR CLOSING TYPE'!$A$1:$B$28,2,0)</f>
        <v>ZNGA563BC</v>
      </c>
      <c r="H9" s="1" t="str">
        <f>_xlfn.IFNA(VLOOKUP(Table1[[#This Row],[JOB TYPE]],Table2[#All],2,0), "Not req")</f>
        <v>Not req</v>
      </c>
      <c r="J9" s="1" t="str">
        <f>CONCATENATE(Table1[[#This Row],[WORK ID]],Table1[[#This Row],[CODE]])</f>
        <v>6305661ZNGA563BC</v>
      </c>
      <c r="K9" s="1" t="str">
        <f t="shared" si="0"/>
        <v>UNIQUE</v>
      </c>
      <c r="L9" s="1" t="b">
        <f t="shared" si="1"/>
        <v>0</v>
      </c>
      <c r="M9" s="1" t="str">
        <f t="shared" si="2"/>
        <v>PAY</v>
      </c>
      <c r="N9" s="34">
        <f>IF(M9="PAY", VLOOKUP(Table1[[#This Row],[JOB TYPE]],'CODES FOR CLOSING TYPE'!$A$1:$C$28, 3, 0), "")</f>
        <v>626.70000000000005</v>
      </c>
      <c r="O9" s="5">
        <f t="shared" si="3"/>
        <v>12</v>
      </c>
    </row>
    <row r="10" spans="1:22" ht="15" customHeight="1" x14ac:dyDescent="0.35">
      <c r="A10" s="30">
        <v>6436552</v>
      </c>
      <c r="B10" s="30" t="s">
        <v>22</v>
      </c>
      <c r="C10" s="30" t="s">
        <v>15</v>
      </c>
      <c r="D10" s="30" t="s">
        <v>19</v>
      </c>
      <c r="E10" s="1" t="s">
        <v>7</v>
      </c>
      <c r="F10" s="51">
        <v>43181</v>
      </c>
      <c r="G10" s="30" t="str">
        <f>VLOOKUP(Table1[[#This Row],[JOB TYPE]],'CODES FOR CLOSING TYPE'!$A$1:$B$28,2,0)</f>
        <v>ZNGA561BC</v>
      </c>
      <c r="H10" s="1" t="str">
        <f>_xlfn.IFNA(VLOOKUP(Table1[[#This Row],[JOB TYPE]],Table2[#All],2,0), "Not req")</f>
        <v>Not req</v>
      </c>
      <c r="J10" s="1" t="str">
        <f>CONCATENATE(Table1[[#This Row],[WORK ID]],Table1[[#This Row],[CODE]])</f>
        <v>6436552ZNGA561BC</v>
      </c>
      <c r="K10" s="1" t="str">
        <f t="shared" si="0"/>
        <v>UNIQUE</v>
      </c>
      <c r="L10" s="1" t="b">
        <f t="shared" si="1"/>
        <v>0</v>
      </c>
      <c r="M10" s="1" t="str">
        <f t="shared" si="2"/>
        <v>PAY</v>
      </c>
      <c r="N10" s="34">
        <f>IF(M10="PAY", VLOOKUP(Table1[[#This Row],[JOB TYPE]],'CODES FOR CLOSING TYPE'!$A$1:$C$28, 3, 0), "")</f>
        <v>433.57</v>
      </c>
      <c r="O10" s="5">
        <f t="shared" si="3"/>
        <v>12</v>
      </c>
    </row>
    <row r="11" spans="1:22" ht="15" customHeight="1" x14ac:dyDescent="0.35">
      <c r="A11" s="30">
        <v>6204491</v>
      </c>
      <c r="B11" s="30" t="s">
        <v>31</v>
      </c>
      <c r="C11" s="30" t="s">
        <v>32</v>
      </c>
      <c r="D11" s="30" t="s">
        <v>44</v>
      </c>
      <c r="E11" s="1" t="s">
        <v>23</v>
      </c>
      <c r="F11" s="51">
        <v>43178</v>
      </c>
      <c r="G11" s="30" t="str">
        <f>VLOOKUP(Table1[[#This Row],[JOB TYPE]],'CODES FOR CLOSING TYPE'!$A$1:$B$28,2,0)</f>
        <v>ZNGA562BC</v>
      </c>
      <c r="H11" s="1" t="str">
        <f>_xlfn.IFNA(VLOOKUP(Table1[[#This Row],[JOB TYPE]],Table2[#All],2,0), "Not req")</f>
        <v>Not req</v>
      </c>
      <c r="J11" s="1" t="str">
        <f>CONCATENATE(Table1[[#This Row],[WORK ID]],Table1[[#This Row],[CODE]])</f>
        <v>6204491ZNGA562BC</v>
      </c>
      <c r="K11" s="1" t="str">
        <f t="shared" si="0"/>
        <v>UNIQUE</v>
      </c>
      <c r="L11" s="1" t="b">
        <f t="shared" si="1"/>
        <v>0</v>
      </c>
      <c r="M11" s="1" t="str">
        <f t="shared" si="2"/>
        <v>PAY</v>
      </c>
      <c r="N11" s="34">
        <f>IF(M11="PAY", VLOOKUP(Table1[[#This Row],[JOB TYPE]],'CODES FOR CLOSING TYPE'!$A$1:$C$28, 3, 0), "")</f>
        <v>498.69</v>
      </c>
      <c r="O11" s="5">
        <f t="shared" si="3"/>
        <v>12</v>
      </c>
    </row>
    <row r="12" spans="1:22" ht="15" customHeight="1" x14ac:dyDescent="0.35">
      <c r="A12" s="30">
        <v>4330780</v>
      </c>
      <c r="B12" s="30" t="s">
        <v>33</v>
      </c>
      <c r="C12" s="30" t="s">
        <v>26</v>
      </c>
      <c r="D12" s="30" t="s">
        <v>19</v>
      </c>
      <c r="E12" s="1" t="s">
        <v>23</v>
      </c>
      <c r="F12" s="51">
        <v>43178</v>
      </c>
      <c r="G12" s="30" t="str">
        <f>VLOOKUP(Table1[[#This Row],[JOB TYPE]],'CODES FOR CLOSING TYPE'!$A$1:$B$28,2,0)</f>
        <v>ZNGA563BC</v>
      </c>
      <c r="H12" s="1" t="str">
        <f>_xlfn.IFNA(VLOOKUP(Table1[[#This Row],[JOB TYPE]],Table2[#All],2,0), "Not req")</f>
        <v>Not req</v>
      </c>
      <c r="J12" s="1" t="str">
        <f>CONCATENATE(Table1[[#This Row],[WORK ID]],Table1[[#This Row],[CODE]])</f>
        <v>4330780ZNGA563BC</v>
      </c>
      <c r="K12" s="1" t="str">
        <f t="shared" si="0"/>
        <v>UNIQUE</v>
      </c>
      <c r="L12" s="1" t="b">
        <f t="shared" si="1"/>
        <v>0</v>
      </c>
      <c r="M12" s="1" t="str">
        <f t="shared" si="2"/>
        <v>PAY</v>
      </c>
      <c r="N12" s="34">
        <f>IF(M12="PAY", VLOOKUP(Table1[[#This Row],[JOB TYPE]],'CODES FOR CLOSING TYPE'!$A$1:$C$28, 3, 0), "")</f>
        <v>626.70000000000005</v>
      </c>
      <c r="O12" s="5">
        <f t="shared" si="3"/>
        <v>12</v>
      </c>
    </row>
    <row r="13" spans="1:22" ht="15" customHeight="1" x14ac:dyDescent="0.35">
      <c r="A13" s="30">
        <v>6388984</v>
      </c>
      <c r="B13" s="30" t="s">
        <v>34</v>
      </c>
      <c r="C13" s="30" t="s">
        <v>35</v>
      </c>
      <c r="D13" s="30" t="s">
        <v>19</v>
      </c>
      <c r="E13" s="1" t="s">
        <v>23</v>
      </c>
      <c r="F13" s="51">
        <v>43178</v>
      </c>
      <c r="G13" s="30" t="str">
        <f>VLOOKUP(Table1[[#This Row],[JOB TYPE]],'CODES FOR CLOSING TYPE'!$A$1:$B$28,2,0)</f>
        <v>ZNGA561C</v>
      </c>
      <c r="H13" s="1" t="str">
        <f>_xlfn.IFNA(VLOOKUP(Table1[[#This Row],[JOB TYPE]],Table2[#All],2,0), "Not req")</f>
        <v>Not req</v>
      </c>
      <c r="J13" s="1" t="str">
        <f>CONCATENATE(Table1[[#This Row],[WORK ID]],Table1[[#This Row],[CODE]])</f>
        <v>6388984ZNGA561C</v>
      </c>
      <c r="K13" s="1" t="str">
        <f t="shared" si="0"/>
        <v>UNIQUE</v>
      </c>
      <c r="L13" s="1" t="b">
        <f t="shared" si="1"/>
        <v>0</v>
      </c>
      <c r="M13" s="1" t="str">
        <f t="shared" si="2"/>
        <v>PAY</v>
      </c>
      <c r="N13" s="34">
        <f>IF(M13="PAY", VLOOKUP(Table1[[#This Row],[JOB TYPE]],'CODES FOR CLOSING TYPE'!$A$1:$C$28, 3, 0), "")</f>
        <v>205.64</v>
      </c>
      <c r="O13" s="5">
        <f t="shared" si="3"/>
        <v>12</v>
      </c>
    </row>
    <row r="14" spans="1:22" ht="15" customHeight="1" x14ac:dyDescent="0.35">
      <c r="A14" s="30">
        <v>6302577</v>
      </c>
      <c r="B14" s="30" t="s">
        <v>24</v>
      </c>
      <c r="C14" s="30" t="s">
        <v>6</v>
      </c>
      <c r="D14" s="30" t="s">
        <v>19</v>
      </c>
      <c r="E14" s="1" t="s">
        <v>23</v>
      </c>
      <c r="F14" s="51">
        <v>43180</v>
      </c>
      <c r="G14" s="30" t="str">
        <f>VLOOKUP(Table1[[#This Row],[JOB TYPE]],'CODES FOR CLOSING TYPE'!$A$1:$B$28,2,0)</f>
        <v>ZNGA563B</v>
      </c>
      <c r="H14" s="1" t="str">
        <f>_xlfn.IFNA(VLOOKUP(Table1[[#This Row],[JOB TYPE]],Table2[#All],2,0), "Not req")</f>
        <v>REQ</v>
      </c>
      <c r="J14" s="1" t="str">
        <f>CONCATENATE(Table1[[#This Row],[WORK ID]],Table1[[#This Row],[CODE]])</f>
        <v>6302577ZNGA563B</v>
      </c>
      <c r="K14" s="1" t="str">
        <f t="shared" si="0"/>
        <v>DUP</v>
      </c>
      <c r="L14" s="1" t="b">
        <f t="shared" si="1"/>
        <v>1</v>
      </c>
      <c r="M14" s="1" t="str">
        <f t="shared" si="2"/>
        <v>NO</v>
      </c>
      <c r="N14" s="34" t="str">
        <f>IF(M14="PAY", VLOOKUP(Table1[[#This Row],[JOB TYPE]],'CODES FOR CLOSING TYPE'!$A$1:$C$28, 3, 0), "")</f>
        <v/>
      </c>
      <c r="O14" s="5">
        <f t="shared" si="3"/>
        <v>12</v>
      </c>
    </row>
    <row r="15" spans="1:22" ht="15" customHeight="1" x14ac:dyDescent="0.35">
      <c r="A15" s="30">
        <v>6302577</v>
      </c>
      <c r="B15" s="30" t="s">
        <v>24</v>
      </c>
      <c r="C15" s="30" t="s">
        <v>26</v>
      </c>
      <c r="D15" s="30" t="s">
        <v>19</v>
      </c>
      <c r="E15" s="1" t="s">
        <v>23</v>
      </c>
      <c r="F15" s="51">
        <v>43180</v>
      </c>
      <c r="G15" s="30" t="str">
        <f>VLOOKUP(Table1[[#This Row],[JOB TYPE]],'CODES FOR CLOSING TYPE'!$A$1:$B$28,2,0)</f>
        <v>ZNGA563BC</v>
      </c>
      <c r="H15" s="1" t="str">
        <f>_xlfn.IFNA(VLOOKUP(Table1[[#This Row],[JOB TYPE]],Table2[#All],2,0), "Not req")</f>
        <v>Not req</v>
      </c>
      <c r="J15" s="1" t="str">
        <f>CONCATENATE(Table1[[#This Row],[WORK ID]],Table1[[#This Row],[CODE]])</f>
        <v>6302577ZNGA563BC</v>
      </c>
      <c r="K15" s="1" t="str">
        <f t="shared" si="0"/>
        <v>UNIQUE</v>
      </c>
      <c r="L15" s="1" t="b">
        <f t="shared" si="1"/>
        <v>0</v>
      </c>
      <c r="M15" s="1" t="str">
        <f t="shared" si="2"/>
        <v>PAY</v>
      </c>
      <c r="N15" s="34">
        <f>IF(M15="PAY", VLOOKUP(Table1[[#This Row],[JOB TYPE]],'CODES FOR CLOSING TYPE'!$A$1:$C$28, 3, 0), "")</f>
        <v>626.70000000000005</v>
      </c>
      <c r="O15" s="5">
        <f t="shared" si="3"/>
        <v>12</v>
      </c>
    </row>
    <row r="16" spans="1:22" ht="15" customHeight="1" x14ac:dyDescent="0.35">
      <c r="A16" s="30">
        <v>6539614</v>
      </c>
      <c r="B16" s="30" t="s">
        <v>25</v>
      </c>
      <c r="C16" s="30" t="s">
        <v>9</v>
      </c>
      <c r="D16" s="30" t="s">
        <v>19</v>
      </c>
      <c r="E16" s="1" t="s">
        <v>23</v>
      </c>
      <c r="F16" s="51">
        <v>43181</v>
      </c>
      <c r="G16" s="30" t="str">
        <f>VLOOKUP(Table1[[#This Row],[JOB TYPE]],'CODES FOR CLOSING TYPE'!$A$1:$B$28,2,0)</f>
        <v>ZNGA561B</v>
      </c>
      <c r="H16" s="1" t="str">
        <f>_xlfn.IFNA(VLOOKUP(Table1[[#This Row],[JOB TYPE]],Table2[#All],2,0), "Not req")</f>
        <v>Not req</v>
      </c>
      <c r="J16" s="1" t="str">
        <f>CONCATENATE(Table1[[#This Row],[WORK ID]],Table1[[#This Row],[CODE]])</f>
        <v>6539614ZNGA561B</v>
      </c>
      <c r="K16" s="1" t="str">
        <f t="shared" si="0"/>
        <v>DUP</v>
      </c>
      <c r="L16" s="1" t="b">
        <f t="shared" si="1"/>
        <v>1</v>
      </c>
      <c r="M16" s="1" t="str">
        <f t="shared" si="2"/>
        <v>NO</v>
      </c>
      <c r="N16" s="34" t="str">
        <f>IF(M16="PAY", VLOOKUP(Table1[[#This Row],[JOB TYPE]],'CODES FOR CLOSING TYPE'!$A$1:$C$28, 3, 0), "")</f>
        <v/>
      </c>
      <c r="O16" s="5">
        <f t="shared" si="3"/>
        <v>12</v>
      </c>
    </row>
    <row r="17" spans="1:15" ht="15" customHeight="1" x14ac:dyDescent="0.35">
      <c r="A17" s="30">
        <v>6563179</v>
      </c>
      <c r="B17" s="30" t="s">
        <v>27</v>
      </c>
      <c r="C17" s="30" t="s">
        <v>6</v>
      </c>
      <c r="D17" s="30" t="s">
        <v>19</v>
      </c>
      <c r="E17" s="1" t="s">
        <v>30</v>
      </c>
      <c r="F17" s="51">
        <v>43181</v>
      </c>
      <c r="G17" s="30" t="str">
        <f>VLOOKUP(Table1[[#This Row],[JOB TYPE]],'CODES FOR CLOSING TYPE'!$A$1:$B$28,2,0)</f>
        <v>ZNGA563B</v>
      </c>
      <c r="H17" s="1" t="str">
        <f>_xlfn.IFNA(VLOOKUP(Table1[[#This Row],[JOB TYPE]],Table2[#All],2,0), "Not req")</f>
        <v>REQ</v>
      </c>
      <c r="J17" s="1" t="str">
        <f>CONCATENATE(Table1[[#This Row],[WORK ID]],Table1[[#This Row],[CODE]])</f>
        <v>6563179ZNGA563B</v>
      </c>
      <c r="K17" s="1" t="str">
        <f t="shared" si="0"/>
        <v>DUP</v>
      </c>
      <c r="L17" s="1" t="b">
        <f t="shared" si="1"/>
        <v>1</v>
      </c>
      <c r="M17" s="1" t="str">
        <f t="shared" si="2"/>
        <v>NO</v>
      </c>
      <c r="N17" s="34" t="str">
        <f>IF(M17="PAY", VLOOKUP(Table1[[#This Row],[JOB TYPE]],'CODES FOR CLOSING TYPE'!$A$1:$C$28, 3, 0), "")</f>
        <v/>
      </c>
      <c r="O17" s="5">
        <f t="shared" si="3"/>
        <v>12</v>
      </c>
    </row>
    <row r="18" spans="1:15" ht="15" customHeight="1" x14ac:dyDescent="0.35">
      <c r="A18" s="30">
        <v>6563179</v>
      </c>
      <c r="B18" s="30" t="s">
        <v>27</v>
      </c>
      <c r="C18" s="30" t="s">
        <v>26</v>
      </c>
      <c r="D18" s="30" t="s">
        <v>19</v>
      </c>
      <c r="E18" s="1" t="s">
        <v>30</v>
      </c>
      <c r="F18" s="51">
        <v>43181</v>
      </c>
      <c r="G18" s="30" t="str">
        <f>VLOOKUP(Table1[[#This Row],[JOB TYPE]],'CODES FOR CLOSING TYPE'!$A$1:$B$28,2,0)</f>
        <v>ZNGA563BC</v>
      </c>
      <c r="H18" s="1" t="str">
        <f>_xlfn.IFNA(VLOOKUP(Table1[[#This Row],[JOB TYPE]],Table2[#All],2,0), "Not req")</f>
        <v>Not req</v>
      </c>
      <c r="J18" s="1" t="str">
        <f>CONCATENATE(Table1[[#This Row],[WORK ID]],Table1[[#This Row],[CODE]])</f>
        <v>6563179ZNGA563BC</v>
      </c>
      <c r="K18" s="1" t="str">
        <f t="shared" si="0"/>
        <v>UNIQUE</v>
      </c>
      <c r="L18" s="1" t="b">
        <f>SUMPRODUCT(--(G18=BUILDCODES))&gt;0</f>
        <v>0</v>
      </c>
      <c r="M18" s="1" t="str">
        <f>IF(AND(K18="DUP", L18=TRUE),"NO","PAY")</f>
        <v>PAY</v>
      </c>
      <c r="N18" s="34">
        <f>IF(M18="PAY", VLOOKUP(Table1[[#This Row],[JOB TYPE]],'CODES FOR CLOSING TYPE'!$A$1:$C$28, 3, 0), "")</f>
        <v>626.70000000000005</v>
      </c>
      <c r="O18" s="5">
        <f t="shared" si="3"/>
        <v>12</v>
      </c>
    </row>
    <row r="19" spans="1:15" ht="15" customHeight="1" x14ac:dyDescent="0.35">
      <c r="A19" s="30">
        <v>6288589</v>
      </c>
      <c r="B19" s="30" t="s">
        <v>36</v>
      </c>
      <c r="C19" s="30" t="s">
        <v>37</v>
      </c>
      <c r="D19" s="30" t="s">
        <v>19</v>
      </c>
      <c r="E19" s="1" t="s">
        <v>30</v>
      </c>
      <c r="F19" s="51">
        <v>43178</v>
      </c>
      <c r="G19" s="30" t="str">
        <f>VLOOKUP(Table1[[#This Row],[JOB TYPE]],'CODES FOR CLOSING TYPE'!$A$1:$B$28,2,0)</f>
        <v>ZNGA560BC</v>
      </c>
      <c r="H19" s="1" t="str">
        <f>_xlfn.IFNA(VLOOKUP(Table1[[#This Row],[JOB TYPE]],Table2[#All],2,0), "Not req")</f>
        <v>Not req</v>
      </c>
      <c r="J19" s="1" t="str">
        <f>CONCATENATE(Table1[[#This Row],[WORK ID]],Table1[[#This Row],[CODE]])</f>
        <v>6288589ZNGA560BC</v>
      </c>
      <c r="K19" s="1" t="str">
        <f t="shared" si="0"/>
        <v>UNIQUE</v>
      </c>
      <c r="L19" s="1" t="b">
        <f t="shared" si="1"/>
        <v>0</v>
      </c>
      <c r="M19" s="1" t="str">
        <f t="shared" si="2"/>
        <v>PAY</v>
      </c>
      <c r="N19" s="34">
        <f>IF(M19="PAY", VLOOKUP(Table1[[#This Row],[JOB TYPE]],'CODES FOR CLOSING TYPE'!$A$1:$C$28, 3, 0), "")</f>
        <v>414.92</v>
      </c>
      <c r="O19" s="5">
        <f t="shared" si="3"/>
        <v>12</v>
      </c>
    </row>
    <row r="20" spans="1:15" ht="15" customHeight="1" x14ac:dyDescent="0.35">
      <c r="A20" s="30">
        <v>6414033</v>
      </c>
      <c r="B20" s="30" t="s">
        <v>38</v>
      </c>
      <c r="C20" s="30" t="s">
        <v>9</v>
      </c>
      <c r="D20" s="30" t="s">
        <v>19</v>
      </c>
      <c r="E20" s="1" t="s">
        <v>30</v>
      </c>
      <c r="F20" s="51">
        <v>43178</v>
      </c>
      <c r="G20" s="30" t="str">
        <f>VLOOKUP(Table1[[#This Row],[JOB TYPE]],'CODES FOR CLOSING TYPE'!$A$1:$B$28,2,0)</f>
        <v>ZNGA561B</v>
      </c>
      <c r="H20" s="1" t="str">
        <f>_xlfn.IFNA(VLOOKUP(Table1[[#This Row],[JOB TYPE]],Table2[#All],2,0), "Not req")</f>
        <v>Not req</v>
      </c>
      <c r="J20" s="1" t="str">
        <f>CONCATENATE(Table1[[#This Row],[WORK ID]],Table1[[#This Row],[CODE]])</f>
        <v>6414033ZNGA561B</v>
      </c>
      <c r="K20" s="1" t="str">
        <f t="shared" si="0"/>
        <v>DUP</v>
      </c>
      <c r="L20" s="1" t="b">
        <f t="shared" si="1"/>
        <v>1</v>
      </c>
      <c r="M20" s="1" t="str">
        <f t="shared" si="2"/>
        <v>NO</v>
      </c>
      <c r="N20" s="34" t="str">
        <f>IF(M20="PAY", VLOOKUP(Table1[[#This Row],[JOB TYPE]],'CODES FOR CLOSING TYPE'!$A$1:$C$28, 3, 0), "")</f>
        <v/>
      </c>
      <c r="O20" s="5">
        <f t="shared" si="3"/>
        <v>12</v>
      </c>
    </row>
    <row r="21" spans="1:15" ht="15" customHeight="1" x14ac:dyDescent="0.35">
      <c r="A21" s="30">
        <v>6414033</v>
      </c>
      <c r="B21" s="30" t="s">
        <v>38</v>
      </c>
      <c r="C21" s="30" t="s">
        <v>15</v>
      </c>
      <c r="D21" s="30" t="s">
        <v>19</v>
      </c>
      <c r="E21" s="1" t="s">
        <v>30</v>
      </c>
      <c r="F21" s="51">
        <v>43178</v>
      </c>
      <c r="G21" s="30" t="str">
        <f>VLOOKUP(Table1[[#This Row],[JOB TYPE]],'CODES FOR CLOSING TYPE'!$A$1:$B$28,2,0)</f>
        <v>ZNGA561BC</v>
      </c>
      <c r="H21" s="1" t="str">
        <f>_xlfn.IFNA(VLOOKUP(Table1[[#This Row],[JOB TYPE]],Table2[#All],2,0), "Not req")</f>
        <v>Not req</v>
      </c>
      <c r="J21" s="1" t="str">
        <f>CONCATENATE(Table1[[#This Row],[WORK ID]],Table1[[#This Row],[CODE]])</f>
        <v>6414033ZNGA561BC</v>
      </c>
      <c r="K21" s="1" t="str">
        <f t="shared" si="0"/>
        <v>UNIQUE</v>
      </c>
      <c r="L21" s="1" t="b">
        <f t="shared" si="1"/>
        <v>0</v>
      </c>
      <c r="M21" s="1" t="str">
        <f t="shared" si="2"/>
        <v>PAY</v>
      </c>
      <c r="N21" s="34">
        <f>IF(M21="PAY", VLOOKUP(Table1[[#This Row],[JOB TYPE]],'CODES FOR CLOSING TYPE'!$A$1:$C$28, 3, 0), "")</f>
        <v>433.57</v>
      </c>
      <c r="O21" s="5">
        <f t="shared" si="3"/>
        <v>12</v>
      </c>
    </row>
    <row r="22" spans="1:15" ht="15" customHeight="1" x14ac:dyDescent="0.35">
      <c r="A22" s="30">
        <v>6516000</v>
      </c>
      <c r="B22" s="30" t="s">
        <v>39</v>
      </c>
      <c r="C22" s="30" t="s">
        <v>6</v>
      </c>
      <c r="D22" s="30" t="s">
        <v>19</v>
      </c>
      <c r="E22" s="1" t="s">
        <v>30</v>
      </c>
      <c r="F22" s="51">
        <v>43178</v>
      </c>
      <c r="G22" s="30" t="str">
        <f>VLOOKUP(Table1[[#This Row],[JOB TYPE]],'CODES FOR CLOSING TYPE'!$A$1:$B$28,2,0)</f>
        <v>ZNGA563B</v>
      </c>
      <c r="H22" s="1" t="str">
        <f>_xlfn.IFNA(VLOOKUP(Table1[[#This Row],[JOB TYPE]],Table2[#All],2,0), "Not req")</f>
        <v>REQ</v>
      </c>
      <c r="J22" s="1" t="str">
        <f>CONCATENATE(Table1[[#This Row],[WORK ID]],Table1[[#This Row],[CODE]])</f>
        <v>6516000ZNGA563B</v>
      </c>
      <c r="K22" s="1" t="str">
        <f t="shared" si="0"/>
        <v>DUP</v>
      </c>
      <c r="L22" s="1" t="b">
        <f t="shared" si="1"/>
        <v>1</v>
      </c>
      <c r="M22" s="1" t="str">
        <f t="shared" si="2"/>
        <v>NO</v>
      </c>
      <c r="N22" s="34" t="str">
        <f>IF(M22="PAY", VLOOKUP(Table1[[#This Row],[JOB TYPE]],'CODES FOR CLOSING TYPE'!$A$1:$C$28, 3, 0), "")</f>
        <v/>
      </c>
      <c r="O22" s="5">
        <f t="shared" si="3"/>
        <v>12</v>
      </c>
    </row>
    <row r="23" spans="1:15" ht="15" customHeight="1" x14ac:dyDescent="0.35">
      <c r="A23" s="30">
        <v>6563179</v>
      </c>
      <c r="B23" s="30" t="s">
        <v>27</v>
      </c>
      <c r="C23" s="30" t="s">
        <v>13</v>
      </c>
      <c r="D23" s="30" t="s">
        <v>19</v>
      </c>
      <c r="E23" s="1" t="s">
        <v>30</v>
      </c>
      <c r="F23" s="51">
        <v>43179</v>
      </c>
      <c r="G23" s="30" t="str">
        <f>VLOOKUP(Table1[[#This Row],[JOB TYPE]],'CODES FOR CLOSING TYPE'!$A$1:$B$28,2,0)</f>
        <v>Z999</v>
      </c>
      <c r="H23" s="1" t="str">
        <f>_xlfn.IFNA(VLOOKUP(Table1[[#This Row],[JOB TYPE]],Table2[#All],2,0), "Not req")</f>
        <v>REQ</v>
      </c>
      <c r="J23" s="1" t="str">
        <f>CONCATENATE(Table1[[#This Row],[WORK ID]],Table1[[#This Row],[CODE]])</f>
        <v>6563179Z999</v>
      </c>
      <c r="K23" s="1" t="str">
        <f t="shared" si="0"/>
        <v>UNIQUE</v>
      </c>
      <c r="L23" s="1" t="b">
        <f t="shared" si="1"/>
        <v>0</v>
      </c>
      <c r="M23" s="1" t="str">
        <f t="shared" si="2"/>
        <v>PAY</v>
      </c>
      <c r="N23" s="34">
        <f>IF(M23="PAY", VLOOKUP(Table1[[#This Row],[JOB TYPE]],'CODES FOR CLOSING TYPE'!$A$1:$C$28, 3, 0), "")</f>
        <v>0</v>
      </c>
      <c r="O23" s="5">
        <f t="shared" si="3"/>
        <v>12</v>
      </c>
    </row>
    <row r="24" spans="1:15" ht="15" customHeight="1" x14ac:dyDescent="0.35">
      <c r="A24" s="30">
        <v>6439062</v>
      </c>
      <c r="B24" s="30" t="s">
        <v>28</v>
      </c>
      <c r="C24" s="30" t="s">
        <v>29</v>
      </c>
      <c r="D24" s="30" t="s">
        <v>19</v>
      </c>
      <c r="E24" s="1" t="s">
        <v>30</v>
      </c>
      <c r="F24" s="51">
        <v>43180</v>
      </c>
      <c r="G24" s="30" t="str">
        <f>VLOOKUP(Table1[[#This Row],[JOB TYPE]],'CODES FOR CLOSING TYPE'!$A$1:$B$28,2,0)</f>
        <v>ZNGA560B</v>
      </c>
      <c r="H24" s="1" t="str">
        <f>_xlfn.IFNA(VLOOKUP(Table1[[#This Row],[JOB TYPE]],Table2[#All],2,0), "Not req")</f>
        <v>Not req</v>
      </c>
      <c r="J24" s="1" t="str">
        <f>CONCATENATE(Table1[[#This Row],[WORK ID]],Table1[[#This Row],[CODE]])</f>
        <v>6439062ZNGA560B</v>
      </c>
      <c r="K24" s="1" t="str">
        <f t="shared" si="0"/>
        <v>DUP</v>
      </c>
      <c r="L24" s="1" t="b">
        <f t="shared" si="1"/>
        <v>1</v>
      </c>
      <c r="M24" s="1" t="str">
        <f t="shared" si="2"/>
        <v>NO</v>
      </c>
      <c r="N24" s="34" t="str">
        <f>IF(M24="PAY", VLOOKUP(Table1[[#This Row],[JOB TYPE]],'CODES FOR CLOSING TYPE'!$A$1:$C$28, 3, 0), "")</f>
        <v/>
      </c>
      <c r="O24" s="5">
        <f t="shared" si="3"/>
        <v>12</v>
      </c>
    </row>
    <row r="25" spans="1:15" ht="15" customHeight="1" x14ac:dyDescent="0.35">
      <c r="A25" s="30">
        <v>6093072</v>
      </c>
      <c r="B25" s="30" t="s">
        <v>40</v>
      </c>
      <c r="C25" s="30" t="s">
        <v>37</v>
      </c>
      <c r="D25" s="30" t="s">
        <v>44</v>
      </c>
      <c r="E25" s="1" t="s">
        <v>42</v>
      </c>
      <c r="F25" s="51">
        <v>43178</v>
      </c>
      <c r="G25" s="30" t="str">
        <f>VLOOKUP(Table1[[#This Row],[JOB TYPE]],'CODES FOR CLOSING TYPE'!$A$1:$B$28,2,0)</f>
        <v>ZNGA560BC</v>
      </c>
      <c r="H25" s="1" t="str">
        <f>_xlfn.IFNA(VLOOKUP(Table1[[#This Row],[JOB TYPE]],Table2[#All],2,0), "Not req")</f>
        <v>Not req</v>
      </c>
      <c r="J25" s="1" t="str">
        <f>CONCATENATE(Table1[[#This Row],[WORK ID]],Table1[[#This Row],[CODE]])</f>
        <v>6093072ZNGA560BC</v>
      </c>
      <c r="K25" s="1" t="str">
        <f t="shared" si="0"/>
        <v>UNIQUE</v>
      </c>
      <c r="L25" s="1" t="b">
        <f t="shared" si="1"/>
        <v>0</v>
      </c>
      <c r="M25" s="1" t="str">
        <f t="shared" si="2"/>
        <v>PAY</v>
      </c>
      <c r="N25" s="34">
        <f>IF(M25="PAY", VLOOKUP(Table1[[#This Row],[JOB TYPE]],'CODES FOR CLOSING TYPE'!$A$1:$C$28, 3, 0), "")</f>
        <v>414.92</v>
      </c>
      <c r="O25" s="5">
        <f t="shared" si="3"/>
        <v>12</v>
      </c>
    </row>
    <row r="26" spans="1:15" ht="15" customHeight="1" x14ac:dyDescent="0.35">
      <c r="A26" s="30">
        <v>6154318</v>
      </c>
      <c r="B26" s="30" t="s">
        <v>41</v>
      </c>
      <c r="C26" s="30" t="s">
        <v>15</v>
      </c>
      <c r="D26" s="30" t="s">
        <v>44</v>
      </c>
      <c r="E26" s="1" t="s">
        <v>42</v>
      </c>
      <c r="F26" s="51">
        <v>43178</v>
      </c>
      <c r="G26" s="30" t="str">
        <f>VLOOKUP(Table1[[#This Row],[JOB TYPE]],'CODES FOR CLOSING TYPE'!$A$1:$B$28,2,0)</f>
        <v>ZNGA561BC</v>
      </c>
      <c r="H26" s="1" t="str">
        <f>_xlfn.IFNA(VLOOKUP(Table1[[#This Row],[JOB TYPE]],Table2[#All],2,0), "Not req")</f>
        <v>Not req</v>
      </c>
      <c r="J26" s="1" t="str">
        <f>CONCATENATE(Table1[[#This Row],[WORK ID]],Table1[[#This Row],[CODE]])</f>
        <v>6154318ZNGA561BC</v>
      </c>
      <c r="K26" s="1" t="str">
        <f t="shared" si="0"/>
        <v>UNIQUE</v>
      </c>
      <c r="L26" s="1" t="b">
        <f t="shared" si="1"/>
        <v>0</v>
      </c>
      <c r="M26" s="1" t="str">
        <f t="shared" si="2"/>
        <v>PAY</v>
      </c>
      <c r="N26" s="34">
        <f>IF(M26="PAY", VLOOKUP(Table1[[#This Row],[JOB TYPE]],'CODES FOR CLOSING TYPE'!$A$1:$C$28, 3, 0), "")</f>
        <v>433.57</v>
      </c>
      <c r="O26" s="5">
        <f t="shared" si="3"/>
        <v>12</v>
      </c>
    </row>
    <row r="27" spans="1:15" ht="15" customHeight="1" x14ac:dyDescent="0.35">
      <c r="A27" s="30">
        <v>6405075</v>
      </c>
      <c r="B27" s="30" t="s">
        <v>43</v>
      </c>
      <c r="C27" s="30" t="s">
        <v>15</v>
      </c>
      <c r="D27" s="30" t="s">
        <v>44</v>
      </c>
      <c r="E27" s="1" t="s">
        <v>42</v>
      </c>
      <c r="F27" s="51">
        <v>43180</v>
      </c>
      <c r="G27" s="30" t="str">
        <f>VLOOKUP(Table1[[#This Row],[JOB TYPE]],'CODES FOR CLOSING TYPE'!$A$1:$B$28,2,0)</f>
        <v>ZNGA561BC</v>
      </c>
      <c r="H27" s="1" t="str">
        <f>_xlfn.IFNA(VLOOKUP(Table1[[#This Row],[JOB TYPE]],Table2[#All],2,0), "Not req")</f>
        <v>Not req</v>
      </c>
      <c r="J27" s="1" t="str">
        <f>CONCATENATE(Table1[[#This Row],[WORK ID]],Table1[[#This Row],[CODE]])</f>
        <v>6405075ZNGA561BC</v>
      </c>
      <c r="K27" s="1" t="str">
        <f t="shared" si="0"/>
        <v>UNIQUE</v>
      </c>
      <c r="L27" s="1" t="b">
        <f t="shared" si="1"/>
        <v>0</v>
      </c>
      <c r="M27" s="1" t="str">
        <f t="shared" si="2"/>
        <v>PAY</v>
      </c>
      <c r="N27" s="34">
        <f>IF(M27="PAY", VLOOKUP(Table1[[#This Row],[JOB TYPE]],'CODES FOR CLOSING TYPE'!$A$1:$C$28, 3, 0), "")</f>
        <v>433.57</v>
      </c>
      <c r="O27" s="5">
        <f t="shared" si="3"/>
        <v>12</v>
      </c>
    </row>
    <row r="28" spans="1:15" ht="15" customHeight="1" x14ac:dyDescent="0.35">
      <c r="A28" s="30">
        <v>6400042</v>
      </c>
      <c r="B28" s="30" t="s">
        <v>45</v>
      </c>
      <c r="C28" s="30" t="s">
        <v>9</v>
      </c>
      <c r="D28" s="30" t="s">
        <v>19</v>
      </c>
      <c r="E28" s="1" t="s">
        <v>51</v>
      </c>
      <c r="F28" s="51">
        <v>43178</v>
      </c>
      <c r="G28" s="30" t="str">
        <f>VLOOKUP(Table1[[#This Row],[JOB TYPE]],'CODES FOR CLOSING TYPE'!$A$1:$B$28,2,0)</f>
        <v>ZNGA561B</v>
      </c>
      <c r="H28" s="1" t="str">
        <f>_xlfn.IFNA(VLOOKUP(Table1[[#This Row],[JOB TYPE]],Table2[#All],2,0), "Not req")</f>
        <v>Not req</v>
      </c>
      <c r="J28" s="1" t="str">
        <f>CONCATENATE(Table1[[#This Row],[WORK ID]],Table1[[#This Row],[CODE]])</f>
        <v>6400042ZNGA561B</v>
      </c>
      <c r="K28" s="1" t="str">
        <f t="shared" si="0"/>
        <v>DUP</v>
      </c>
      <c r="L28" s="1" t="b">
        <f t="shared" si="1"/>
        <v>1</v>
      </c>
      <c r="M28" s="1" t="str">
        <f t="shared" si="2"/>
        <v>NO</v>
      </c>
      <c r="N28" s="34" t="str">
        <f>IF(M28="PAY", VLOOKUP(Table1[[#This Row],[JOB TYPE]],'CODES FOR CLOSING TYPE'!$A$1:$C$28, 3, 0), "")</f>
        <v/>
      </c>
      <c r="O28" s="5">
        <f t="shared" si="3"/>
        <v>12</v>
      </c>
    </row>
    <row r="29" spans="1:15" ht="15" customHeight="1" x14ac:dyDescent="0.35">
      <c r="A29" s="30">
        <v>6400042</v>
      </c>
      <c r="B29" s="30" t="s">
        <v>45</v>
      </c>
      <c r="C29" s="30" t="s">
        <v>15</v>
      </c>
      <c r="D29" s="30" t="s">
        <v>19</v>
      </c>
      <c r="E29" s="1" t="s">
        <v>51</v>
      </c>
      <c r="F29" s="51">
        <v>43178</v>
      </c>
      <c r="G29" s="30" t="str">
        <f>VLOOKUP(Table1[[#This Row],[JOB TYPE]],'CODES FOR CLOSING TYPE'!$A$1:$B$28,2,0)</f>
        <v>ZNGA561BC</v>
      </c>
      <c r="H29" s="1" t="str">
        <f>_xlfn.IFNA(VLOOKUP(Table1[[#This Row],[JOB TYPE]],Table2[#All],2,0), "Not req")</f>
        <v>Not req</v>
      </c>
      <c r="J29" s="1" t="str">
        <f>CONCATENATE(Table1[[#This Row],[WORK ID]],Table1[[#This Row],[CODE]])</f>
        <v>6400042ZNGA561BC</v>
      </c>
      <c r="K29" s="1" t="str">
        <f t="shared" si="0"/>
        <v>UNIQUE</v>
      </c>
      <c r="L29" s="1" t="b">
        <f t="shared" si="1"/>
        <v>0</v>
      </c>
      <c r="M29" s="1" t="str">
        <f t="shared" si="2"/>
        <v>PAY</v>
      </c>
      <c r="N29" s="34">
        <f>IF(M29="PAY", VLOOKUP(Table1[[#This Row],[JOB TYPE]],'CODES FOR CLOSING TYPE'!$A$1:$C$28, 3, 0), "")</f>
        <v>433.57</v>
      </c>
      <c r="O29" s="5">
        <f t="shared" si="3"/>
        <v>12</v>
      </c>
    </row>
    <row r="30" spans="1:15" ht="15" customHeight="1" x14ac:dyDescent="0.35">
      <c r="A30" s="30">
        <v>6504970</v>
      </c>
      <c r="B30" s="30" t="s">
        <v>46</v>
      </c>
      <c r="C30" s="30" t="s">
        <v>26</v>
      </c>
      <c r="D30" s="30" t="s">
        <v>19</v>
      </c>
      <c r="E30" s="1" t="s">
        <v>51</v>
      </c>
      <c r="F30" s="51">
        <v>43178</v>
      </c>
      <c r="G30" s="30" t="str">
        <f>VLOOKUP(Table1[[#This Row],[JOB TYPE]],'CODES FOR CLOSING TYPE'!$A$1:$B$28,2,0)</f>
        <v>ZNGA563BC</v>
      </c>
      <c r="H30" s="1" t="str">
        <f>_xlfn.IFNA(VLOOKUP(Table1[[#This Row],[JOB TYPE]],Table2[#All],2,0), "Not req")</f>
        <v>Not req</v>
      </c>
      <c r="J30" s="1" t="str">
        <f>CONCATENATE(Table1[[#This Row],[WORK ID]],Table1[[#This Row],[CODE]])</f>
        <v>6504970ZNGA563BC</v>
      </c>
      <c r="K30" s="1" t="str">
        <f t="shared" si="0"/>
        <v>UNIQUE</v>
      </c>
      <c r="L30" s="1" t="b">
        <f t="shared" si="1"/>
        <v>0</v>
      </c>
      <c r="M30" s="1" t="str">
        <f t="shared" si="2"/>
        <v>PAY</v>
      </c>
      <c r="N30" s="34">
        <f>IF(M30="PAY", VLOOKUP(Table1[[#This Row],[JOB TYPE]],'CODES FOR CLOSING TYPE'!$A$1:$C$28, 3, 0), "")</f>
        <v>626.70000000000005</v>
      </c>
      <c r="O30" s="5">
        <f t="shared" si="3"/>
        <v>12</v>
      </c>
    </row>
    <row r="31" spans="1:15" ht="15" customHeight="1" x14ac:dyDescent="0.35">
      <c r="A31" s="30">
        <v>6416366</v>
      </c>
      <c r="B31" s="30" t="s">
        <v>47</v>
      </c>
      <c r="C31" s="30" t="s">
        <v>6</v>
      </c>
      <c r="D31" s="30" t="s">
        <v>19</v>
      </c>
      <c r="E31" s="1" t="s">
        <v>51</v>
      </c>
      <c r="F31" s="51">
        <v>43178</v>
      </c>
      <c r="G31" s="30" t="str">
        <f>VLOOKUP(Table1[[#This Row],[JOB TYPE]],'CODES FOR CLOSING TYPE'!$A$1:$B$28,2,0)</f>
        <v>ZNGA563B</v>
      </c>
      <c r="H31" s="1" t="str">
        <f>_xlfn.IFNA(VLOOKUP(Table1[[#This Row],[JOB TYPE]],Table2[#All],2,0), "Not req")</f>
        <v>REQ</v>
      </c>
      <c r="J31" s="1" t="str">
        <f>CONCATENATE(Table1[[#This Row],[WORK ID]],Table1[[#This Row],[CODE]])</f>
        <v>6416366ZNGA563B</v>
      </c>
      <c r="K31" s="1" t="str">
        <f t="shared" si="0"/>
        <v>DUP</v>
      </c>
      <c r="L31" s="1" t="b">
        <f t="shared" si="1"/>
        <v>1</v>
      </c>
      <c r="M31" s="1" t="str">
        <f t="shared" si="2"/>
        <v>NO</v>
      </c>
      <c r="N31" s="34" t="str">
        <f>IF(M31="PAY", VLOOKUP(Table1[[#This Row],[JOB TYPE]],'CODES FOR CLOSING TYPE'!$A$1:$C$28, 3, 0), "")</f>
        <v/>
      </c>
      <c r="O31" s="5">
        <f t="shared" si="3"/>
        <v>12</v>
      </c>
    </row>
    <row r="32" spans="1:15" ht="15" customHeight="1" x14ac:dyDescent="0.35">
      <c r="A32" s="30">
        <v>6541376</v>
      </c>
      <c r="B32" s="30" t="s">
        <v>48</v>
      </c>
      <c r="C32" s="30" t="s">
        <v>6</v>
      </c>
      <c r="D32" s="30" t="s">
        <v>19</v>
      </c>
      <c r="E32" s="1" t="s">
        <v>51</v>
      </c>
      <c r="F32" s="51">
        <v>43178</v>
      </c>
      <c r="G32" s="30" t="str">
        <f>VLOOKUP(Table1[[#This Row],[JOB TYPE]],'CODES FOR CLOSING TYPE'!$A$1:$B$28,2,0)</f>
        <v>ZNGA563B</v>
      </c>
      <c r="H32" s="1" t="str">
        <f>_xlfn.IFNA(VLOOKUP(Table1[[#This Row],[JOB TYPE]],Table2[#All],2,0), "Not req")</f>
        <v>REQ</v>
      </c>
      <c r="J32" s="1" t="str">
        <f>CONCATENATE(Table1[[#This Row],[WORK ID]],Table1[[#This Row],[CODE]])</f>
        <v>6541376ZNGA563B</v>
      </c>
      <c r="K32" s="1" t="str">
        <f t="shared" si="0"/>
        <v>DUP</v>
      </c>
      <c r="L32" s="1" t="b">
        <f t="shared" si="1"/>
        <v>1</v>
      </c>
      <c r="M32" s="1" t="str">
        <f t="shared" si="2"/>
        <v>NO</v>
      </c>
      <c r="N32" s="34" t="str">
        <f>IF(M32="PAY", VLOOKUP(Table1[[#This Row],[JOB TYPE]],'CODES FOR CLOSING TYPE'!$A$1:$C$28, 3, 0), "")</f>
        <v/>
      </c>
      <c r="O32" s="5">
        <f t="shared" si="3"/>
        <v>12</v>
      </c>
    </row>
    <row r="33" spans="1:15" ht="15" customHeight="1" x14ac:dyDescent="0.35">
      <c r="A33" s="30">
        <v>6579654</v>
      </c>
      <c r="B33" s="30" t="s">
        <v>49</v>
      </c>
      <c r="C33" s="30" t="s">
        <v>9</v>
      </c>
      <c r="D33" s="30" t="s">
        <v>19</v>
      </c>
      <c r="E33" s="1" t="s">
        <v>51</v>
      </c>
      <c r="F33" s="51">
        <v>43179</v>
      </c>
      <c r="G33" s="30" t="str">
        <f>VLOOKUP(Table1[[#This Row],[JOB TYPE]],'CODES FOR CLOSING TYPE'!$A$1:$B$28,2,0)</f>
        <v>ZNGA561B</v>
      </c>
      <c r="H33" s="1" t="str">
        <f>_xlfn.IFNA(VLOOKUP(Table1[[#This Row],[JOB TYPE]],Table2[#All],2,0), "Not req")</f>
        <v>Not req</v>
      </c>
      <c r="J33" s="1" t="str">
        <f>CONCATENATE(Table1[[#This Row],[WORK ID]],Table1[[#This Row],[CODE]])</f>
        <v>6579654ZNGA561B</v>
      </c>
      <c r="K33" s="1" t="str">
        <f t="shared" si="0"/>
        <v>DUP</v>
      </c>
      <c r="L33" s="1" t="b">
        <f t="shared" si="1"/>
        <v>1</v>
      </c>
      <c r="M33" s="1" t="str">
        <f t="shared" si="2"/>
        <v>NO</v>
      </c>
      <c r="N33" s="34" t="str">
        <f>IF(M33="PAY", VLOOKUP(Table1[[#This Row],[JOB TYPE]],'CODES FOR CLOSING TYPE'!$A$1:$C$28, 3, 0), "")</f>
        <v/>
      </c>
      <c r="O33" s="5">
        <f t="shared" si="3"/>
        <v>12</v>
      </c>
    </row>
    <row r="34" spans="1:15" ht="15" customHeight="1" x14ac:dyDescent="0.35">
      <c r="A34" s="30">
        <v>6579654</v>
      </c>
      <c r="B34" s="30" t="s">
        <v>49</v>
      </c>
      <c r="C34" s="30" t="s">
        <v>15</v>
      </c>
      <c r="D34" s="30" t="s">
        <v>19</v>
      </c>
      <c r="E34" s="1" t="s">
        <v>51</v>
      </c>
      <c r="F34" s="51">
        <v>43179</v>
      </c>
      <c r="G34" s="30" t="str">
        <f>VLOOKUP(Table1[[#This Row],[JOB TYPE]],'CODES FOR CLOSING TYPE'!$A$1:$B$28,2,0)</f>
        <v>ZNGA561BC</v>
      </c>
      <c r="H34" s="1" t="str">
        <f>_xlfn.IFNA(VLOOKUP(Table1[[#This Row],[JOB TYPE]],Table2[#All],2,0), "Not req")</f>
        <v>Not req</v>
      </c>
      <c r="J34" s="1" t="str">
        <f>CONCATENATE(Table1[[#This Row],[WORK ID]],Table1[[#This Row],[CODE]])</f>
        <v>6579654ZNGA561BC</v>
      </c>
      <c r="K34" s="1" t="str">
        <f t="shared" si="0"/>
        <v>UNIQUE</v>
      </c>
      <c r="L34" s="1" t="b">
        <f t="shared" si="1"/>
        <v>0</v>
      </c>
      <c r="M34" s="1" t="str">
        <f t="shared" si="2"/>
        <v>PAY</v>
      </c>
      <c r="N34" s="34">
        <f>IF(M34="PAY", VLOOKUP(Table1[[#This Row],[JOB TYPE]],'CODES FOR CLOSING TYPE'!$A$1:$C$28, 3, 0), "")</f>
        <v>433.57</v>
      </c>
      <c r="O34" s="5">
        <f t="shared" si="3"/>
        <v>12</v>
      </c>
    </row>
    <row r="35" spans="1:15" ht="15" customHeight="1" x14ac:dyDescent="0.35">
      <c r="A35" s="30">
        <v>6059910</v>
      </c>
      <c r="B35" s="30" t="s">
        <v>50</v>
      </c>
      <c r="C35" s="30" t="s">
        <v>20</v>
      </c>
      <c r="D35" s="30" t="s">
        <v>19</v>
      </c>
      <c r="E35" s="1" t="s">
        <v>51</v>
      </c>
      <c r="F35" s="51">
        <v>43179</v>
      </c>
      <c r="G35" s="30" t="str">
        <f>VLOOKUP(Table1[[#This Row],[JOB TYPE]],'CODES FOR CLOSING TYPE'!$A$1:$B$28,2,0)</f>
        <v>ZNGA564B</v>
      </c>
      <c r="H35" s="1" t="str">
        <f>_xlfn.IFNA(VLOOKUP(Table1[[#This Row],[JOB TYPE]],Table2[#All],2,0), "Not req")</f>
        <v>REQ</v>
      </c>
      <c r="J35" s="1" t="str">
        <f>CONCATENATE(Table1[[#This Row],[WORK ID]],Table1[[#This Row],[CODE]])</f>
        <v>6059910ZNGA564B</v>
      </c>
      <c r="K35" s="1" t="str">
        <f t="shared" si="0"/>
        <v>DUP</v>
      </c>
      <c r="L35" s="1" t="b">
        <f t="shared" si="1"/>
        <v>1</v>
      </c>
      <c r="M35" s="1" t="str">
        <f t="shared" si="2"/>
        <v>NO</v>
      </c>
      <c r="N35" s="34" t="str">
        <f>IF(M35="PAY", VLOOKUP(Table1[[#This Row],[JOB TYPE]],'CODES FOR CLOSING TYPE'!$A$1:$C$28, 3, 0), "")</f>
        <v/>
      </c>
      <c r="O35" s="5">
        <f t="shared" si="3"/>
        <v>12</v>
      </c>
    </row>
    <row r="36" spans="1:15" ht="15" customHeight="1" x14ac:dyDescent="0.35">
      <c r="A36" s="30">
        <v>6059910</v>
      </c>
      <c r="B36" s="30" t="s">
        <v>50</v>
      </c>
      <c r="C36" s="30" t="s">
        <v>52</v>
      </c>
      <c r="D36" s="30" t="s">
        <v>19</v>
      </c>
      <c r="E36" s="1" t="s">
        <v>51</v>
      </c>
      <c r="F36" s="51">
        <v>43180</v>
      </c>
      <c r="G36" s="30" t="str">
        <f>VLOOKUP(Table1[[#This Row],[JOB TYPE]],'CODES FOR CLOSING TYPE'!$A$1:$B$28,2,0)</f>
        <v>ZNGA564BC</v>
      </c>
      <c r="H36" s="1" t="str">
        <f>_xlfn.IFNA(VLOOKUP(Table1[[#This Row],[JOB TYPE]],Table2[#All],2,0), "Not req")</f>
        <v>Not req</v>
      </c>
      <c r="J36" s="1" t="str">
        <f>CONCATENATE(Table1[[#This Row],[WORK ID]],Table1[[#This Row],[CODE]])</f>
        <v>6059910ZNGA564BC</v>
      </c>
      <c r="K36" s="1" t="str">
        <f t="shared" si="0"/>
        <v>UNIQUE</v>
      </c>
      <c r="L36" s="1" t="b">
        <f t="shared" si="1"/>
        <v>0</v>
      </c>
      <c r="M36" s="1" t="str">
        <f t="shared" si="2"/>
        <v>PAY</v>
      </c>
      <c r="N36" s="34">
        <f>IF(M36="PAY", VLOOKUP(Table1[[#This Row],[JOB TYPE]],'CODES FOR CLOSING TYPE'!$A$1:$C$28, 3, 0), "")</f>
        <v>881.69</v>
      </c>
      <c r="O36" s="5">
        <f t="shared" si="3"/>
        <v>12</v>
      </c>
    </row>
    <row r="37" spans="1:15" ht="15" customHeight="1" x14ac:dyDescent="0.35">
      <c r="A37" s="30">
        <v>6564295</v>
      </c>
      <c r="B37" s="30" t="s">
        <v>53</v>
      </c>
      <c r="C37" s="30" t="s">
        <v>6</v>
      </c>
      <c r="D37" s="30" t="s">
        <v>19</v>
      </c>
      <c r="E37" s="1" t="s">
        <v>51</v>
      </c>
      <c r="F37" s="51">
        <v>43180</v>
      </c>
      <c r="G37" s="30" t="str">
        <f>VLOOKUP(Table1[[#This Row],[JOB TYPE]],'CODES FOR CLOSING TYPE'!$A$1:$B$28,2,0)</f>
        <v>ZNGA563B</v>
      </c>
      <c r="H37" s="1" t="str">
        <f>_xlfn.IFNA(VLOOKUP(Table1[[#This Row],[JOB TYPE]],Table2[#All],2,0), "Not req")</f>
        <v>REQ</v>
      </c>
      <c r="J37" s="1" t="str">
        <f>CONCATENATE(Table1[[#This Row],[WORK ID]],Table1[[#This Row],[CODE]])</f>
        <v>6564295ZNGA563B</v>
      </c>
      <c r="K37" s="1" t="str">
        <f t="shared" si="0"/>
        <v>DUP</v>
      </c>
      <c r="L37" s="1" t="b">
        <f t="shared" si="1"/>
        <v>1</v>
      </c>
      <c r="M37" s="1" t="str">
        <f t="shared" si="2"/>
        <v>NO</v>
      </c>
      <c r="N37" s="34" t="str">
        <f>IF(M37="PAY", VLOOKUP(Table1[[#This Row],[JOB TYPE]],'CODES FOR CLOSING TYPE'!$A$1:$C$28, 3, 0), "")</f>
        <v/>
      </c>
      <c r="O37" s="5">
        <f t="shared" si="3"/>
        <v>12</v>
      </c>
    </row>
    <row r="38" spans="1:15" ht="15" customHeight="1" x14ac:dyDescent="0.35">
      <c r="A38" s="30">
        <v>6564295</v>
      </c>
      <c r="B38" s="30" t="s">
        <v>53</v>
      </c>
      <c r="C38" s="30" t="s">
        <v>26</v>
      </c>
      <c r="D38" s="30" t="s">
        <v>19</v>
      </c>
      <c r="E38" s="1" t="s">
        <v>51</v>
      </c>
      <c r="F38" s="51">
        <v>43180</v>
      </c>
      <c r="G38" s="30" t="str">
        <f>VLOOKUP(Table1[[#This Row],[JOB TYPE]],'CODES FOR CLOSING TYPE'!$A$1:$B$28,2,0)</f>
        <v>ZNGA563BC</v>
      </c>
      <c r="H38" s="1" t="str">
        <f>_xlfn.IFNA(VLOOKUP(Table1[[#This Row],[JOB TYPE]],Table2[#All],2,0), "Not req")</f>
        <v>Not req</v>
      </c>
      <c r="J38" s="1" t="str">
        <f>CONCATENATE(Table1[[#This Row],[WORK ID]],Table1[[#This Row],[CODE]])</f>
        <v>6564295ZNGA563BC</v>
      </c>
      <c r="K38" s="1" t="str">
        <f t="shared" si="0"/>
        <v>UNIQUE</v>
      </c>
      <c r="L38" s="1" t="b">
        <f t="shared" si="1"/>
        <v>0</v>
      </c>
      <c r="M38" s="1" t="str">
        <f t="shared" si="2"/>
        <v>PAY</v>
      </c>
      <c r="N38" s="34">
        <f>IF(M38="PAY", VLOOKUP(Table1[[#This Row],[JOB TYPE]],'CODES FOR CLOSING TYPE'!$A$1:$C$28, 3, 0), "")</f>
        <v>626.70000000000005</v>
      </c>
      <c r="O38" s="5">
        <f t="shared" si="3"/>
        <v>12</v>
      </c>
    </row>
    <row r="39" spans="1:15" ht="15" customHeight="1" x14ac:dyDescent="0.35">
      <c r="A39" s="30">
        <v>6541376</v>
      </c>
      <c r="B39" s="30" t="s">
        <v>48</v>
      </c>
      <c r="C39" s="30" t="s">
        <v>26</v>
      </c>
      <c r="D39" s="30" t="s">
        <v>19</v>
      </c>
      <c r="E39" s="1" t="s">
        <v>51</v>
      </c>
      <c r="F39" s="51">
        <v>43181</v>
      </c>
      <c r="G39" s="30" t="str">
        <f>VLOOKUP(Table1[[#This Row],[JOB TYPE]],'CODES FOR CLOSING TYPE'!$A$1:$B$28,2,0)</f>
        <v>ZNGA563BC</v>
      </c>
      <c r="H39" s="1" t="str">
        <f>_xlfn.IFNA(VLOOKUP(Table1[[#This Row],[JOB TYPE]],Table2[#All],2,0), "Not req")</f>
        <v>Not req</v>
      </c>
      <c r="J39" s="1" t="str">
        <f>CONCATENATE(Table1[[#This Row],[WORK ID]],Table1[[#This Row],[CODE]])</f>
        <v>6541376ZNGA563BC</v>
      </c>
      <c r="K39" s="1" t="str">
        <f t="shared" si="0"/>
        <v>UNIQUE</v>
      </c>
      <c r="L39" s="1" t="b">
        <f t="shared" si="1"/>
        <v>0</v>
      </c>
      <c r="M39" s="1" t="str">
        <f t="shared" si="2"/>
        <v>PAY</v>
      </c>
      <c r="N39" s="34">
        <f>IF(M39="PAY", VLOOKUP(Table1[[#This Row],[JOB TYPE]],'CODES FOR CLOSING TYPE'!$A$1:$C$28, 3, 0), "")</f>
        <v>626.70000000000005</v>
      </c>
      <c r="O39" s="5">
        <f t="shared" si="3"/>
        <v>12</v>
      </c>
    </row>
    <row r="40" spans="1:15" ht="15" customHeight="1" x14ac:dyDescent="0.35">
      <c r="A40" s="30">
        <v>6416366</v>
      </c>
      <c r="B40" s="30" t="s">
        <v>47</v>
      </c>
      <c r="C40" s="30" t="s">
        <v>26</v>
      </c>
      <c r="D40" s="30" t="s">
        <v>19</v>
      </c>
      <c r="E40" s="1" t="s">
        <v>51</v>
      </c>
      <c r="F40" s="51">
        <v>43181</v>
      </c>
      <c r="G40" s="30" t="str">
        <f>VLOOKUP(Table1[[#This Row],[JOB TYPE]],'CODES FOR CLOSING TYPE'!$A$1:$B$28,2,0)</f>
        <v>ZNGA563BC</v>
      </c>
      <c r="H40" s="1" t="str">
        <f>_xlfn.IFNA(VLOOKUP(Table1[[#This Row],[JOB TYPE]],Table2[#All],2,0), "Not req")</f>
        <v>Not req</v>
      </c>
      <c r="J40" s="1" t="str">
        <f>CONCATENATE(Table1[[#This Row],[WORK ID]],Table1[[#This Row],[CODE]])</f>
        <v>6416366ZNGA563BC</v>
      </c>
      <c r="K40" s="1" t="str">
        <f t="shared" si="0"/>
        <v>UNIQUE</v>
      </c>
      <c r="L40" s="1" t="b">
        <f t="shared" si="1"/>
        <v>0</v>
      </c>
      <c r="M40" s="1" t="str">
        <f t="shared" si="2"/>
        <v>PAY</v>
      </c>
      <c r="N40" s="34">
        <f>IF(M40="PAY", VLOOKUP(Table1[[#This Row],[JOB TYPE]],'CODES FOR CLOSING TYPE'!$A$1:$C$28, 3, 0), "")</f>
        <v>626.70000000000005</v>
      </c>
      <c r="O40" s="5">
        <f t="shared" si="3"/>
        <v>12</v>
      </c>
    </row>
    <row r="41" spans="1:15" ht="15" customHeight="1" x14ac:dyDescent="0.35">
      <c r="A41" s="30">
        <v>6507440</v>
      </c>
      <c r="B41" s="30" t="s">
        <v>54</v>
      </c>
      <c r="C41" s="30" t="s">
        <v>9</v>
      </c>
      <c r="D41" s="30" t="s">
        <v>19</v>
      </c>
      <c r="E41" s="1" t="s">
        <v>51</v>
      </c>
      <c r="F41" s="51">
        <v>43181</v>
      </c>
      <c r="G41" s="30" t="str">
        <f>VLOOKUP(Table1[[#This Row],[JOB TYPE]],'CODES FOR CLOSING TYPE'!$A$1:$B$28,2,0)</f>
        <v>ZNGA561B</v>
      </c>
      <c r="H41" s="1" t="str">
        <f>_xlfn.IFNA(VLOOKUP(Table1[[#This Row],[JOB TYPE]],Table2[#All],2,0), "Not req")</f>
        <v>Not req</v>
      </c>
      <c r="J41" s="1" t="str">
        <f>CONCATENATE(Table1[[#This Row],[WORK ID]],Table1[[#This Row],[CODE]])</f>
        <v>6507440ZNGA561B</v>
      </c>
      <c r="K41" s="1" t="str">
        <f t="shared" si="0"/>
        <v>DUP</v>
      </c>
      <c r="L41" s="1" t="b">
        <f t="shared" si="1"/>
        <v>1</v>
      </c>
      <c r="M41" s="1" t="str">
        <f t="shared" si="2"/>
        <v>NO</v>
      </c>
      <c r="N41" s="34" t="str">
        <f>IF(M41="PAY", VLOOKUP(Table1[[#This Row],[JOB TYPE]],'CODES FOR CLOSING TYPE'!$A$1:$C$28, 3, 0), "")</f>
        <v/>
      </c>
      <c r="O41" s="5">
        <f t="shared" si="3"/>
        <v>12</v>
      </c>
    </row>
    <row r="42" spans="1:15" ht="15" customHeight="1" x14ac:dyDescent="0.35">
      <c r="A42" s="30">
        <v>6507440</v>
      </c>
      <c r="B42" s="30" t="s">
        <v>54</v>
      </c>
      <c r="C42" s="30" t="s">
        <v>15</v>
      </c>
      <c r="D42" s="30" t="s">
        <v>19</v>
      </c>
      <c r="E42" s="1" t="s">
        <v>51</v>
      </c>
      <c r="F42" s="51">
        <v>43181</v>
      </c>
      <c r="G42" s="30" t="str">
        <f>VLOOKUP(Table1[[#This Row],[JOB TYPE]],'CODES FOR CLOSING TYPE'!$A$1:$B$28,2,0)</f>
        <v>ZNGA561BC</v>
      </c>
      <c r="H42" s="1" t="str">
        <f>_xlfn.IFNA(VLOOKUP(Table1[[#This Row],[JOB TYPE]],Table2[#All],2,0), "Not req")</f>
        <v>Not req</v>
      </c>
      <c r="J42" s="1" t="str">
        <f>CONCATENATE(Table1[[#This Row],[WORK ID]],Table1[[#This Row],[CODE]])</f>
        <v>6507440ZNGA561BC</v>
      </c>
      <c r="K42" s="1" t="str">
        <f t="shared" si="0"/>
        <v>UNIQUE</v>
      </c>
      <c r="L42" s="1" t="b">
        <f t="shared" si="1"/>
        <v>0</v>
      </c>
      <c r="M42" s="1" t="str">
        <f t="shared" si="2"/>
        <v>PAY</v>
      </c>
      <c r="N42" s="34">
        <f>IF(M42="PAY", VLOOKUP(Table1[[#This Row],[JOB TYPE]],'CODES FOR CLOSING TYPE'!$A$1:$C$28, 3, 0), "")</f>
        <v>433.57</v>
      </c>
      <c r="O42" s="5">
        <f t="shared" si="3"/>
        <v>12</v>
      </c>
    </row>
    <row r="43" spans="1:15" ht="15" customHeight="1" x14ac:dyDescent="0.35">
      <c r="A43" s="30">
        <v>6295363</v>
      </c>
      <c r="B43" s="30" t="s">
        <v>55</v>
      </c>
      <c r="C43" s="30" t="s">
        <v>6</v>
      </c>
      <c r="D43" s="30" t="s">
        <v>19</v>
      </c>
      <c r="E43" s="1" t="s">
        <v>51</v>
      </c>
      <c r="F43" s="51">
        <v>43181</v>
      </c>
      <c r="G43" s="30" t="str">
        <f>VLOOKUP(Table1[[#This Row],[JOB TYPE]],'CODES FOR CLOSING TYPE'!$A$1:$B$28,2,0)</f>
        <v>ZNGA563B</v>
      </c>
      <c r="H43" s="1" t="str">
        <f>_xlfn.IFNA(VLOOKUP(Table1[[#This Row],[JOB TYPE]],Table2[#All],2,0), "Not req")</f>
        <v>REQ</v>
      </c>
      <c r="J43" s="1" t="str">
        <f>CONCATENATE(Table1[[#This Row],[WORK ID]],Table1[[#This Row],[CODE]])</f>
        <v>6295363ZNGA563B</v>
      </c>
      <c r="K43" s="1" t="str">
        <f t="shared" si="0"/>
        <v>DUP</v>
      </c>
      <c r="L43" s="1" t="b">
        <f t="shared" si="1"/>
        <v>1</v>
      </c>
      <c r="M43" s="1" t="str">
        <f t="shared" si="2"/>
        <v>NO</v>
      </c>
      <c r="N43" s="34" t="str">
        <f>IF(M43="PAY", VLOOKUP(Table1[[#This Row],[JOB TYPE]],'CODES FOR CLOSING TYPE'!$A$1:$C$28, 3, 0), "")</f>
        <v/>
      </c>
      <c r="O43" s="5">
        <f t="shared" si="3"/>
        <v>12</v>
      </c>
    </row>
    <row r="44" spans="1:15" ht="15" customHeight="1" x14ac:dyDescent="0.35">
      <c r="A44" s="30">
        <v>6404817</v>
      </c>
      <c r="B44" s="30" t="s">
        <v>56</v>
      </c>
      <c r="C44" s="30" t="s">
        <v>9</v>
      </c>
      <c r="D44" s="30" t="s">
        <v>19</v>
      </c>
      <c r="E44" s="1" t="s">
        <v>58</v>
      </c>
      <c r="F44" s="51">
        <v>43178</v>
      </c>
      <c r="G44" s="30" t="str">
        <f>VLOOKUP(Table1[[#This Row],[JOB TYPE]],'CODES FOR CLOSING TYPE'!$A$1:$B$28,2,0)</f>
        <v>ZNGA561B</v>
      </c>
      <c r="H44" s="1" t="str">
        <f>_xlfn.IFNA(VLOOKUP(Table1[[#This Row],[JOB TYPE]],Table2[#All],2,0), "Not req")</f>
        <v>Not req</v>
      </c>
      <c r="J44" s="1" t="str">
        <f>CONCATENATE(Table1[[#This Row],[WORK ID]],Table1[[#This Row],[CODE]])</f>
        <v>6404817ZNGA561B</v>
      </c>
      <c r="K44" s="1" t="str">
        <f t="shared" si="0"/>
        <v>DUP</v>
      </c>
      <c r="L44" s="1" t="b">
        <f t="shared" si="1"/>
        <v>1</v>
      </c>
      <c r="M44" s="1" t="str">
        <f t="shared" si="2"/>
        <v>NO</v>
      </c>
      <c r="N44" s="34" t="str">
        <f>IF(M44="PAY", VLOOKUP(Table1[[#This Row],[JOB TYPE]],'CODES FOR CLOSING TYPE'!$A$1:$C$28, 3, 0), "")</f>
        <v/>
      </c>
      <c r="O44" s="5">
        <f t="shared" si="3"/>
        <v>12</v>
      </c>
    </row>
    <row r="45" spans="1:15" ht="15" customHeight="1" x14ac:dyDescent="0.35">
      <c r="A45" s="30">
        <v>6577411</v>
      </c>
      <c r="B45" s="30" t="s">
        <v>57</v>
      </c>
      <c r="C45" s="30" t="s">
        <v>6</v>
      </c>
      <c r="D45" s="30" t="s">
        <v>19</v>
      </c>
      <c r="E45" s="1" t="s">
        <v>58</v>
      </c>
      <c r="F45" s="51">
        <v>43179</v>
      </c>
      <c r="G45" s="30" t="str">
        <f>VLOOKUP(Table1[[#This Row],[JOB TYPE]],'CODES FOR CLOSING TYPE'!$A$1:$B$28,2,0)</f>
        <v>ZNGA563B</v>
      </c>
      <c r="H45" s="1" t="str">
        <f>_xlfn.IFNA(VLOOKUP(Table1[[#This Row],[JOB TYPE]],Table2[#All],2,0), "Not req")</f>
        <v>REQ</v>
      </c>
      <c r="J45" s="1" t="str">
        <f>CONCATENATE(Table1[[#This Row],[WORK ID]],Table1[[#This Row],[CODE]])</f>
        <v>6577411ZNGA563B</v>
      </c>
      <c r="K45" s="1" t="str">
        <f t="shared" si="0"/>
        <v>UNIQUE</v>
      </c>
      <c r="L45" s="1" t="b">
        <f t="shared" si="1"/>
        <v>1</v>
      </c>
      <c r="M45" s="1" t="str">
        <f t="shared" si="2"/>
        <v>PAY</v>
      </c>
      <c r="N45" s="34">
        <f>IF(M45="PAY", VLOOKUP(Table1[[#This Row],[JOB TYPE]],'CODES FOR CLOSING TYPE'!$A$1:$C$28, 3, 0), "")</f>
        <v>383.5</v>
      </c>
      <c r="O45" s="5">
        <f t="shared" si="3"/>
        <v>12</v>
      </c>
    </row>
    <row r="46" spans="1:15" ht="15" customHeight="1" x14ac:dyDescent="0.35">
      <c r="A46" s="30">
        <v>6510646</v>
      </c>
      <c r="B46" s="30" t="s">
        <v>59</v>
      </c>
      <c r="C46" s="30" t="s">
        <v>15</v>
      </c>
      <c r="D46" s="30" t="s">
        <v>19</v>
      </c>
      <c r="E46" s="1" t="s">
        <v>58</v>
      </c>
      <c r="F46" s="51">
        <v>43180</v>
      </c>
      <c r="G46" s="30" t="str">
        <f>VLOOKUP(Table1[[#This Row],[JOB TYPE]],'CODES FOR CLOSING TYPE'!$A$1:$B$28,2,0)</f>
        <v>ZNGA561BC</v>
      </c>
      <c r="H46" s="1" t="str">
        <f>_xlfn.IFNA(VLOOKUP(Table1[[#This Row],[JOB TYPE]],Table2[#All],2,0), "Not req")</f>
        <v>Not req</v>
      </c>
      <c r="J46" s="1" t="str">
        <f>CONCATENATE(Table1[[#This Row],[WORK ID]],Table1[[#This Row],[CODE]])</f>
        <v>6510646ZNGA561BC</v>
      </c>
      <c r="K46" s="1" t="str">
        <f t="shared" si="0"/>
        <v>UNIQUE</v>
      </c>
      <c r="L46" s="1" t="b">
        <f t="shared" si="1"/>
        <v>0</v>
      </c>
      <c r="M46" s="1" t="str">
        <f t="shared" si="2"/>
        <v>PAY</v>
      </c>
      <c r="N46" s="34">
        <f>IF(M46="PAY", VLOOKUP(Table1[[#This Row],[JOB TYPE]],'CODES FOR CLOSING TYPE'!$A$1:$C$28, 3, 0), "")</f>
        <v>433.57</v>
      </c>
      <c r="O46" s="5">
        <f t="shared" si="3"/>
        <v>12</v>
      </c>
    </row>
    <row r="47" spans="1:15" ht="15" customHeight="1" x14ac:dyDescent="0.35">
      <c r="A47" s="30">
        <v>6387712</v>
      </c>
      <c r="B47" s="30" t="s">
        <v>60</v>
      </c>
      <c r="C47" s="30" t="s">
        <v>15</v>
      </c>
      <c r="D47" s="30" t="s">
        <v>19</v>
      </c>
      <c r="E47" s="1" t="s">
        <v>58</v>
      </c>
      <c r="F47" s="51">
        <v>43180</v>
      </c>
      <c r="G47" s="30" t="str">
        <f>VLOOKUP(Table1[[#This Row],[JOB TYPE]],'CODES FOR CLOSING TYPE'!$A$1:$B$28,2,0)</f>
        <v>ZNGA561BC</v>
      </c>
      <c r="H47" s="1" t="str">
        <f>_xlfn.IFNA(VLOOKUP(Table1[[#This Row],[JOB TYPE]],Table2[#All],2,0), "Not req")</f>
        <v>Not req</v>
      </c>
      <c r="J47" s="1" t="str">
        <f>CONCATENATE(Table1[[#This Row],[WORK ID]],Table1[[#This Row],[CODE]])</f>
        <v>6387712ZNGA561BC</v>
      </c>
      <c r="K47" s="1" t="str">
        <f t="shared" si="0"/>
        <v>UNIQUE</v>
      </c>
      <c r="L47" s="1" t="b">
        <f t="shared" si="1"/>
        <v>0</v>
      </c>
      <c r="M47" s="1" t="str">
        <f t="shared" si="2"/>
        <v>PAY</v>
      </c>
      <c r="N47" s="34">
        <f>IF(M47="PAY", VLOOKUP(Table1[[#This Row],[JOB TYPE]],'CODES FOR CLOSING TYPE'!$A$1:$C$28, 3, 0), "")</f>
        <v>433.57</v>
      </c>
      <c r="O47" s="5">
        <f t="shared" si="3"/>
        <v>12</v>
      </c>
    </row>
    <row r="48" spans="1:15" ht="15" customHeight="1" x14ac:dyDescent="0.35">
      <c r="A48" s="30">
        <v>6591593</v>
      </c>
      <c r="B48" s="30" t="s">
        <v>61</v>
      </c>
      <c r="C48" s="30" t="s">
        <v>6</v>
      </c>
      <c r="D48" s="30" t="s">
        <v>19</v>
      </c>
      <c r="E48" s="1" t="s">
        <v>58</v>
      </c>
      <c r="F48" s="51">
        <v>43180</v>
      </c>
      <c r="G48" s="30" t="str">
        <f>VLOOKUP(Table1[[#This Row],[JOB TYPE]],'CODES FOR CLOSING TYPE'!$A$1:$B$28,2,0)</f>
        <v>ZNGA563B</v>
      </c>
      <c r="H48" s="1" t="str">
        <f>_xlfn.IFNA(VLOOKUP(Table1[[#This Row],[JOB TYPE]],Table2[#All],2,0), "Not req")</f>
        <v>REQ</v>
      </c>
      <c r="J48" s="1" t="str">
        <f>CONCATENATE(Table1[[#This Row],[WORK ID]],Table1[[#This Row],[CODE]])</f>
        <v>6591593ZNGA563B</v>
      </c>
      <c r="K48" s="1" t="str">
        <f t="shared" si="0"/>
        <v>DUP</v>
      </c>
      <c r="L48" s="1" t="b">
        <f t="shared" si="1"/>
        <v>1</v>
      </c>
      <c r="M48" s="1" t="str">
        <f t="shared" si="2"/>
        <v>NO</v>
      </c>
      <c r="N48" s="34" t="str">
        <f>IF(M48="PAY", VLOOKUP(Table1[[#This Row],[JOB TYPE]],'CODES FOR CLOSING TYPE'!$A$1:$C$28, 3, 0), "")</f>
        <v/>
      </c>
      <c r="O48" s="5">
        <f t="shared" si="3"/>
        <v>12</v>
      </c>
    </row>
    <row r="49" spans="1:15" ht="15" customHeight="1" x14ac:dyDescent="0.35">
      <c r="A49" s="30">
        <v>6404817</v>
      </c>
      <c r="B49" s="30" t="s">
        <v>56</v>
      </c>
      <c r="C49" s="30" t="s">
        <v>15</v>
      </c>
      <c r="D49" s="30" t="s">
        <v>19</v>
      </c>
      <c r="E49" s="1" t="s">
        <v>58</v>
      </c>
      <c r="F49" s="51">
        <v>43180</v>
      </c>
      <c r="G49" s="30" t="str">
        <f>VLOOKUP(Table1[[#This Row],[JOB TYPE]],'CODES FOR CLOSING TYPE'!$A$1:$B$28,2,0)</f>
        <v>ZNGA561BC</v>
      </c>
      <c r="H49" s="1" t="str">
        <f>_xlfn.IFNA(VLOOKUP(Table1[[#This Row],[JOB TYPE]],Table2[#All],2,0), "Not req")</f>
        <v>Not req</v>
      </c>
      <c r="J49" s="1" t="str">
        <f>CONCATENATE(Table1[[#This Row],[WORK ID]],Table1[[#This Row],[CODE]])</f>
        <v>6404817ZNGA561BC</v>
      </c>
      <c r="K49" s="1" t="str">
        <f t="shared" si="0"/>
        <v>UNIQUE</v>
      </c>
      <c r="L49" s="1" t="b">
        <f t="shared" si="1"/>
        <v>0</v>
      </c>
      <c r="M49" s="1" t="str">
        <f t="shared" si="2"/>
        <v>PAY</v>
      </c>
      <c r="N49" s="34">
        <f>IF(M49="PAY", VLOOKUP(Table1[[#This Row],[JOB TYPE]],'CODES FOR CLOSING TYPE'!$A$1:$C$28, 3, 0), "")</f>
        <v>433.57</v>
      </c>
      <c r="O49" s="5">
        <f t="shared" si="3"/>
        <v>12</v>
      </c>
    </row>
    <row r="50" spans="1:15" ht="15" customHeight="1" x14ac:dyDescent="0.35">
      <c r="A50" s="30">
        <v>6230123</v>
      </c>
      <c r="B50" s="30" t="s">
        <v>62</v>
      </c>
      <c r="C50" s="30" t="s">
        <v>11</v>
      </c>
      <c r="D50" s="31" t="s">
        <v>19</v>
      </c>
      <c r="E50" s="1" t="s">
        <v>73</v>
      </c>
      <c r="F50" s="51">
        <v>43178</v>
      </c>
      <c r="G50" s="30" t="str">
        <f>VLOOKUP(Table1[[#This Row],[JOB TYPE]],'CODES FOR CLOSING TYPE'!$A$1:$B$28,2,0)</f>
        <v>NGA-750</v>
      </c>
      <c r="H50" s="1" t="str">
        <f>_xlfn.IFNA(VLOOKUP(Table1[[#This Row],[JOB TYPE]],Table2[#All],2,0), "Not req")</f>
        <v>Not req</v>
      </c>
      <c r="J50" s="1" t="str">
        <f>CONCATENATE(Table1[[#This Row],[WORK ID]],Table1[[#This Row],[CODE]])</f>
        <v>6230123NGA-750</v>
      </c>
      <c r="K50" s="1" t="str">
        <f t="shared" si="0"/>
        <v>UNIQUE</v>
      </c>
      <c r="L50" s="1" t="b">
        <f t="shared" si="1"/>
        <v>0</v>
      </c>
      <c r="M50" s="1" t="str">
        <f t="shared" si="2"/>
        <v>PAY</v>
      </c>
      <c r="N50" s="34">
        <f>IF(M50="PAY", VLOOKUP(Table1[[#This Row],[JOB TYPE]],'CODES FOR CLOSING TYPE'!$A$1:$C$28, 3, 0), "")</f>
        <v>22.61</v>
      </c>
      <c r="O50" s="5">
        <f t="shared" si="3"/>
        <v>12</v>
      </c>
    </row>
    <row r="51" spans="1:15" ht="15" customHeight="1" x14ac:dyDescent="0.35">
      <c r="A51" s="30">
        <v>6344185</v>
      </c>
      <c r="B51" s="30" t="s">
        <v>63</v>
      </c>
      <c r="C51" s="30" t="s">
        <v>37</v>
      </c>
      <c r="D51" s="31" t="s">
        <v>19</v>
      </c>
      <c r="E51" s="1" t="s">
        <v>73</v>
      </c>
      <c r="F51" s="51">
        <v>43178</v>
      </c>
      <c r="G51" s="30" t="str">
        <f>VLOOKUP(Table1[[#This Row],[JOB TYPE]],'CODES FOR CLOSING TYPE'!$A$1:$B$28,2,0)</f>
        <v>ZNGA560BC</v>
      </c>
      <c r="H51" s="1" t="str">
        <f>_xlfn.IFNA(VLOOKUP(Table1[[#This Row],[JOB TYPE]],Table2[#All],2,0), "Not req")</f>
        <v>Not req</v>
      </c>
      <c r="J51" s="1" t="str">
        <f>CONCATENATE(Table1[[#This Row],[WORK ID]],Table1[[#This Row],[CODE]])</f>
        <v>6344185ZNGA560BC</v>
      </c>
      <c r="K51" s="1" t="str">
        <f t="shared" si="0"/>
        <v>UNIQUE</v>
      </c>
      <c r="L51" s="1" t="b">
        <f t="shared" si="1"/>
        <v>0</v>
      </c>
      <c r="M51" s="1" t="str">
        <f t="shared" si="2"/>
        <v>PAY</v>
      </c>
      <c r="N51" s="34">
        <f>IF(M51="PAY", VLOOKUP(Table1[[#This Row],[JOB TYPE]],'CODES FOR CLOSING TYPE'!$A$1:$C$28, 3, 0), "")</f>
        <v>414.92</v>
      </c>
      <c r="O51" s="5">
        <f t="shared" si="3"/>
        <v>12</v>
      </c>
    </row>
    <row r="52" spans="1:15" ht="15" customHeight="1" x14ac:dyDescent="0.35">
      <c r="A52" s="30">
        <v>6448497</v>
      </c>
      <c r="B52" s="30" t="s">
        <v>64</v>
      </c>
      <c r="C52" s="30" t="s">
        <v>6</v>
      </c>
      <c r="D52" s="31" t="s">
        <v>19</v>
      </c>
      <c r="E52" s="1" t="s">
        <v>73</v>
      </c>
      <c r="F52" s="51">
        <v>43178</v>
      </c>
      <c r="G52" s="30" t="str">
        <f>VLOOKUP(Table1[[#This Row],[JOB TYPE]],'CODES FOR CLOSING TYPE'!$A$1:$B$28,2,0)</f>
        <v>ZNGA563B</v>
      </c>
      <c r="H52" s="1" t="str">
        <f>_xlfn.IFNA(VLOOKUP(Table1[[#This Row],[JOB TYPE]],Table2[#All],2,0), "Not req")</f>
        <v>REQ</v>
      </c>
      <c r="J52" s="1" t="str">
        <f>CONCATENATE(Table1[[#This Row],[WORK ID]],Table1[[#This Row],[CODE]])</f>
        <v>6448497ZNGA563B</v>
      </c>
      <c r="K52" s="1" t="str">
        <f t="shared" si="0"/>
        <v>DUP</v>
      </c>
      <c r="L52" s="1" t="b">
        <f t="shared" si="1"/>
        <v>1</v>
      </c>
      <c r="M52" s="1" t="str">
        <f t="shared" si="2"/>
        <v>NO</v>
      </c>
      <c r="N52" s="34" t="str">
        <f>IF(M52="PAY", VLOOKUP(Table1[[#This Row],[JOB TYPE]],'CODES FOR CLOSING TYPE'!$A$1:$C$28, 3, 0), "")</f>
        <v/>
      </c>
      <c r="O52" s="5">
        <f t="shared" si="3"/>
        <v>12</v>
      </c>
    </row>
    <row r="53" spans="1:15" ht="15" customHeight="1" x14ac:dyDescent="0.35">
      <c r="A53" s="30">
        <v>5756439</v>
      </c>
      <c r="B53" s="30" t="s">
        <v>65</v>
      </c>
      <c r="C53" s="30" t="s">
        <v>26</v>
      </c>
      <c r="D53" s="31" t="s">
        <v>19</v>
      </c>
      <c r="E53" s="1" t="s">
        <v>73</v>
      </c>
      <c r="F53" s="51">
        <v>43178</v>
      </c>
      <c r="G53" s="30" t="str">
        <f>VLOOKUP(Table1[[#This Row],[JOB TYPE]],'CODES FOR CLOSING TYPE'!$A$1:$B$28,2,0)</f>
        <v>ZNGA563BC</v>
      </c>
      <c r="H53" s="1" t="str">
        <f>_xlfn.IFNA(VLOOKUP(Table1[[#This Row],[JOB TYPE]],Table2[#All],2,0), "Not req")</f>
        <v>Not req</v>
      </c>
      <c r="J53" s="1" t="str">
        <f>CONCATENATE(Table1[[#This Row],[WORK ID]],Table1[[#This Row],[CODE]])</f>
        <v>5756439ZNGA563BC</v>
      </c>
      <c r="K53" s="1" t="str">
        <f t="shared" si="0"/>
        <v>UNIQUE</v>
      </c>
      <c r="L53" s="1" t="b">
        <f t="shared" si="1"/>
        <v>0</v>
      </c>
      <c r="M53" s="1" t="str">
        <f t="shared" si="2"/>
        <v>PAY</v>
      </c>
      <c r="N53" s="34">
        <f>IF(M53="PAY", VLOOKUP(Table1[[#This Row],[JOB TYPE]],'CODES FOR CLOSING TYPE'!$A$1:$C$28, 3, 0), "")</f>
        <v>626.70000000000005</v>
      </c>
      <c r="O53" s="5">
        <f t="shared" si="3"/>
        <v>12</v>
      </c>
    </row>
    <row r="54" spans="1:15" ht="15" customHeight="1" x14ac:dyDescent="0.35">
      <c r="A54" s="30">
        <v>6106413</v>
      </c>
      <c r="B54" s="30" t="s">
        <v>66</v>
      </c>
      <c r="C54" s="30" t="s">
        <v>15</v>
      </c>
      <c r="D54" s="31" t="s">
        <v>19</v>
      </c>
      <c r="E54" s="1" t="s">
        <v>73</v>
      </c>
      <c r="F54" s="51">
        <v>43178</v>
      </c>
      <c r="G54" s="30" t="str">
        <f>VLOOKUP(Table1[[#This Row],[JOB TYPE]],'CODES FOR CLOSING TYPE'!$A$1:$B$28,2,0)</f>
        <v>ZNGA561BC</v>
      </c>
      <c r="H54" s="1" t="str">
        <f>_xlfn.IFNA(VLOOKUP(Table1[[#This Row],[JOB TYPE]],Table2[#All],2,0), "Not req")</f>
        <v>Not req</v>
      </c>
      <c r="J54" s="1" t="str">
        <f>CONCATENATE(Table1[[#This Row],[WORK ID]],Table1[[#This Row],[CODE]])</f>
        <v>6106413ZNGA561BC</v>
      </c>
      <c r="K54" s="1" t="str">
        <f t="shared" si="0"/>
        <v>UNIQUE</v>
      </c>
      <c r="L54" s="1" t="b">
        <f t="shared" si="1"/>
        <v>0</v>
      </c>
      <c r="M54" s="1" t="str">
        <f t="shared" si="2"/>
        <v>PAY</v>
      </c>
      <c r="N54" s="34">
        <f>IF(M54="PAY", VLOOKUP(Table1[[#This Row],[JOB TYPE]],'CODES FOR CLOSING TYPE'!$A$1:$C$28, 3, 0), "")</f>
        <v>433.57</v>
      </c>
      <c r="O54" s="5">
        <f t="shared" si="3"/>
        <v>12</v>
      </c>
    </row>
    <row r="55" spans="1:15" ht="15" customHeight="1" x14ac:dyDescent="0.35">
      <c r="A55" s="30">
        <v>6448497</v>
      </c>
      <c r="B55" s="30" t="s">
        <v>64</v>
      </c>
      <c r="C55" s="5" t="s">
        <v>26</v>
      </c>
      <c r="D55" s="31" t="s">
        <v>19</v>
      </c>
      <c r="E55" s="1" t="s">
        <v>73</v>
      </c>
      <c r="F55" s="51">
        <v>43179</v>
      </c>
      <c r="G55" s="30" t="str">
        <f>VLOOKUP(Table1[[#This Row],[JOB TYPE]],'CODES FOR CLOSING TYPE'!$A$1:$B$28,2,0)</f>
        <v>ZNGA563BC</v>
      </c>
      <c r="H55" s="1" t="str">
        <f>_xlfn.IFNA(VLOOKUP(Table1[[#This Row],[JOB TYPE]],Table2[#All],2,0), "Not req")</f>
        <v>Not req</v>
      </c>
      <c r="J55" s="1" t="str">
        <f>CONCATENATE(Table1[[#This Row],[WORK ID]],Table1[[#This Row],[CODE]])</f>
        <v>6448497ZNGA563BC</v>
      </c>
      <c r="K55" s="1" t="str">
        <f t="shared" si="0"/>
        <v>UNIQUE</v>
      </c>
      <c r="L55" s="1" t="b">
        <f t="shared" si="1"/>
        <v>0</v>
      </c>
      <c r="M55" s="1" t="str">
        <f t="shared" si="2"/>
        <v>PAY</v>
      </c>
      <c r="N55" s="34">
        <f>IF(M55="PAY", VLOOKUP(Table1[[#This Row],[JOB TYPE]],'CODES FOR CLOSING TYPE'!$A$1:$C$28, 3, 0), "")</f>
        <v>626.70000000000005</v>
      </c>
      <c r="O55" s="5">
        <f t="shared" si="3"/>
        <v>12</v>
      </c>
    </row>
    <row r="56" spans="1:15" ht="15" customHeight="1" x14ac:dyDescent="0.35">
      <c r="A56" s="30">
        <v>5935513</v>
      </c>
      <c r="B56" s="30" t="s">
        <v>67</v>
      </c>
      <c r="C56" s="30" t="s">
        <v>29</v>
      </c>
      <c r="D56" s="31" t="s">
        <v>19</v>
      </c>
      <c r="E56" s="1" t="s">
        <v>73</v>
      </c>
      <c r="F56" s="51">
        <v>43179</v>
      </c>
      <c r="G56" s="30" t="str">
        <f>VLOOKUP(Table1[[#This Row],[JOB TYPE]],'CODES FOR CLOSING TYPE'!$A$1:$B$28,2,0)</f>
        <v>ZNGA560B</v>
      </c>
      <c r="H56" s="1" t="str">
        <f>_xlfn.IFNA(VLOOKUP(Table1[[#This Row],[JOB TYPE]],Table2[#All],2,0), "Not req")</f>
        <v>Not req</v>
      </c>
      <c r="J56" s="1" t="str">
        <f>CONCATENATE(Table1[[#This Row],[WORK ID]],Table1[[#This Row],[CODE]])</f>
        <v>5935513ZNGA560B</v>
      </c>
      <c r="K56" s="1" t="str">
        <f t="shared" si="0"/>
        <v>DUP</v>
      </c>
      <c r="L56" s="1" t="b">
        <f t="shared" si="1"/>
        <v>1</v>
      </c>
      <c r="M56" s="1" t="str">
        <f t="shared" si="2"/>
        <v>NO</v>
      </c>
      <c r="N56" s="34" t="str">
        <f>IF(M56="PAY", VLOOKUP(Table1[[#This Row],[JOB TYPE]],'CODES FOR CLOSING TYPE'!$A$1:$C$28, 3, 0), "")</f>
        <v/>
      </c>
      <c r="O56" s="5">
        <f t="shared" si="3"/>
        <v>12</v>
      </c>
    </row>
    <row r="57" spans="1:15" ht="15" customHeight="1" x14ac:dyDescent="0.35">
      <c r="A57" s="30">
        <v>6563367</v>
      </c>
      <c r="B57" s="30" t="s">
        <v>68</v>
      </c>
      <c r="C57" s="30" t="s">
        <v>29</v>
      </c>
      <c r="D57" s="31" t="s">
        <v>19</v>
      </c>
      <c r="E57" s="1" t="s">
        <v>73</v>
      </c>
      <c r="F57" s="51">
        <v>43179</v>
      </c>
      <c r="G57" s="30" t="str">
        <f>VLOOKUP(Table1[[#This Row],[JOB TYPE]],'CODES FOR CLOSING TYPE'!$A$1:$B$28,2,0)</f>
        <v>ZNGA560B</v>
      </c>
      <c r="H57" s="1" t="str">
        <f>_xlfn.IFNA(VLOOKUP(Table1[[#This Row],[JOB TYPE]],Table2[#All],2,0), "Not req")</f>
        <v>Not req</v>
      </c>
      <c r="J57" s="1" t="str">
        <f>CONCATENATE(Table1[[#This Row],[WORK ID]],Table1[[#This Row],[CODE]])</f>
        <v>6563367ZNGA560B</v>
      </c>
      <c r="K57" s="1" t="str">
        <f t="shared" si="0"/>
        <v>DUP</v>
      </c>
      <c r="L57" s="1" t="b">
        <f t="shared" si="1"/>
        <v>1</v>
      </c>
      <c r="M57" s="1" t="str">
        <f t="shared" si="2"/>
        <v>NO</v>
      </c>
      <c r="N57" s="34" t="str">
        <f>IF(M57="PAY", VLOOKUP(Table1[[#This Row],[JOB TYPE]],'CODES FOR CLOSING TYPE'!$A$1:$C$28, 3, 0), "")</f>
        <v/>
      </c>
      <c r="O57" s="5">
        <f t="shared" si="3"/>
        <v>12</v>
      </c>
    </row>
    <row r="58" spans="1:15" ht="15" customHeight="1" x14ac:dyDescent="0.35">
      <c r="A58" s="30">
        <v>5935513</v>
      </c>
      <c r="B58" s="30" t="s">
        <v>67</v>
      </c>
      <c r="C58" s="30" t="s">
        <v>37</v>
      </c>
      <c r="D58" s="31" t="s">
        <v>19</v>
      </c>
      <c r="E58" s="1" t="s">
        <v>73</v>
      </c>
      <c r="F58" s="51">
        <v>43179</v>
      </c>
      <c r="G58" s="30" t="str">
        <f>VLOOKUP(Table1[[#This Row],[JOB TYPE]],'CODES FOR CLOSING TYPE'!$A$1:$B$28,2,0)</f>
        <v>ZNGA560BC</v>
      </c>
      <c r="H58" s="1" t="str">
        <f>_xlfn.IFNA(VLOOKUP(Table1[[#This Row],[JOB TYPE]],Table2[#All],2,0), "Not req")</f>
        <v>Not req</v>
      </c>
      <c r="J58" s="1" t="str">
        <f>CONCATENATE(Table1[[#This Row],[WORK ID]],Table1[[#This Row],[CODE]])</f>
        <v>5935513ZNGA560BC</v>
      </c>
      <c r="K58" s="1" t="str">
        <f t="shared" si="0"/>
        <v>UNIQUE</v>
      </c>
      <c r="L58" s="1" t="b">
        <f t="shared" si="1"/>
        <v>0</v>
      </c>
      <c r="M58" s="1" t="str">
        <f t="shared" si="2"/>
        <v>PAY</v>
      </c>
      <c r="N58" s="34">
        <f>IF(M58="PAY", VLOOKUP(Table1[[#This Row],[JOB TYPE]],'CODES FOR CLOSING TYPE'!$A$1:$C$28, 3, 0), "")</f>
        <v>414.92</v>
      </c>
      <c r="O58" s="5">
        <f t="shared" si="3"/>
        <v>12</v>
      </c>
    </row>
    <row r="59" spans="1:15" ht="15" customHeight="1" x14ac:dyDescent="0.35">
      <c r="A59" s="30">
        <v>6024927</v>
      </c>
      <c r="B59" s="30" t="s">
        <v>69</v>
      </c>
      <c r="C59" s="30" t="s">
        <v>70</v>
      </c>
      <c r="D59" s="31" t="s">
        <v>19</v>
      </c>
      <c r="E59" s="1" t="s">
        <v>73</v>
      </c>
      <c r="F59" s="51">
        <v>43179</v>
      </c>
      <c r="G59" s="30" t="str">
        <f>VLOOKUP(Table1[[#This Row],[JOB TYPE]],'CODES FOR CLOSING TYPE'!$A$1:$B$28,2,0)</f>
        <v>ZNGA564B</v>
      </c>
      <c r="H59" s="1" t="str">
        <f>_xlfn.IFNA(VLOOKUP(Table1[[#This Row],[JOB TYPE]],Table2[#All],2,0), "Not req")</f>
        <v>REQ</v>
      </c>
      <c r="J59" s="1" t="str">
        <f>CONCATENATE(Table1[[#This Row],[WORK ID]],Table1[[#This Row],[CODE]])</f>
        <v>6024927ZNGA564B</v>
      </c>
      <c r="K59" s="1" t="str">
        <f t="shared" si="0"/>
        <v>DUP</v>
      </c>
      <c r="L59" s="1" t="b">
        <f t="shared" si="1"/>
        <v>1</v>
      </c>
      <c r="M59" s="1" t="str">
        <f t="shared" si="2"/>
        <v>NO</v>
      </c>
      <c r="N59" s="34" t="str">
        <f>IF(M59="PAY", VLOOKUP(Table1[[#This Row],[JOB TYPE]],'CODES FOR CLOSING TYPE'!$A$1:$C$28, 3, 0), "")</f>
        <v/>
      </c>
      <c r="O59" s="5">
        <f t="shared" si="3"/>
        <v>12</v>
      </c>
    </row>
    <row r="60" spans="1:15" ht="15" customHeight="1" x14ac:dyDescent="0.35">
      <c r="A60" s="30">
        <v>5312490</v>
      </c>
      <c r="B60" s="30" t="s">
        <v>71</v>
      </c>
      <c r="C60" s="30" t="s">
        <v>6</v>
      </c>
      <c r="D60" s="31" t="s">
        <v>19</v>
      </c>
      <c r="E60" s="1" t="s">
        <v>73</v>
      </c>
      <c r="F60" s="51">
        <v>43179</v>
      </c>
      <c r="G60" s="30" t="str">
        <f>VLOOKUP(Table1[[#This Row],[JOB TYPE]],'CODES FOR CLOSING TYPE'!$A$1:$B$28,2,0)</f>
        <v>ZNGA563B</v>
      </c>
      <c r="H60" s="1" t="str">
        <f>_xlfn.IFNA(VLOOKUP(Table1[[#This Row],[JOB TYPE]],Table2[#All],2,0), "Not req")</f>
        <v>REQ</v>
      </c>
      <c r="J60" s="1" t="str">
        <f>CONCATENATE(Table1[[#This Row],[WORK ID]],Table1[[#This Row],[CODE]])</f>
        <v>5312490ZNGA563B</v>
      </c>
      <c r="K60" s="1" t="str">
        <f t="shared" si="0"/>
        <v>DUP</v>
      </c>
      <c r="L60" s="1" t="b">
        <f t="shared" si="1"/>
        <v>1</v>
      </c>
      <c r="M60" s="1" t="str">
        <f t="shared" si="2"/>
        <v>NO</v>
      </c>
      <c r="N60" s="34" t="str">
        <f>IF(M60="PAY", VLOOKUP(Table1[[#This Row],[JOB TYPE]],'CODES FOR CLOSING TYPE'!$A$1:$C$28, 3, 0), "")</f>
        <v/>
      </c>
      <c r="O60" s="5">
        <f t="shared" si="3"/>
        <v>12</v>
      </c>
    </row>
    <row r="61" spans="1:15" ht="15" customHeight="1" x14ac:dyDescent="0.35">
      <c r="A61" s="30">
        <v>6024927</v>
      </c>
      <c r="B61" s="30" t="s">
        <v>69</v>
      </c>
      <c r="C61" s="5" t="s">
        <v>72</v>
      </c>
      <c r="D61" s="31" t="s">
        <v>19</v>
      </c>
      <c r="E61" s="1" t="s">
        <v>73</v>
      </c>
      <c r="F61" s="51">
        <v>43179</v>
      </c>
      <c r="G61" s="30" t="str">
        <f>VLOOKUP(Table1[[#This Row],[JOB TYPE]],'CODES FOR CLOSING TYPE'!$A$1:$B$28,2,0)</f>
        <v>ZNGA564BC</v>
      </c>
      <c r="H61" s="1" t="str">
        <f>_xlfn.IFNA(VLOOKUP(Table1[[#This Row],[JOB TYPE]],Table2[#All],2,0), "Not req")</f>
        <v>Not req</v>
      </c>
      <c r="J61" s="1" t="str">
        <f>CONCATENATE(Table1[[#This Row],[WORK ID]],Table1[[#This Row],[CODE]])</f>
        <v>6024927ZNGA564BC</v>
      </c>
      <c r="K61" s="1" t="str">
        <f t="shared" si="0"/>
        <v>UNIQUE</v>
      </c>
      <c r="L61" s="1" t="b">
        <f t="shared" si="1"/>
        <v>0</v>
      </c>
      <c r="M61" s="1" t="str">
        <f t="shared" si="2"/>
        <v>PAY</v>
      </c>
      <c r="N61" s="34">
        <f>IF(M61="PAY", VLOOKUP(Table1[[#This Row],[JOB TYPE]],'CODES FOR CLOSING TYPE'!$A$1:$C$28, 3, 0), "")</f>
        <v>881.69</v>
      </c>
      <c r="O61" s="5">
        <f t="shared" si="3"/>
        <v>12</v>
      </c>
    </row>
    <row r="62" spans="1:15" ht="15" customHeight="1" x14ac:dyDescent="0.35">
      <c r="A62" s="30">
        <v>6619237</v>
      </c>
      <c r="B62" s="30" t="s">
        <v>74</v>
      </c>
      <c r="C62" s="30" t="s">
        <v>29</v>
      </c>
      <c r="D62" s="30" t="s">
        <v>19</v>
      </c>
      <c r="E62" s="1" t="s">
        <v>73</v>
      </c>
      <c r="F62" s="51">
        <v>43180</v>
      </c>
      <c r="G62" s="30" t="str">
        <f>VLOOKUP(Table1[[#This Row],[JOB TYPE]],'CODES FOR CLOSING TYPE'!$A$1:$B$28,2,0)</f>
        <v>ZNGA560B</v>
      </c>
      <c r="H62" s="1" t="str">
        <f>_xlfn.IFNA(VLOOKUP(Table1[[#This Row],[JOB TYPE]],Table2[#All],2,0), "Not req")</f>
        <v>Not req</v>
      </c>
      <c r="J62" s="1" t="str">
        <f>CONCATENATE(Table1[[#This Row],[WORK ID]],Table1[[#This Row],[CODE]])</f>
        <v>6619237ZNGA560B</v>
      </c>
      <c r="K62" s="1" t="str">
        <f t="shared" si="0"/>
        <v>DUP</v>
      </c>
      <c r="L62" s="1" t="b">
        <f t="shared" si="1"/>
        <v>1</v>
      </c>
      <c r="M62" s="1" t="str">
        <f t="shared" si="2"/>
        <v>NO</v>
      </c>
      <c r="N62" s="34" t="str">
        <f>IF(M62="PAY", VLOOKUP(Table1[[#This Row],[JOB TYPE]],'CODES FOR CLOSING TYPE'!$A$1:$C$28, 3, 0), "")</f>
        <v/>
      </c>
      <c r="O62" s="5">
        <f t="shared" si="3"/>
        <v>12</v>
      </c>
    </row>
    <row r="63" spans="1:15" ht="15" customHeight="1" x14ac:dyDescent="0.35">
      <c r="A63" s="30">
        <v>6575217</v>
      </c>
      <c r="B63" s="30" t="s">
        <v>75</v>
      </c>
      <c r="C63" s="30" t="s">
        <v>11</v>
      </c>
      <c r="D63" s="30" t="s">
        <v>76</v>
      </c>
      <c r="E63" s="1" t="s">
        <v>73</v>
      </c>
      <c r="F63" s="51">
        <v>43180</v>
      </c>
      <c r="G63" s="30" t="str">
        <f>VLOOKUP(Table1[[#This Row],[JOB TYPE]],'CODES FOR CLOSING TYPE'!$A$1:$B$28,2,0)</f>
        <v>NGA-750</v>
      </c>
      <c r="H63" s="1" t="str">
        <f>_xlfn.IFNA(VLOOKUP(Table1[[#This Row],[JOB TYPE]],Table2[#All],2,0), "Not req")</f>
        <v>Not req</v>
      </c>
      <c r="J63" s="1" t="str">
        <f>CONCATENATE(Table1[[#This Row],[WORK ID]],Table1[[#This Row],[CODE]])</f>
        <v>6575217NGA-750</v>
      </c>
      <c r="K63" s="1" t="str">
        <f t="shared" si="0"/>
        <v>UNIQUE</v>
      </c>
      <c r="L63" s="1" t="b">
        <f t="shared" si="1"/>
        <v>0</v>
      </c>
      <c r="M63" s="1" t="str">
        <f t="shared" si="2"/>
        <v>PAY</v>
      </c>
      <c r="N63" s="34">
        <f>IF(M63="PAY", VLOOKUP(Table1[[#This Row],[JOB TYPE]],'CODES FOR CLOSING TYPE'!$A$1:$C$28, 3, 0), "")</f>
        <v>22.61</v>
      </c>
      <c r="O63" s="5">
        <f t="shared" si="3"/>
        <v>12</v>
      </c>
    </row>
    <row r="64" spans="1:15" ht="15" customHeight="1" x14ac:dyDescent="0.35">
      <c r="A64" s="30">
        <v>5312490</v>
      </c>
      <c r="B64" s="30" t="s">
        <v>71</v>
      </c>
      <c r="C64" s="30" t="s">
        <v>26</v>
      </c>
      <c r="D64" s="30" t="s">
        <v>19</v>
      </c>
      <c r="E64" s="1" t="s">
        <v>73</v>
      </c>
      <c r="F64" s="51">
        <v>43181</v>
      </c>
      <c r="G64" s="30" t="str">
        <f>VLOOKUP(Table1[[#This Row],[JOB TYPE]],'CODES FOR CLOSING TYPE'!$A$1:$B$28,2,0)</f>
        <v>ZNGA563BC</v>
      </c>
      <c r="H64" s="1" t="str">
        <f>_xlfn.IFNA(VLOOKUP(Table1[[#This Row],[JOB TYPE]],Table2[#All],2,0), "Not req")</f>
        <v>Not req</v>
      </c>
      <c r="J64" s="1" t="str">
        <f>CONCATENATE(Table1[[#This Row],[WORK ID]],Table1[[#This Row],[CODE]])</f>
        <v>5312490ZNGA563BC</v>
      </c>
      <c r="K64" s="1" t="str">
        <f t="shared" si="0"/>
        <v>UNIQUE</v>
      </c>
      <c r="L64" s="1" t="b">
        <f t="shared" si="1"/>
        <v>0</v>
      </c>
      <c r="M64" s="1" t="str">
        <f t="shared" si="2"/>
        <v>PAY</v>
      </c>
      <c r="N64" s="34">
        <f>IF(M64="PAY", VLOOKUP(Table1[[#This Row],[JOB TYPE]],'CODES FOR CLOSING TYPE'!$A$1:$C$28, 3, 0), "")</f>
        <v>626.70000000000005</v>
      </c>
      <c r="O64" s="5">
        <f t="shared" si="3"/>
        <v>12</v>
      </c>
    </row>
    <row r="65" spans="1:15" ht="15" customHeight="1" x14ac:dyDescent="0.35">
      <c r="A65" s="30">
        <v>6387492</v>
      </c>
      <c r="B65" s="30" t="s">
        <v>77</v>
      </c>
      <c r="C65" s="30" t="s">
        <v>6</v>
      </c>
      <c r="D65" s="30" t="s">
        <v>19</v>
      </c>
      <c r="E65" s="1" t="s">
        <v>73</v>
      </c>
      <c r="F65" s="51">
        <v>43181</v>
      </c>
      <c r="G65" s="30" t="str">
        <f>VLOOKUP(Table1[[#This Row],[JOB TYPE]],'CODES FOR CLOSING TYPE'!$A$1:$B$28,2,0)</f>
        <v>ZNGA563B</v>
      </c>
      <c r="H65" s="1" t="str">
        <f>_xlfn.IFNA(VLOOKUP(Table1[[#This Row],[JOB TYPE]],Table2[#All],2,0), "Not req")</f>
        <v>REQ</v>
      </c>
      <c r="J65" s="1" t="str">
        <f>CONCATENATE(Table1[[#This Row],[WORK ID]],Table1[[#This Row],[CODE]])</f>
        <v>6387492ZNGA563B</v>
      </c>
      <c r="K65" s="1" t="str">
        <f t="shared" si="0"/>
        <v>DUP</v>
      </c>
      <c r="L65" s="1" t="b">
        <f t="shared" si="1"/>
        <v>1</v>
      </c>
      <c r="M65" s="1" t="str">
        <f t="shared" si="2"/>
        <v>NO</v>
      </c>
      <c r="N65" s="34" t="str">
        <f>IF(M65="PAY", VLOOKUP(Table1[[#This Row],[JOB TYPE]],'CODES FOR CLOSING TYPE'!$A$1:$C$28, 3, 0), "")</f>
        <v/>
      </c>
      <c r="O65" s="5">
        <f t="shared" si="3"/>
        <v>12</v>
      </c>
    </row>
    <row r="66" spans="1:15" ht="15" customHeight="1" x14ac:dyDescent="0.35">
      <c r="A66" s="30">
        <v>6359271</v>
      </c>
      <c r="B66" s="30" t="s">
        <v>78</v>
      </c>
      <c r="C66" s="30" t="s">
        <v>15</v>
      </c>
      <c r="D66" s="30" t="s">
        <v>19</v>
      </c>
      <c r="E66" s="1" t="s">
        <v>73</v>
      </c>
      <c r="F66" s="51">
        <v>43181</v>
      </c>
      <c r="G66" s="30" t="str">
        <f>VLOOKUP(Table1[[#This Row],[JOB TYPE]],'CODES FOR CLOSING TYPE'!$A$1:$B$28,2,0)</f>
        <v>ZNGA561BC</v>
      </c>
      <c r="H66" s="1" t="str">
        <f>_xlfn.IFNA(VLOOKUP(Table1[[#This Row],[JOB TYPE]],Table2[#All],2,0), "Not req")</f>
        <v>Not req</v>
      </c>
      <c r="J66" s="1" t="str">
        <f>CONCATENATE(Table1[[#This Row],[WORK ID]],Table1[[#This Row],[CODE]])</f>
        <v>6359271ZNGA561BC</v>
      </c>
      <c r="K66" s="1" t="str">
        <f t="shared" ref="K66:K129" si="4">IF(COUNTIF(J$2:J$5044, J66&amp;"C")&gt;0, "DUP", "UNIQUE")</f>
        <v>UNIQUE</v>
      </c>
      <c r="L66" s="1" t="b">
        <f t="shared" si="1"/>
        <v>0</v>
      </c>
      <c r="M66" s="1" t="str">
        <f t="shared" si="2"/>
        <v>PAY</v>
      </c>
      <c r="N66" s="34">
        <f>IF(M66="PAY", VLOOKUP(Table1[[#This Row],[JOB TYPE]],'CODES FOR CLOSING TYPE'!$A$1:$C$28, 3, 0), "")</f>
        <v>433.57</v>
      </c>
      <c r="O66" s="5">
        <f t="shared" ref="O66:O129" si="5">WEEKNUM(F66,2)</f>
        <v>12</v>
      </c>
    </row>
    <row r="67" spans="1:15" ht="15" customHeight="1" x14ac:dyDescent="0.35">
      <c r="A67" s="30">
        <v>6480962</v>
      </c>
      <c r="B67" s="30" t="s">
        <v>79</v>
      </c>
      <c r="C67" s="30" t="s">
        <v>6</v>
      </c>
      <c r="D67" s="30" t="s">
        <v>19</v>
      </c>
      <c r="E67" s="1" t="s">
        <v>73</v>
      </c>
      <c r="F67" s="51">
        <v>43181</v>
      </c>
      <c r="G67" s="30" t="str">
        <f>VLOOKUP(Table1[[#This Row],[JOB TYPE]],'CODES FOR CLOSING TYPE'!$A$1:$B$28,2,0)</f>
        <v>ZNGA563B</v>
      </c>
      <c r="H67" s="1" t="str">
        <f>_xlfn.IFNA(VLOOKUP(Table1[[#This Row],[JOB TYPE]],Table2[#All],2,0), "Not req")</f>
        <v>REQ</v>
      </c>
      <c r="J67" s="1" t="str">
        <f>CONCATENATE(Table1[[#This Row],[WORK ID]],Table1[[#This Row],[CODE]])</f>
        <v>6480962ZNGA563B</v>
      </c>
      <c r="K67" s="1" t="str">
        <f t="shared" si="4"/>
        <v>DUP</v>
      </c>
      <c r="L67" s="1" t="b">
        <f t="shared" ref="L67:L130" si="6">SUMPRODUCT(--(G67=BUILDCODES))&gt;0</f>
        <v>1</v>
      </c>
      <c r="M67" s="1" t="str">
        <f t="shared" ref="M67:M130" si="7">IF(AND(K67="DUP", L67=TRUE),"NO","PAY")</f>
        <v>NO</v>
      </c>
      <c r="N67" s="34" t="str">
        <f>IF(M67="PAY", VLOOKUP(Table1[[#This Row],[JOB TYPE]],'CODES FOR CLOSING TYPE'!$A$1:$C$28, 3, 0), "")</f>
        <v/>
      </c>
      <c r="O67" s="5">
        <f t="shared" si="5"/>
        <v>12</v>
      </c>
    </row>
    <row r="68" spans="1:15" ht="15" customHeight="1" x14ac:dyDescent="0.35">
      <c r="A68" s="30">
        <v>6389713</v>
      </c>
      <c r="B68" s="30" t="s">
        <v>16</v>
      </c>
      <c r="C68" s="30" t="s">
        <v>52</v>
      </c>
      <c r="D68" s="30" t="s">
        <v>19</v>
      </c>
      <c r="E68" s="1" t="s">
        <v>7</v>
      </c>
      <c r="F68" s="51">
        <v>43182</v>
      </c>
      <c r="G68" s="30" t="str">
        <f>VLOOKUP(Table1[[#This Row],[JOB TYPE]],'CODES FOR CLOSING TYPE'!$A$1:$B$28,2,0)</f>
        <v>ZNGA564BC</v>
      </c>
      <c r="H68" s="1" t="str">
        <f>_xlfn.IFNA(VLOOKUP(Table1[[#This Row],[JOB TYPE]],Table2[#All],2,0), "Not req")</f>
        <v>Not req</v>
      </c>
      <c r="J68" s="1" t="str">
        <f>CONCATENATE(Table1[[#This Row],[WORK ID]],Table1[[#This Row],[CODE]])</f>
        <v>6389713ZNGA564BC</v>
      </c>
      <c r="K68" s="1" t="str">
        <f t="shared" si="4"/>
        <v>UNIQUE</v>
      </c>
      <c r="L68" s="1" t="b">
        <f t="shared" si="6"/>
        <v>0</v>
      </c>
      <c r="M68" s="1" t="str">
        <f t="shared" si="7"/>
        <v>PAY</v>
      </c>
      <c r="N68" s="34">
        <f>IF(M68="PAY", VLOOKUP(Table1[[#This Row],[JOB TYPE]],'CODES FOR CLOSING TYPE'!$A$1:$C$28, 3, 0), "")</f>
        <v>881.69</v>
      </c>
      <c r="O68" s="5">
        <f t="shared" si="5"/>
        <v>12</v>
      </c>
    </row>
    <row r="69" spans="1:15" ht="15" customHeight="1" x14ac:dyDescent="0.35">
      <c r="A69" s="30">
        <v>6663212</v>
      </c>
      <c r="B69" s="30" t="s">
        <v>80</v>
      </c>
      <c r="C69" s="30" t="s">
        <v>6</v>
      </c>
      <c r="D69" s="30" t="s">
        <v>19</v>
      </c>
      <c r="E69" s="1" t="s">
        <v>7</v>
      </c>
      <c r="F69" s="51">
        <v>43182</v>
      </c>
      <c r="G69" s="30" t="str">
        <f>VLOOKUP(Table1[[#This Row],[JOB TYPE]],'CODES FOR CLOSING TYPE'!$A$1:$B$28,2,0)</f>
        <v>ZNGA563B</v>
      </c>
      <c r="H69" s="1" t="str">
        <f>_xlfn.IFNA(VLOOKUP(Table1[[#This Row],[JOB TYPE]],Table2[#All],2,0), "Not req")</f>
        <v>REQ</v>
      </c>
      <c r="J69" s="1" t="str">
        <f>CONCATENATE(Table1[[#This Row],[WORK ID]],Table1[[#This Row],[CODE]])</f>
        <v>6663212ZNGA563B</v>
      </c>
      <c r="K69" s="1" t="str">
        <f t="shared" si="4"/>
        <v>DUP</v>
      </c>
      <c r="L69" s="1" t="b">
        <f t="shared" si="6"/>
        <v>1</v>
      </c>
      <c r="M69" s="1" t="str">
        <f t="shared" si="7"/>
        <v>NO</v>
      </c>
      <c r="N69" s="34" t="str">
        <f>IF(M69="PAY", VLOOKUP(Table1[[#This Row],[JOB TYPE]],'CODES FOR CLOSING TYPE'!$A$1:$C$28, 3, 0), "")</f>
        <v/>
      </c>
      <c r="O69" s="5">
        <f t="shared" si="5"/>
        <v>12</v>
      </c>
    </row>
    <row r="70" spans="1:15" ht="15" customHeight="1" x14ac:dyDescent="0.35">
      <c r="A70" s="30">
        <v>6481861</v>
      </c>
      <c r="B70" s="30" t="s">
        <v>81</v>
      </c>
      <c r="C70" s="30" t="s">
        <v>9</v>
      </c>
      <c r="D70" s="30" t="s">
        <v>19</v>
      </c>
      <c r="E70" s="1" t="s">
        <v>23</v>
      </c>
      <c r="F70" s="51">
        <v>43182</v>
      </c>
      <c r="G70" s="30" t="str">
        <f>VLOOKUP(Table1[[#This Row],[JOB TYPE]],'CODES FOR CLOSING TYPE'!$A$1:$B$28,2,0)</f>
        <v>ZNGA561B</v>
      </c>
      <c r="H70" s="1" t="str">
        <f>_xlfn.IFNA(VLOOKUP(Table1[[#This Row],[JOB TYPE]],Table2[#All],2,0), "Not req")</f>
        <v>Not req</v>
      </c>
      <c r="J70" s="1" t="str">
        <f>CONCATENATE(Table1[[#This Row],[WORK ID]],Table1[[#This Row],[CODE]])</f>
        <v>6481861ZNGA561B</v>
      </c>
      <c r="K70" s="1" t="str">
        <f t="shared" si="4"/>
        <v>DUP</v>
      </c>
      <c r="L70" s="1" t="b">
        <f t="shared" si="6"/>
        <v>1</v>
      </c>
      <c r="M70" s="1" t="str">
        <f t="shared" si="7"/>
        <v>NO</v>
      </c>
      <c r="N70" s="34" t="str">
        <f>IF(M70="PAY", VLOOKUP(Table1[[#This Row],[JOB TYPE]],'CODES FOR CLOSING TYPE'!$A$1:$C$28, 3, 0), "")</f>
        <v/>
      </c>
      <c r="O70" s="5">
        <f t="shared" si="5"/>
        <v>12</v>
      </c>
    </row>
    <row r="71" spans="1:15" ht="15" customHeight="1" x14ac:dyDescent="0.35">
      <c r="A71" s="30">
        <v>6527278</v>
      </c>
      <c r="B71" s="30" t="s">
        <v>82</v>
      </c>
      <c r="C71" s="30" t="s">
        <v>9</v>
      </c>
      <c r="D71" s="30" t="s">
        <v>19</v>
      </c>
      <c r="E71" s="1" t="s">
        <v>23</v>
      </c>
      <c r="F71" s="51">
        <v>43182</v>
      </c>
      <c r="G71" s="30" t="str">
        <f>VLOOKUP(Table1[[#This Row],[JOB TYPE]],'CODES FOR CLOSING TYPE'!$A$1:$B$28,2,0)</f>
        <v>ZNGA561B</v>
      </c>
      <c r="H71" s="1" t="str">
        <f>_xlfn.IFNA(VLOOKUP(Table1[[#This Row],[JOB TYPE]],Table2[#All],2,0), "Not req")</f>
        <v>Not req</v>
      </c>
      <c r="J71" s="1" t="str">
        <f>CONCATENATE(Table1[[#This Row],[WORK ID]],Table1[[#This Row],[CODE]])</f>
        <v>6527278ZNGA561B</v>
      </c>
      <c r="K71" s="1" t="str">
        <f t="shared" si="4"/>
        <v>DUP</v>
      </c>
      <c r="L71" s="1" t="b">
        <f t="shared" si="6"/>
        <v>1</v>
      </c>
      <c r="M71" s="1" t="str">
        <f t="shared" si="7"/>
        <v>NO</v>
      </c>
      <c r="N71" s="34" t="str">
        <f>IF(M71="PAY", VLOOKUP(Table1[[#This Row],[JOB TYPE]],'CODES FOR CLOSING TYPE'!$A$1:$C$28, 3, 0), "")</f>
        <v/>
      </c>
      <c r="O71" s="5">
        <f t="shared" si="5"/>
        <v>12</v>
      </c>
    </row>
    <row r="72" spans="1:15" ht="15" customHeight="1" x14ac:dyDescent="0.35">
      <c r="A72" s="30">
        <v>6330944</v>
      </c>
      <c r="B72" s="30" t="s">
        <v>83</v>
      </c>
      <c r="C72" s="30" t="s">
        <v>35</v>
      </c>
      <c r="D72" s="30" t="s">
        <v>19</v>
      </c>
      <c r="E72" s="1" t="s">
        <v>23</v>
      </c>
      <c r="F72" s="51">
        <v>43183</v>
      </c>
      <c r="G72" s="30" t="str">
        <f>VLOOKUP(Table1[[#This Row],[JOB TYPE]],'CODES FOR CLOSING TYPE'!$A$1:$B$28,2,0)</f>
        <v>ZNGA561C</v>
      </c>
      <c r="H72" s="1" t="str">
        <f>_xlfn.IFNA(VLOOKUP(Table1[[#This Row],[JOB TYPE]],Table2[#All],2,0), "Not req")</f>
        <v>Not req</v>
      </c>
      <c r="J72" s="1" t="str">
        <f>CONCATENATE(Table1[[#This Row],[WORK ID]],Table1[[#This Row],[CODE]])</f>
        <v>6330944ZNGA561C</v>
      </c>
      <c r="K72" s="1" t="str">
        <f t="shared" si="4"/>
        <v>UNIQUE</v>
      </c>
      <c r="L72" s="1" t="b">
        <f t="shared" si="6"/>
        <v>0</v>
      </c>
      <c r="M72" s="1" t="str">
        <f t="shared" si="7"/>
        <v>PAY</v>
      </c>
      <c r="N72" s="34">
        <f>IF(M72="PAY", VLOOKUP(Table1[[#This Row],[JOB TYPE]],'CODES FOR CLOSING TYPE'!$A$1:$C$28, 3, 0), "")</f>
        <v>205.64</v>
      </c>
      <c r="O72" s="5">
        <f t="shared" si="5"/>
        <v>12</v>
      </c>
    </row>
    <row r="73" spans="1:15" ht="15" customHeight="1" x14ac:dyDescent="0.35">
      <c r="A73" s="30">
        <v>6555163</v>
      </c>
      <c r="B73" s="30" t="s">
        <v>84</v>
      </c>
      <c r="C73" s="30" t="s">
        <v>9</v>
      </c>
      <c r="D73" s="30" t="s">
        <v>19</v>
      </c>
      <c r="E73" s="1" t="s">
        <v>23</v>
      </c>
      <c r="F73" s="51">
        <v>43183</v>
      </c>
      <c r="G73" s="30" t="str">
        <f>VLOOKUP(Table1[[#This Row],[JOB TYPE]],'CODES FOR CLOSING TYPE'!$A$1:$B$28,2,0)</f>
        <v>ZNGA561B</v>
      </c>
      <c r="H73" s="1" t="str">
        <f>_xlfn.IFNA(VLOOKUP(Table1[[#This Row],[JOB TYPE]],Table2[#All],2,0), "Not req")</f>
        <v>Not req</v>
      </c>
      <c r="J73" s="1" t="str">
        <f>CONCATENATE(Table1[[#This Row],[WORK ID]],Table1[[#This Row],[CODE]])</f>
        <v>6555163ZNGA561B</v>
      </c>
      <c r="K73" s="1" t="str">
        <f t="shared" si="4"/>
        <v>DUP</v>
      </c>
      <c r="L73" s="1" t="b">
        <f t="shared" si="6"/>
        <v>1</v>
      </c>
      <c r="M73" s="1" t="str">
        <f t="shared" si="7"/>
        <v>NO</v>
      </c>
      <c r="N73" s="34" t="str">
        <f>IF(M73="PAY", VLOOKUP(Table1[[#This Row],[JOB TYPE]],'CODES FOR CLOSING TYPE'!$A$1:$C$28, 3, 0), "")</f>
        <v/>
      </c>
      <c r="O73" s="5">
        <f t="shared" si="5"/>
        <v>12</v>
      </c>
    </row>
    <row r="74" spans="1:15" ht="15" customHeight="1" x14ac:dyDescent="0.35">
      <c r="A74" s="30">
        <v>6154399</v>
      </c>
      <c r="B74" s="30" t="s">
        <v>85</v>
      </c>
      <c r="C74" s="30" t="s">
        <v>52</v>
      </c>
      <c r="D74" s="30" t="s">
        <v>44</v>
      </c>
      <c r="E74" s="1" t="s">
        <v>86</v>
      </c>
      <c r="F74" s="51">
        <v>43178</v>
      </c>
      <c r="G74" s="30" t="str">
        <f>VLOOKUP(Table1[[#This Row],[JOB TYPE]],'CODES FOR CLOSING TYPE'!$A$1:$B$28,2,0)</f>
        <v>ZNGA564BC</v>
      </c>
      <c r="H74" s="1" t="str">
        <f>_xlfn.IFNA(VLOOKUP(Table1[[#This Row],[JOB TYPE]],Table2[#All],2,0), "Not req")</f>
        <v>Not req</v>
      </c>
      <c r="J74" s="1" t="str">
        <f>CONCATENATE(Table1[[#This Row],[WORK ID]],Table1[[#This Row],[CODE]])</f>
        <v>6154399ZNGA564BC</v>
      </c>
      <c r="K74" s="1" t="str">
        <f t="shared" si="4"/>
        <v>UNIQUE</v>
      </c>
      <c r="L74" s="1" t="b">
        <f t="shared" si="6"/>
        <v>0</v>
      </c>
      <c r="M74" s="1" t="str">
        <f t="shared" si="7"/>
        <v>PAY</v>
      </c>
      <c r="N74" s="34">
        <f>IF(M74="PAY", VLOOKUP(Table1[[#This Row],[JOB TYPE]],'CODES FOR CLOSING TYPE'!$A$1:$C$28, 3, 0), "")</f>
        <v>881.69</v>
      </c>
      <c r="O74" s="5">
        <f t="shared" si="5"/>
        <v>12</v>
      </c>
    </row>
    <row r="75" spans="1:15" ht="15" customHeight="1" x14ac:dyDescent="0.35">
      <c r="A75" s="30">
        <v>5972099</v>
      </c>
      <c r="B75" s="30" t="s">
        <v>87</v>
      </c>
      <c r="C75" s="30" t="s">
        <v>26</v>
      </c>
      <c r="D75" s="30" t="s">
        <v>44</v>
      </c>
      <c r="E75" s="1" t="s">
        <v>86</v>
      </c>
      <c r="F75" s="51">
        <v>43180</v>
      </c>
      <c r="G75" s="30" t="str">
        <f>VLOOKUP(Table1[[#This Row],[JOB TYPE]],'CODES FOR CLOSING TYPE'!$A$1:$B$28,2,0)</f>
        <v>ZNGA563BC</v>
      </c>
      <c r="H75" s="1" t="str">
        <f>_xlfn.IFNA(VLOOKUP(Table1[[#This Row],[JOB TYPE]],Table2[#All],2,0), "Not req")</f>
        <v>Not req</v>
      </c>
      <c r="J75" s="1" t="str">
        <f>CONCATENATE(Table1[[#This Row],[WORK ID]],Table1[[#This Row],[CODE]])</f>
        <v>5972099ZNGA563BC</v>
      </c>
      <c r="K75" s="1" t="str">
        <f t="shared" si="4"/>
        <v>UNIQUE</v>
      </c>
      <c r="L75" s="1" t="b">
        <f t="shared" si="6"/>
        <v>0</v>
      </c>
      <c r="M75" s="1" t="str">
        <f t="shared" si="7"/>
        <v>PAY</v>
      </c>
      <c r="N75" s="34">
        <f>IF(M75="PAY", VLOOKUP(Table1[[#This Row],[JOB TYPE]],'CODES FOR CLOSING TYPE'!$A$1:$C$28, 3, 0), "")</f>
        <v>626.70000000000005</v>
      </c>
      <c r="O75" s="5">
        <f t="shared" si="5"/>
        <v>12</v>
      </c>
    </row>
    <row r="76" spans="1:15" ht="15" customHeight="1" x14ac:dyDescent="0.35">
      <c r="A76" s="30">
        <v>6213339</v>
      </c>
      <c r="B76" s="30" t="s">
        <v>88</v>
      </c>
      <c r="C76" s="30" t="s">
        <v>11</v>
      </c>
      <c r="D76" s="30" t="s">
        <v>76</v>
      </c>
      <c r="E76" s="1" t="s">
        <v>86</v>
      </c>
      <c r="F76" s="51">
        <v>43181</v>
      </c>
      <c r="G76" s="30" t="str">
        <f>VLOOKUP(Table1[[#This Row],[JOB TYPE]],'CODES FOR CLOSING TYPE'!$A$1:$B$28,2,0)</f>
        <v>NGA-750</v>
      </c>
      <c r="H76" s="1" t="str">
        <f>_xlfn.IFNA(VLOOKUP(Table1[[#This Row],[JOB TYPE]],Table2[#All],2,0), "Not req")</f>
        <v>Not req</v>
      </c>
      <c r="J76" s="1" t="str">
        <f>CONCATENATE(Table1[[#This Row],[WORK ID]],Table1[[#This Row],[CODE]])</f>
        <v>6213339NGA-750</v>
      </c>
      <c r="K76" s="1" t="str">
        <f t="shared" si="4"/>
        <v>UNIQUE</v>
      </c>
      <c r="L76" s="1" t="b">
        <f t="shared" si="6"/>
        <v>0</v>
      </c>
      <c r="M76" s="1" t="str">
        <f t="shared" si="7"/>
        <v>PAY</v>
      </c>
      <c r="N76" s="34">
        <f>IF(M76="PAY", VLOOKUP(Table1[[#This Row],[JOB TYPE]],'CODES FOR CLOSING TYPE'!$A$1:$C$28, 3, 0), "")</f>
        <v>22.61</v>
      </c>
      <c r="O76" s="5">
        <f t="shared" si="5"/>
        <v>12</v>
      </c>
    </row>
    <row r="77" spans="1:15" ht="15" customHeight="1" x14ac:dyDescent="0.35">
      <c r="A77" s="30">
        <v>6177189</v>
      </c>
      <c r="B77" s="30" t="s">
        <v>89</v>
      </c>
      <c r="C77" s="30" t="s">
        <v>26</v>
      </c>
      <c r="D77" s="30" t="s">
        <v>19</v>
      </c>
      <c r="E77" s="1" t="s">
        <v>86</v>
      </c>
      <c r="F77" s="51">
        <v>43181</v>
      </c>
      <c r="G77" s="30" t="str">
        <f>VLOOKUP(Table1[[#This Row],[JOB TYPE]],'CODES FOR CLOSING TYPE'!$A$1:$B$28,2,0)</f>
        <v>ZNGA563BC</v>
      </c>
      <c r="H77" s="1" t="str">
        <f>_xlfn.IFNA(VLOOKUP(Table1[[#This Row],[JOB TYPE]],Table2[#All],2,0), "Not req")</f>
        <v>Not req</v>
      </c>
      <c r="J77" s="1" t="str">
        <f>CONCATENATE(Table1[[#This Row],[WORK ID]],Table1[[#This Row],[CODE]])</f>
        <v>6177189ZNGA563BC</v>
      </c>
      <c r="K77" s="1" t="str">
        <f t="shared" si="4"/>
        <v>UNIQUE</v>
      </c>
      <c r="L77" s="1" t="b">
        <f t="shared" si="6"/>
        <v>0</v>
      </c>
      <c r="M77" s="1" t="str">
        <f t="shared" si="7"/>
        <v>PAY</v>
      </c>
      <c r="N77" s="34">
        <f>IF(M77="PAY", VLOOKUP(Table1[[#This Row],[JOB TYPE]],'CODES FOR CLOSING TYPE'!$A$1:$C$28, 3, 0), "")</f>
        <v>626.70000000000005</v>
      </c>
      <c r="O77" s="5">
        <f t="shared" si="5"/>
        <v>12</v>
      </c>
    </row>
    <row r="78" spans="1:15" ht="15" customHeight="1" x14ac:dyDescent="0.35">
      <c r="A78" s="30">
        <v>6676403</v>
      </c>
      <c r="B78" s="30" t="s">
        <v>90</v>
      </c>
      <c r="C78" s="30" t="s">
        <v>91</v>
      </c>
      <c r="D78" s="30" t="s">
        <v>19</v>
      </c>
      <c r="E78" s="1" t="s">
        <v>86</v>
      </c>
      <c r="F78" s="51">
        <v>43182</v>
      </c>
      <c r="G78" s="30" t="str">
        <f>VLOOKUP(Table1[[#This Row],[JOB TYPE]],'CODES FOR CLOSING TYPE'!$A$1:$B$28,2,0)</f>
        <v>ZNGA562B</v>
      </c>
      <c r="H78" s="1" t="str">
        <f>_xlfn.IFNA(VLOOKUP(Table1[[#This Row],[JOB TYPE]],Table2[#All],2,0), "Not req")</f>
        <v>Not req</v>
      </c>
      <c r="J78" s="1" t="str">
        <f>CONCATENATE(Table1[[#This Row],[WORK ID]],Table1[[#This Row],[CODE]])</f>
        <v>6676403ZNGA562B</v>
      </c>
      <c r="K78" s="1" t="str">
        <f t="shared" si="4"/>
        <v>DUP</v>
      </c>
      <c r="L78" s="1" t="b">
        <f t="shared" si="6"/>
        <v>1</v>
      </c>
      <c r="M78" s="1" t="str">
        <f t="shared" si="7"/>
        <v>NO</v>
      </c>
      <c r="N78" s="34" t="str">
        <f>IF(M78="PAY", VLOOKUP(Table1[[#This Row],[JOB TYPE]],'CODES FOR CLOSING TYPE'!$A$1:$C$28, 3, 0), "")</f>
        <v/>
      </c>
      <c r="O78" s="5">
        <f t="shared" si="5"/>
        <v>12</v>
      </c>
    </row>
    <row r="79" spans="1:15" ht="15" customHeight="1" x14ac:dyDescent="0.35">
      <c r="A79" s="30">
        <v>6415794</v>
      </c>
      <c r="B79" s="30" t="s">
        <v>92</v>
      </c>
      <c r="C79" s="30" t="s">
        <v>26</v>
      </c>
      <c r="D79" s="30" t="s">
        <v>19</v>
      </c>
      <c r="E79" s="1" t="s">
        <v>86</v>
      </c>
      <c r="F79" s="51">
        <v>43183</v>
      </c>
      <c r="G79" s="30" t="str">
        <f>VLOOKUP(Table1[[#This Row],[JOB TYPE]],'CODES FOR CLOSING TYPE'!$A$1:$B$28,2,0)</f>
        <v>ZNGA563BC</v>
      </c>
      <c r="H79" s="1" t="str">
        <f>_xlfn.IFNA(VLOOKUP(Table1[[#This Row],[JOB TYPE]],Table2[#All],2,0), "Not req")</f>
        <v>Not req</v>
      </c>
      <c r="J79" s="1" t="str">
        <f>CONCATENATE(Table1[[#This Row],[WORK ID]],Table1[[#This Row],[CODE]])</f>
        <v>6415794ZNGA563BC</v>
      </c>
      <c r="K79" s="1" t="str">
        <f t="shared" si="4"/>
        <v>UNIQUE</v>
      </c>
      <c r="L79" s="1" t="b">
        <f t="shared" si="6"/>
        <v>0</v>
      </c>
      <c r="M79" s="1" t="str">
        <f t="shared" si="7"/>
        <v>PAY</v>
      </c>
      <c r="N79" s="34">
        <f>IF(M79="PAY", VLOOKUP(Table1[[#This Row],[JOB TYPE]],'CODES FOR CLOSING TYPE'!$A$1:$C$28, 3, 0), "")</f>
        <v>626.70000000000005</v>
      </c>
      <c r="O79" s="5">
        <f t="shared" si="5"/>
        <v>12</v>
      </c>
    </row>
    <row r="80" spans="1:15" ht="15" customHeight="1" x14ac:dyDescent="0.35">
      <c r="A80" s="30">
        <v>5527486</v>
      </c>
      <c r="B80" s="30" t="s">
        <v>93</v>
      </c>
      <c r="C80" s="30" t="s">
        <v>32</v>
      </c>
      <c r="D80" s="30" t="s">
        <v>44</v>
      </c>
      <c r="E80" s="1" t="s">
        <v>86</v>
      </c>
      <c r="F80" s="51">
        <v>43183</v>
      </c>
      <c r="G80" s="30" t="str">
        <f>VLOOKUP(Table1[[#This Row],[JOB TYPE]],'CODES FOR CLOSING TYPE'!$A$1:$B$28,2,0)</f>
        <v>ZNGA562BC</v>
      </c>
      <c r="H80" s="1" t="str">
        <f>_xlfn.IFNA(VLOOKUP(Table1[[#This Row],[JOB TYPE]],Table2[#All],2,0), "Not req")</f>
        <v>Not req</v>
      </c>
      <c r="J80" s="1" t="str">
        <f>CONCATENATE(Table1[[#This Row],[WORK ID]],Table1[[#This Row],[CODE]])</f>
        <v>5527486ZNGA562BC</v>
      </c>
      <c r="K80" s="1" t="str">
        <f t="shared" si="4"/>
        <v>UNIQUE</v>
      </c>
      <c r="L80" s="1" t="b">
        <f t="shared" si="6"/>
        <v>0</v>
      </c>
      <c r="M80" s="1" t="str">
        <f t="shared" si="7"/>
        <v>PAY</v>
      </c>
      <c r="N80" s="34">
        <f>IF(M80="PAY", VLOOKUP(Table1[[#This Row],[JOB TYPE]],'CODES FOR CLOSING TYPE'!$A$1:$C$28, 3, 0), "")</f>
        <v>498.69</v>
      </c>
      <c r="O80" s="5">
        <f t="shared" si="5"/>
        <v>12</v>
      </c>
    </row>
    <row r="81" spans="1:15" ht="15" customHeight="1" x14ac:dyDescent="0.35">
      <c r="A81" s="30">
        <v>6676403</v>
      </c>
      <c r="B81" s="30" t="s">
        <v>90</v>
      </c>
      <c r="C81" s="30" t="s">
        <v>32</v>
      </c>
      <c r="D81" s="30" t="s">
        <v>19</v>
      </c>
      <c r="E81" s="1" t="s">
        <v>86</v>
      </c>
      <c r="F81" s="51">
        <v>43182</v>
      </c>
      <c r="G81" s="30" t="str">
        <f>VLOOKUP(Table1[[#This Row],[JOB TYPE]],'CODES FOR CLOSING TYPE'!$A$1:$B$28,2,0)</f>
        <v>ZNGA562BC</v>
      </c>
      <c r="H81" s="1" t="str">
        <f>_xlfn.IFNA(VLOOKUP(Table1[[#This Row],[JOB TYPE]],Table2[#All],2,0), "Not req")</f>
        <v>Not req</v>
      </c>
      <c r="J81" s="1" t="str">
        <f>CONCATENATE(Table1[[#This Row],[WORK ID]],Table1[[#This Row],[CODE]])</f>
        <v>6676403ZNGA562BC</v>
      </c>
      <c r="K81" s="1" t="str">
        <f t="shared" si="4"/>
        <v>UNIQUE</v>
      </c>
      <c r="L81" s="1" t="b">
        <f t="shared" si="6"/>
        <v>0</v>
      </c>
      <c r="M81" s="1" t="str">
        <f t="shared" si="7"/>
        <v>PAY</v>
      </c>
      <c r="N81" s="34">
        <f>IF(M81="PAY", VLOOKUP(Table1[[#This Row],[JOB TYPE]],'CODES FOR CLOSING TYPE'!$A$1:$C$28, 3, 0), "")</f>
        <v>498.69</v>
      </c>
      <c r="O81" s="5">
        <f t="shared" si="5"/>
        <v>12</v>
      </c>
    </row>
    <row r="82" spans="1:15" ht="15" customHeight="1" x14ac:dyDescent="0.35">
      <c r="A82" s="30">
        <v>6516000</v>
      </c>
      <c r="B82" s="30" t="s">
        <v>39</v>
      </c>
      <c r="C82" s="30" t="s">
        <v>26</v>
      </c>
      <c r="D82" s="30" t="s">
        <v>19</v>
      </c>
      <c r="E82" s="1" t="s">
        <v>30</v>
      </c>
      <c r="F82" s="51">
        <v>43182</v>
      </c>
      <c r="G82" s="30" t="str">
        <f>VLOOKUP(Table1[[#This Row],[JOB TYPE]],'CODES FOR CLOSING TYPE'!$A$1:$B$28,2,0)</f>
        <v>ZNGA563BC</v>
      </c>
      <c r="H82" s="1" t="str">
        <f>_xlfn.IFNA(VLOOKUP(Table1[[#This Row],[JOB TYPE]],Table2[#All],2,0), "Not req")</f>
        <v>Not req</v>
      </c>
      <c r="J82" s="1" t="str">
        <f>CONCATENATE(Table1[[#This Row],[WORK ID]],Table1[[#This Row],[CODE]])</f>
        <v>6516000ZNGA563BC</v>
      </c>
      <c r="K82" s="1" t="str">
        <f t="shared" si="4"/>
        <v>UNIQUE</v>
      </c>
      <c r="L82" s="1" t="b">
        <f t="shared" si="6"/>
        <v>0</v>
      </c>
      <c r="M82" s="1" t="str">
        <f t="shared" si="7"/>
        <v>PAY</v>
      </c>
      <c r="N82" s="34">
        <f>IF(M82="PAY", VLOOKUP(Table1[[#This Row],[JOB TYPE]],'CODES FOR CLOSING TYPE'!$A$1:$C$28, 3, 0), "")</f>
        <v>626.70000000000005</v>
      </c>
      <c r="O82" s="5">
        <f t="shared" si="5"/>
        <v>12</v>
      </c>
    </row>
    <row r="83" spans="1:15" ht="15" customHeight="1" x14ac:dyDescent="0.35">
      <c r="A83" s="30">
        <v>6288741</v>
      </c>
      <c r="B83" s="30" t="s">
        <v>94</v>
      </c>
      <c r="C83" s="30" t="s">
        <v>26</v>
      </c>
      <c r="D83" s="30" t="s">
        <v>19</v>
      </c>
      <c r="E83" s="1" t="s">
        <v>30</v>
      </c>
      <c r="F83" s="51">
        <v>43182</v>
      </c>
      <c r="G83" s="30" t="str">
        <f>VLOOKUP(Table1[[#This Row],[JOB TYPE]],'CODES FOR CLOSING TYPE'!$A$1:$B$28,2,0)</f>
        <v>ZNGA563BC</v>
      </c>
      <c r="H83" s="1" t="str">
        <f>_xlfn.IFNA(VLOOKUP(Table1[[#This Row],[JOB TYPE]],Table2[#All],2,0), "Not req")</f>
        <v>Not req</v>
      </c>
      <c r="J83" s="1" t="str">
        <f>CONCATENATE(Table1[[#This Row],[WORK ID]],Table1[[#This Row],[CODE]])</f>
        <v>6288741ZNGA563BC</v>
      </c>
      <c r="K83" s="1" t="str">
        <f t="shared" si="4"/>
        <v>UNIQUE</v>
      </c>
      <c r="L83" s="1" t="b">
        <f t="shared" si="6"/>
        <v>0</v>
      </c>
      <c r="M83" s="1" t="str">
        <f t="shared" si="7"/>
        <v>PAY</v>
      </c>
      <c r="N83" s="34">
        <f>IF(M83="PAY", VLOOKUP(Table1[[#This Row],[JOB TYPE]],'CODES FOR CLOSING TYPE'!$A$1:$C$28, 3, 0), "")</f>
        <v>626.70000000000005</v>
      </c>
      <c r="O83" s="5">
        <f t="shared" si="5"/>
        <v>12</v>
      </c>
    </row>
    <row r="84" spans="1:15" ht="15" customHeight="1" x14ac:dyDescent="0.35">
      <c r="A84" s="30">
        <v>6647550</v>
      </c>
      <c r="B84" s="30" t="s">
        <v>95</v>
      </c>
      <c r="C84" s="30" t="s">
        <v>6</v>
      </c>
      <c r="D84" s="30" t="s">
        <v>19</v>
      </c>
      <c r="E84" s="1" t="s">
        <v>30</v>
      </c>
      <c r="F84" s="51">
        <v>43182</v>
      </c>
      <c r="G84" s="30" t="str">
        <f>VLOOKUP(Table1[[#This Row],[JOB TYPE]],'CODES FOR CLOSING TYPE'!$A$1:$B$28,2,0)</f>
        <v>ZNGA563B</v>
      </c>
      <c r="H84" s="1" t="str">
        <f>_xlfn.IFNA(VLOOKUP(Table1[[#This Row],[JOB TYPE]],Table2[#All],2,0), "Not req")</f>
        <v>REQ</v>
      </c>
      <c r="J84" s="1" t="str">
        <f>CONCATENATE(Table1[[#This Row],[WORK ID]],Table1[[#This Row],[CODE]])</f>
        <v>6647550ZNGA563B</v>
      </c>
      <c r="K84" s="1" t="str">
        <f t="shared" si="4"/>
        <v>DUP</v>
      </c>
      <c r="L84" s="1" t="b">
        <f t="shared" si="6"/>
        <v>1</v>
      </c>
      <c r="M84" s="1" t="str">
        <f t="shared" si="7"/>
        <v>NO</v>
      </c>
      <c r="N84" s="34" t="str">
        <f>IF(M84="PAY", VLOOKUP(Table1[[#This Row],[JOB TYPE]],'CODES FOR CLOSING TYPE'!$A$1:$C$28, 3, 0), "")</f>
        <v/>
      </c>
      <c r="O84" s="5">
        <f t="shared" si="5"/>
        <v>12</v>
      </c>
    </row>
    <row r="85" spans="1:15" ht="15" customHeight="1" x14ac:dyDescent="0.35">
      <c r="A85" s="30">
        <v>6617137</v>
      </c>
      <c r="B85" s="30" t="s">
        <v>96</v>
      </c>
      <c r="C85" s="30" t="s">
        <v>9</v>
      </c>
      <c r="D85" s="30" t="s">
        <v>19</v>
      </c>
      <c r="E85" s="1" t="s">
        <v>30</v>
      </c>
      <c r="F85" s="51">
        <v>43182</v>
      </c>
      <c r="G85" s="30" t="str">
        <f>VLOOKUP(Table1[[#This Row],[JOB TYPE]],'CODES FOR CLOSING TYPE'!$A$1:$B$28,2,0)</f>
        <v>ZNGA561B</v>
      </c>
      <c r="H85" s="1" t="str">
        <f>_xlfn.IFNA(VLOOKUP(Table1[[#This Row],[JOB TYPE]],Table2[#All],2,0), "Not req")</f>
        <v>Not req</v>
      </c>
      <c r="J85" s="1" t="str">
        <f>CONCATENATE(Table1[[#This Row],[WORK ID]],Table1[[#This Row],[CODE]])</f>
        <v>6617137ZNGA561B</v>
      </c>
      <c r="K85" s="1" t="str">
        <f t="shared" si="4"/>
        <v>DUP</v>
      </c>
      <c r="L85" s="1" t="b">
        <f t="shared" si="6"/>
        <v>1</v>
      </c>
      <c r="M85" s="1" t="str">
        <f t="shared" si="7"/>
        <v>NO</v>
      </c>
      <c r="N85" s="34" t="str">
        <f>IF(M85="PAY", VLOOKUP(Table1[[#This Row],[JOB TYPE]],'CODES FOR CLOSING TYPE'!$A$1:$C$28, 3, 0), "")</f>
        <v/>
      </c>
      <c r="O85" s="5">
        <f t="shared" si="5"/>
        <v>12</v>
      </c>
    </row>
    <row r="86" spans="1:15" ht="15" customHeight="1" x14ac:dyDescent="0.35">
      <c r="A86" s="30">
        <v>6439062</v>
      </c>
      <c r="B86" s="30" t="s">
        <v>28</v>
      </c>
      <c r="C86" s="30" t="s">
        <v>37</v>
      </c>
      <c r="D86" s="30" t="s">
        <v>19</v>
      </c>
      <c r="E86" s="1" t="s">
        <v>30</v>
      </c>
      <c r="F86" s="51">
        <v>43182</v>
      </c>
      <c r="G86" s="30" t="str">
        <f>VLOOKUP(Table1[[#This Row],[JOB TYPE]],'CODES FOR CLOSING TYPE'!$A$1:$B$28,2,0)</f>
        <v>ZNGA560BC</v>
      </c>
      <c r="H86" s="1" t="str">
        <f>_xlfn.IFNA(VLOOKUP(Table1[[#This Row],[JOB TYPE]],Table2[#All],2,0), "Not req")</f>
        <v>Not req</v>
      </c>
      <c r="J86" s="1" t="str">
        <f>CONCATENATE(Table1[[#This Row],[WORK ID]],Table1[[#This Row],[CODE]])</f>
        <v>6439062ZNGA560BC</v>
      </c>
      <c r="K86" s="1" t="str">
        <f t="shared" si="4"/>
        <v>UNIQUE</v>
      </c>
      <c r="L86" s="1" t="b">
        <f t="shared" si="6"/>
        <v>0</v>
      </c>
      <c r="M86" s="1" t="str">
        <f t="shared" si="7"/>
        <v>PAY</v>
      </c>
      <c r="N86" s="34">
        <f>IF(M86="PAY", VLOOKUP(Table1[[#This Row],[JOB TYPE]],'CODES FOR CLOSING TYPE'!$A$1:$C$28, 3, 0), "")</f>
        <v>414.92</v>
      </c>
      <c r="O86" s="5">
        <f t="shared" si="5"/>
        <v>12</v>
      </c>
    </row>
    <row r="87" spans="1:15" ht="15" customHeight="1" x14ac:dyDescent="0.35">
      <c r="A87" s="30">
        <v>6535362</v>
      </c>
      <c r="B87" s="30" t="s">
        <v>97</v>
      </c>
      <c r="C87" s="30" t="s">
        <v>9</v>
      </c>
      <c r="D87" s="30" t="s">
        <v>19</v>
      </c>
      <c r="E87" s="1" t="s">
        <v>98</v>
      </c>
      <c r="F87" s="51">
        <v>43182</v>
      </c>
      <c r="G87" s="30" t="str">
        <f>VLOOKUP(Table1[[#This Row],[JOB TYPE]],'CODES FOR CLOSING TYPE'!$A$1:$B$28,2,0)</f>
        <v>ZNGA561B</v>
      </c>
      <c r="H87" s="1" t="str">
        <f>_xlfn.IFNA(VLOOKUP(Table1[[#This Row],[JOB TYPE]],Table2[#All],2,0), "Not req")</f>
        <v>Not req</v>
      </c>
      <c r="J87" s="1" t="str">
        <f>CONCATENATE(Table1[[#This Row],[WORK ID]],Table1[[#This Row],[CODE]])</f>
        <v>6535362ZNGA561B</v>
      </c>
      <c r="K87" s="1" t="str">
        <f t="shared" si="4"/>
        <v>DUP</v>
      </c>
      <c r="L87" s="1" t="b">
        <f t="shared" si="6"/>
        <v>1</v>
      </c>
      <c r="M87" s="1" t="str">
        <f t="shared" si="7"/>
        <v>NO</v>
      </c>
      <c r="N87" s="34" t="str">
        <f>IF(M87="PAY", VLOOKUP(Table1[[#This Row],[JOB TYPE]],'CODES FOR CLOSING TYPE'!$A$1:$C$28, 3, 0), "")</f>
        <v/>
      </c>
      <c r="O87" s="5">
        <f t="shared" si="5"/>
        <v>12</v>
      </c>
    </row>
    <row r="88" spans="1:15" ht="15" customHeight="1" x14ac:dyDescent="0.35">
      <c r="A88" s="30">
        <v>6535362</v>
      </c>
      <c r="B88" s="30" t="s">
        <v>97</v>
      </c>
      <c r="C88" s="30" t="s">
        <v>15</v>
      </c>
      <c r="D88" s="30" t="s">
        <v>19</v>
      </c>
      <c r="E88" s="1" t="s">
        <v>98</v>
      </c>
      <c r="F88" s="51">
        <v>43182</v>
      </c>
      <c r="G88" s="30" t="str">
        <f>VLOOKUP(Table1[[#This Row],[JOB TYPE]],'CODES FOR CLOSING TYPE'!$A$1:$B$28,2,0)</f>
        <v>ZNGA561BC</v>
      </c>
      <c r="H88" s="1" t="str">
        <f>_xlfn.IFNA(VLOOKUP(Table1[[#This Row],[JOB TYPE]],Table2[#All],2,0), "Not req")</f>
        <v>Not req</v>
      </c>
      <c r="J88" s="1" t="str">
        <f>CONCATENATE(Table1[[#This Row],[WORK ID]],Table1[[#This Row],[CODE]])</f>
        <v>6535362ZNGA561BC</v>
      </c>
      <c r="K88" s="1" t="str">
        <f t="shared" si="4"/>
        <v>UNIQUE</v>
      </c>
      <c r="L88" s="1" t="b">
        <f t="shared" si="6"/>
        <v>0</v>
      </c>
      <c r="M88" s="1" t="str">
        <f t="shared" si="7"/>
        <v>PAY</v>
      </c>
      <c r="N88" s="34">
        <f>IF(M88="PAY", VLOOKUP(Table1[[#This Row],[JOB TYPE]],'CODES FOR CLOSING TYPE'!$A$1:$C$28, 3, 0), "")</f>
        <v>433.57</v>
      </c>
      <c r="O88" s="5">
        <f t="shared" si="5"/>
        <v>12</v>
      </c>
    </row>
    <row r="89" spans="1:15" ht="15" customHeight="1" x14ac:dyDescent="0.35">
      <c r="A89" s="30">
        <v>6295363</v>
      </c>
      <c r="B89" s="30" t="s">
        <v>55</v>
      </c>
      <c r="C89" s="30" t="s">
        <v>26</v>
      </c>
      <c r="D89" s="30" t="s">
        <v>19</v>
      </c>
      <c r="E89" s="1" t="s">
        <v>98</v>
      </c>
      <c r="F89" s="51">
        <v>43183</v>
      </c>
      <c r="G89" s="30" t="str">
        <f>VLOOKUP(Table1[[#This Row],[JOB TYPE]],'CODES FOR CLOSING TYPE'!$A$1:$B$28,2,0)</f>
        <v>ZNGA563BC</v>
      </c>
      <c r="H89" s="1" t="str">
        <f>_xlfn.IFNA(VLOOKUP(Table1[[#This Row],[JOB TYPE]],Table2[#All],2,0), "Not req")</f>
        <v>Not req</v>
      </c>
      <c r="J89" s="1" t="str">
        <f>CONCATENATE(Table1[[#This Row],[WORK ID]],Table1[[#This Row],[CODE]])</f>
        <v>6295363ZNGA563BC</v>
      </c>
      <c r="K89" s="1" t="str">
        <f t="shared" si="4"/>
        <v>UNIQUE</v>
      </c>
      <c r="L89" s="1" t="b">
        <f t="shared" si="6"/>
        <v>0</v>
      </c>
      <c r="M89" s="1" t="str">
        <f t="shared" si="7"/>
        <v>PAY</v>
      </c>
      <c r="N89" s="34">
        <f>IF(M89="PAY", VLOOKUP(Table1[[#This Row],[JOB TYPE]],'CODES FOR CLOSING TYPE'!$A$1:$C$28, 3, 0), "")</f>
        <v>626.70000000000005</v>
      </c>
      <c r="O89" s="5">
        <f t="shared" si="5"/>
        <v>12</v>
      </c>
    </row>
    <row r="90" spans="1:15" ht="15" customHeight="1" x14ac:dyDescent="0.35">
      <c r="A90" s="30">
        <v>6295363</v>
      </c>
      <c r="B90" s="30" t="s">
        <v>55</v>
      </c>
      <c r="C90" s="30" t="s">
        <v>26</v>
      </c>
      <c r="D90" s="30" t="s">
        <v>19</v>
      </c>
      <c r="E90" s="1" t="s">
        <v>98</v>
      </c>
      <c r="F90" s="51">
        <v>43183</v>
      </c>
      <c r="G90" s="30" t="str">
        <f>VLOOKUP(Table1[[#This Row],[JOB TYPE]],'CODES FOR CLOSING TYPE'!$A$1:$B$28,2,0)</f>
        <v>ZNGA563BC</v>
      </c>
      <c r="H90" s="1" t="str">
        <f>_xlfn.IFNA(VLOOKUP(Table1[[#This Row],[JOB TYPE]],Table2[#All],2,0), "Not req")</f>
        <v>Not req</v>
      </c>
      <c r="J90" s="1" t="str">
        <f>CONCATENATE(Table1[[#This Row],[WORK ID]],Table1[[#This Row],[CODE]])</f>
        <v>6295363ZNGA563BC</v>
      </c>
      <c r="K90" s="1" t="str">
        <f t="shared" si="4"/>
        <v>UNIQUE</v>
      </c>
      <c r="L90" s="1" t="b">
        <f t="shared" si="6"/>
        <v>0</v>
      </c>
      <c r="M90" s="1" t="str">
        <f t="shared" si="7"/>
        <v>PAY</v>
      </c>
      <c r="N90" s="34">
        <f>IF(M90="PAY", VLOOKUP(Table1[[#This Row],[JOB TYPE]],'CODES FOR CLOSING TYPE'!$A$1:$C$28, 3, 0), "")</f>
        <v>626.70000000000005</v>
      </c>
      <c r="O90" s="5">
        <f t="shared" si="5"/>
        <v>12</v>
      </c>
    </row>
    <row r="91" spans="1:15" ht="15" customHeight="1" x14ac:dyDescent="0.35">
      <c r="A91" s="30">
        <v>6480994</v>
      </c>
      <c r="B91" s="30" t="s">
        <v>99</v>
      </c>
      <c r="C91" s="30" t="s">
        <v>6</v>
      </c>
      <c r="D91" s="30" t="s">
        <v>19</v>
      </c>
      <c r="E91" s="1" t="s">
        <v>98</v>
      </c>
      <c r="F91" s="51">
        <v>43183</v>
      </c>
      <c r="G91" s="30" t="str">
        <f>VLOOKUP(Table1[[#This Row],[JOB TYPE]],'CODES FOR CLOSING TYPE'!$A$1:$B$28,2,0)</f>
        <v>ZNGA563B</v>
      </c>
      <c r="H91" s="1" t="str">
        <f>_xlfn.IFNA(VLOOKUP(Table1[[#This Row],[JOB TYPE]],Table2[#All],2,0), "Not req")</f>
        <v>REQ</v>
      </c>
      <c r="J91" s="1" t="str">
        <f>CONCATENATE(Table1[[#This Row],[WORK ID]],Table1[[#This Row],[CODE]])</f>
        <v>6480994ZNGA563B</v>
      </c>
      <c r="K91" s="1" t="str">
        <f t="shared" si="4"/>
        <v>DUP</v>
      </c>
      <c r="L91" s="1" t="b">
        <f t="shared" si="6"/>
        <v>1</v>
      </c>
      <c r="M91" s="1" t="str">
        <f t="shared" si="7"/>
        <v>NO</v>
      </c>
      <c r="N91" s="34" t="str">
        <f>IF(M91="PAY", VLOOKUP(Table1[[#This Row],[JOB TYPE]],'CODES FOR CLOSING TYPE'!$A$1:$C$28, 3, 0), "")</f>
        <v/>
      </c>
      <c r="O91" s="5">
        <f t="shared" si="5"/>
        <v>12</v>
      </c>
    </row>
    <row r="92" spans="1:15" ht="15" customHeight="1" x14ac:dyDescent="0.35">
      <c r="A92" s="30">
        <v>6480994</v>
      </c>
      <c r="B92" s="30" t="s">
        <v>99</v>
      </c>
      <c r="C92" s="30" t="s">
        <v>26</v>
      </c>
      <c r="D92" s="30" t="s">
        <v>19</v>
      </c>
      <c r="E92" s="1" t="s">
        <v>98</v>
      </c>
      <c r="F92" s="51">
        <v>43183</v>
      </c>
      <c r="G92" s="30" t="str">
        <f>VLOOKUP(Table1[[#This Row],[JOB TYPE]],'CODES FOR CLOSING TYPE'!$A$1:$B$28,2,0)</f>
        <v>ZNGA563BC</v>
      </c>
      <c r="H92" s="1" t="str">
        <f>_xlfn.IFNA(VLOOKUP(Table1[[#This Row],[JOB TYPE]],Table2[#All],2,0), "Not req")</f>
        <v>Not req</v>
      </c>
      <c r="J92" s="1" t="str">
        <f>CONCATENATE(Table1[[#This Row],[WORK ID]],Table1[[#This Row],[CODE]])</f>
        <v>6480994ZNGA563BC</v>
      </c>
      <c r="K92" s="1" t="str">
        <f t="shared" si="4"/>
        <v>UNIQUE</v>
      </c>
      <c r="L92" s="1" t="b">
        <f t="shared" si="6"/>
        <v>0</v>
      </c>
      <c r="M92" s="1" t="str">
        <f t="shared" si="7"/>
        <v>PAY</v>
      </c>
      <c r="N92" s="34">
        <f>IF(M92="PAY", VLOOKUP(Table1[[#This Row],[JOB TYPE]],'CODES FOR CLOSING TYPE'!$A$1:$C$28, 3, 0), "")</f>
        <v>626.70000000000005</v>
      </c>
      <c r="O92" s="5">
        <f t="shared" si="5"/>
        <v>12</v>
      </c>
    </row>
    <row r="93" spans="1:15" ht="15" customHeight="1" x14ac:dyDescent="0.35">
      <c r="A93" s="30">
        <v>6663411</v>
      </c>
      <c r="B93" s="30" t="s">
        <v>100</v>
      </c>
      <c r="C93" s="30" t="s">
        <v>91</v>
      </c>
      <c r="D93" s="30" t="s">
        <v>19</v>
      </c>
      <c r="E93" s="1" t="s">
        <v>58</v>
      </c>
      <c r="F93" s="51">
        <v>43182</v>
      </c>
      <c r="G93" s="30" t="str">
        <f>VLOOKUP(Table1[[#This Row],[JOB TYPE]],'CODES FOR CLOSING TYPE'!$A$1:$B$28,2,0)</f>
        <v>ZNGA562B</v>
      </c>
      <c r="H93" s="1" t="str">
        <f>_xlfn.IFNA(VLOOKUP(Table1[[#This Row],[JOB TYPE]],Table2[#All],2,0), "Not req")</f>
        <v>Not req</v>
      </c>
      <c r="J93" s="1" t="str">
        <f>CONCATENATE(Table1[[#This Row],[WORK ID]],Table1[[#This Row],[CODE]])</f>
        <v>6663411ZNGA562B</v>
      </c>
      <c r="K93" s="1" t="str">
        <f t="shared" si="4"/>
        <v>DUP</v>
      </c>
      <c r="L93" s="1" t="b">
        <f t="shared" si="6"/>
        <v>1</v>
      </c>
      <c r="M93" s="1" t="str">
        <f t="shared" si="7"/>
        <v>NO</v>
      </c>
      <c r="N93" s="34" t="str">
        <f>IF(M93="PAY", VLOOKUP(Table1[[#This Row],[JOB TYPE]],'CODES FOR CLOSING TYPE'!$A$1:$C$28, 3, 0), "")</f>
        <v/>
      </c>
      <c r="O93" s="5">
        <f t="shared" si="5"/>
        <v>12</v>
      </c>
    </row>
    <row r="94" spans="1:15" ht="15" customHeight="1" x14ac:dyDescent="0.35">
      <c r="A94" s="30">
        <v>6342143</v>
      </c>
      <c r="B94" s="30" t="s">
        <v>101</v>
      </c>
      <c r="C94" s="30" t="s">
        <v>15</v>
      </c>
      <c r="D94" s="30" t="s">
        <v>19</v>
      </c>
      <c r="E94" s="1" t="s">
        <v>58</v>
      </c>
      <c r="F94" s="51">
        <v>43183</v>
      </c>
      <c r="G94" s="30" t="str">
        <f>VLOOKUP(Table1[[#This Row],[JOB TYPE]],'CODES FOR CLOSING TYPE'!$A$1:$B$28,2,0)</f>
        <v>ZNGA561BC</v>
      </c>
      <c r="H94" s="1" t="str">
        <f>_xlfn.IFNA(VLOOKUP(Table1[[#This Row],[JOB TYPE]],Table2[#All],2,0), "Not req")</f>
        <v>Not req</v>
      </c>
      <c r="J94" s="1" t="str">
        <f>CONCATENATE(Table1[[#This Row],[WORK ID]],Table1[[#This Row],[CODE]])</f>
        <v>6342143ZNGA561BC</v>
      </c>
      <c r="K94" s="1" t="str">
        <f t="shared" si="4"/>
        <v>UNIQUE</v>
      </c>
      <c r="L94" s="1" t="b">
        <f t="shared" si="6"/>
        <v>0</v>
      </c>
      <c r="M94" s="1" t="str">
        <f t="shared" si="7"/>
        <v>PAY</v>
      </c>
      <c r="N94" s="34">
        <f>IF(M94="PAY", VLOOKUP(Table1[[#This Row],[JOB TYPE]],'CODES FOR CLOSING TYPE'!$A$1:$C$28, 3, 0), "")</f>
        <v>433.57</v>
      </c>
      <c r="O94" s="5">
        <f t="shared" si="5"/>
        <v>12</v>
      </c>
    </row>
    <row r="95" spans="1:15" ht="15" customHeight="1" x14ac:dyDescent="0.35">
      <c r="A95" s="30">
        <v>6480962</v>
      </c>
      <c r="B95" s="30" t="s">
        <v>79</v>
      </c>
      <c r="C95" s="30" t="s">
        <v>26</v>
      </c>
      <c r="D95" s="30" t="s">
        <v>19</v>
      </c>
      <c r="E95" s="1" t="s">
        <v>73</v>
      </c>
      <c r="F95" s="51">
        <v>43182</v>
      </c>
      <c r="G95" s="30" t="str">
        <f>VLOOKUP(Table1[[#This Row],[JOB TYPE]],'CODES FOR CLOSING TYPE'!$A$1:$B$28,2,0)</f>
        <v>ZNGA563BC</v>
      </c>
      <c r="H95" s="1" t="str">
        <f>_xlfn.IFNA(VLOOKUP(Table1[[#This Row],[JOB TYPE]],Table2[#All],2,0), "Not req")</f>
        <v>Not req</v>
      </c>
      <c r="J95" s="1" t="str">
        <f>CONCATENATE(Table1[[#This Row],[WORK ID]],Table1[[#This Row],[CODE]])</f>
        <v>6480962ZNGA563BC</v>
      </c>
      <c r="K95" s="1" t="str">
        <f t="shared" si="4"/>
        <v>UNIQUE</v>
      </c>
      <c r="L95" s="1" t="b">
        <f t="shared" si="6"/>
        <v>0</v>
      </c>
      <c r="M95" s="1" t="str">
        <f t="shared" si="7"/>
        <v>PAY</v>
      </c>
      <c r="N95" s="34">
        <f>IF(M95="PAY", VLOOKUP(Table1[[#This Row],[JOB TYPE]],'CODES FOR CLOSING TYPE'!$A$1:$C$28, 3, 0), "")</f>
        <v>626.70000000000005</v>
      </c>
      <c r="O95" s="5">
        <f t="shared" si="5"/>
        <v>12</v>
      </c>
    </row>
    <row r="96" spans="1:15" ht="15" customHeight="1" x14ac:dyDescent="0.35">
      <c r="A96" s="30">
        <v>6579101</v>
      </c>
      <c r="B96" s="30" t="s">
        <v>102</v>
      </c>
      <c r="C96" s="30" t="s">
        <v>6</v>
      </c>
      <c r="D96" s="30" t="s">
        <v>19</v>
      </c>
      <c r="E96" s="1" t="s">
        <v>73</v>
      </c>
      <c r="F96" s="51">
        <v>43182</v>
      </c>
      <c r="G96" s="30" t="str">
        <f>VLOOKUP(Table1[[#This Row],[JOB TYPE]],'CODES FOR CLOSING TYPE'!$A$1:$B$28,2,0)</f>
        <v>ZNGA563B</v>
      </c>
      <c r="H96" s="1" t="str">
        <f>_xlfn.IFNA(VLOOKUP(Table1[[#This Row],[JOB TYPE]],Table2[#All],2,0), "Not req")</f>
        <v>REQ</v>
      </c>
      <c r="J96" s="1" t="str">
        <f>CONCATENATE(Table1[[#This Row],[WORK ID]],Table1[[#This Row],[CODE]])</f>
        <v>6579101ZNGA563B</v>
      </c>
      <c r="K96" s="1" t="str">
        <f t="shared" si="4"/>
        <v>DUP</v>
      </c>
      <c r="L96" s="1" t="b">
        <f t="shared" si="6"/>
        <v>1</v>
      </c>
      <c r="M96" s="1" t="str">
        <f t="shared" si="7"/>
        <v>NO</v>
      </c>
      <c r="N96" s="34" t="str">
        <f>IF(M96="PAY", VLOOKUP(Table1[[#This Row],[JOB TYPE]],'CODES FOR CLOSING TYPE'!$A$1:$C$28, 3, 0), "")</f>
        <v/>
      </c>
      <c r="O96" s="5">
        <f t="shared" si="5"/>
        <v>12</v>
      </c>
    </row>
    <row r="97" spans="1:15" ht="15" customHeight="1" x14ac:dyDescent="0.35">
      <c r="A97" s="30">
        <v>5821302</v>
      </c>
      <c r="B97" s="30" t="s">
        <v>103</v>
      </c>
      <c r="C97" s="30" t="s">
        <v>6</v>
      </c>
      <c r="D97" s="30" t="s">
        <v>19</v>
      </c>
      <c r="E97" s="1" t="s">
        <v>73</v>
      </c>
      <c r="F97" s="51">
        <v>43182</v>
      </c>
      <c r="G97" s="30" t="str">
        <f>VLOOKUP(Table1[[#This Row],[JOB TYPE]],'CODES FOR CLOSING TYPE'!$A$1:$B$28,2,0)</f>
        <v>ZNGA563B</v>
      </c>
      <c r="H97" s="1" t="str">
        <f>_xlfn.IFNA(VLOOKUP(Table1[[#This Row],[JOB TYPE]],Table2[#All],2,0), "Not req")</f>
        <v>REQ</v>
      </c>
      <c r="J97" s="1" t="str">
        <f>CONCATENATE(Table1[[#This Row],[WORK ID]],Table1[[#This Row],[CODE]])</f>
        <v>5821302ZNGA563B</v>
      </c>
      <c r="K97" s="1" t="str">
        <f t="shared" si="4"/>
        <v>DUP</v>
      </c>
      <c r="L97" s="1" t="b">
        <f t="shared" si="6"/>
        <v>1</v>
      </c>
      <c r="M97" s="1" t="str">
        <f t="shared" si="7"/>
        <v>NO</v>
      </c>
      <c r="N97" s="34" t="str">
        <f>IF(M97="PAY", VLOOKUP(Table1[[#This Row],[JOB TYPE]],'CODES FOR CLOSING TYPE'!$A$1:$C$28, 3, 0), "")</f>
        <v/>
      </c>
      <c r="O97" s="5">
        <f t="shared" si="5"/>
        <v>12</v>
      </c>
    </row>
    <row r="98" spans="1:15" ht="15" customHeight="1" x14ac:dyDescent="0.35">
      <c r="A98" s="30">
        <v>6206557</v>
      </c>
      <c r="B98" s="30" t="s">
        <v>104</v>
      </c>
      <c r="C98" s="30" t="s">
        <v>15</v>
      </c>
      <c r="D98" s="30" t="s">
        <v>44</v>
      </c>
      <c r="E98" s="1" t="s">
        <v>7</v>
      </c>
      <c r="F98" s="51">
        <v>43185</v>
      </c>
      <c r="G98" s="30" t="str">
        <f>VLOOKUP(Table1[[#This Row],[JOB TYPE]],'CODES FOR CLOSING TYPE'!$A$1:$B$28,2,0)</f>
        <v>ZNGA561BC</v>
      </c>
      <c r="H98" s="1" t="str">
        <f>_xlfn.IFNA(VLOOKUP(Table1[[#This Row],[JOB TYPE]],Table2[#All],2,0), "Not req")</f>
        <v>Not req</v>
      </c>
      <c r="J98" s="1" t="str">
        <f>CONCATENATE(Table1[[#This Row],[WORK ID]],Table1[[#This Row],[CODE]])</f>
        <v>6206557ZNGA561BC</v>
      </c>
      <c r="K98" s="1" t="str">
        <f t="shared" si="4"/>
        <v>UNIQUE</v>
      </c>
      <c r="L98" s="1" t="b">
        <f t="shared" si="6"/>
        <v>0</v>
      </c>
      <c r="M98" s="1" t="str">
        <f t="shared" si="7"/>
        <v>PAY</v>
      </c>
      <c r="N98" s="34">
        <f>IF(M98="PAY", VLOOKUP(Table1[[#This Row],[JOB TYPE]],'CODES FOR CLOSING TYPE'!$A$1:$C$28, 3, 0), "")</f>
        <v>433.57</v>
      </c>
      <c r="O98" s="5">
        <f t="shared" si="5"/>
        <v>13</v>
      </c>
    </row>
    <row r="99" spans="1:15" ht="15" customHeight="1" x14ac:dyDescent="0.35">
      <c r="A99" s="30">
        <v>6679375</v>
      </c>
      <c r="B99" s="30" t="s">
        <v>105</v>
      </c>
      <c r="C99" s="30" t="s">
        <v>11</v>
      </c>
      <c r="D99" s="30" t="s">
        <v>18</v>
      </c>
      <c r="E99" s="1" t="s">
        <v>7</v>
      </c>
      <c r="F99" s="51">
        <v>43185</v>
      </c>
      <c r="G99" s="30" t="str">
        <f>VLOOKUP(Table1[[#This Row],[JOB TYPE]],'CODES FOR CLOSING TYPE'!$A$1:$B$28,2,0)</f>
        <v>NGA-750</v>
      </c>
      <c r="H99" s="1" t="str">
        <f>_xlfn.IFNA(VLOOKUP(Table1[[#This Row],[JOB TYPE]],Table2[#All],2,0), "Not req")</f>
        <v>Not req</v>
      </c>
      <c r="J99" s="1" t="str">
        <f>CONCATENATE(Table1[[#This Row],[WORK ID]],Table1[[#This Row],[CODE]])</f>
        <v>6679375NGA-750</v>
      </c>
      <c r="K99" s="1" t="str">
        <f t="shared" si="4"/>
        <v>UNIQUE</v>
      </c>
      <c r="L99" s="1" t="b">
        <f t="shared" si="6"/>
        <v>0</v>
      </c>
      <c r="M99" s="1" t="str">
        <f t="shared" si="7"/>
        <v>PAY</v>
      </c>
      <c r="N99" s="34">
        <f>IF(M99="PAY", VLOOKUP(Table1[[#This Row],[JOB TYPE]],'CODES FOR CLOSING TYPE'!$A$1:$C$28, 3, 0), "")</f>
        <v>22.61</v>
      </c>
      <c r="O99" s="5">
        <f t="shared" si="5"/>
        <v>13</v>
      </c>
    </row>
    <row r="100" spans="1:15" ht="15" customHeight="1" x14ac:dyDescent="0.35">
      <c r="A100" s="30">
        <v>6569821</v>
      </c>
      <c r="B100" s="30" t="s">
        <v>21</v>
      </c>
      <c r="C100" s="30" t="s">
        <v>15</v>
      </c>
      <c r="D100" s="30" t="s">
        <v>19</v>
      </c>
      <c r="E100" s="1" t="s">
        <v>7</v>
      </c>
      <c r="F100" s="51">
        <v>43185</v>
      </c>
      <c r="G100" s="30" t="str">
        <f>VLOOKUP(Table1[[#This Row],[JOB TYPE]],'CODES FOR CLOSING TYPE'!$A$1:$B$28,2,0)</f>
        <v>ZNGA561BC</v>
      </c>
      <c r="H100" s="1" t="str">
        <f>_xlfn.IFNA(VLOOKUP(Table1[[#This Row],[JOB TYPE]],Table2[#All],2,0), "Not req")</f>
        <v>Not req</v>
      </c>
      <c r="J100" s="1" t="str">
        <f>CONCATENATE(Table1[[#This Row],[WORK ID]],Table1[[#This Row],[CODE]])</f>
        <v>6569821ZNGA561BC</v>
      </c>
      <c r="K100" s="1" t="str">
        <f t="shared" si="4"/>
        <v>UNIQUE</v>
      </c>
      <c r="L100" s="1" t="b">
        <f t="shared" si="6"/>
        <v>0</v>
      </c>
      <c r="M100" s="1" t="str">
        <f t="shared" si="7"/>
        <v>PAY</v>
      </c>
      <c r="N100" s="34">
        <f>IF(M100="PAY", VLOOKUP(Table1[[#This Row],[JOB TYPE]],'CODES FOR CLOSING TYPE'!$A$1:$C$28, 3, 0), "")</f>
        <v>433.57</v>
      </c>
      <c r="O100" s="5">
        <f t="shared" si="5"/>
        <v>13</v>
      </c>
    </row>
    <row r="101" spans="1:15" ht="15" customHeight="1" x14ac:dyDescent="0.35">
      <c r="A101" s="30">
        <v>6691245</v>
      </c>
      <c r="B101" s="30" t="s">
        <v>106</v>
      </c>
      <c r="C101" s="30" t="s">
        <v>9</v>
      </c>
      <c r="D101" s="30" t="s">
        <v>19</v>
      </c>
      <c r="E101" s="1" t="s">
        <v>7</v>
      </c>
      <c r="F101" s="51">
        <v>43186</v>
      </c>
      <c r="G101" s="30" t="str">
        <f>VLOOKUP(Table1[[#This Row],[JOB TYPE]],'CODES FOR CLOSING TYPE'!$A$1:$B$28,2,0)</f>
        <v>ZNGA561B</v>
      </c>
      <c r="H101" s="1" t="str">
        <f>_xlfn.IFNA(VLOOKUP(Table1[[#This Row],[JOB TYPE]],Table2[#All],2,0), "Not req")</f>
        <v>Not req</v>
      </c>
      <c r="J101" s="1" t="str">
        <f>CONCATENATE(Table1[[#This Row],[WORK ID]],Table1[[#This Row],[CODE]])</f>
        <v>6691245ZNGA561B</v>
      </c>
      <c r="K101" s="1" t="str">
        <f t="shared" si="4"/>
        <v>DUP</v>
      </c>
      <c r="L101" s="1" t="b">
        <f t="shared" si="6"/>
        <v>1</v>
      </c>
      <c r="M101" s="1" t="str">
        <f t="shared" si="7"/>
        <v>NO</v>
      </c>
      <c r="N101" s="34" t="str">
        <f>IF(M101="PAY", VLOOKUP(Table1[[#This Row],[JOB TYPE]],'CODES FOR CLOSING TYPE'!$A$1:$C$28, 3, 0), "")</f>
        <v/>
      </c>
      <c r="O101" s="5">
        <f t="shared" si="5"/>
        <v>13</v>
      </c>
    </row>
    <row r="102" spans="1:15" ht="15" customHeight="1" x14ac:dyDescent="0.35">
      <c r="A102" s="30">
        <v>6555163</v>
      </c>
      <c r="B102" s="30" t="s">
        <v>84</v>
      </c>
      <c r="C102" s="30" t="s">
        <v>15</v>
      </c>
      <c r="D102" s="30" t="s">
        <v>19</v>
      </c>
      <c r="E102" s="1" t="s">
        <v>23</v>
      </c>
      <c r="F102" s="51">
        <v>43186</v>
      </c>
      <c r="G102" s="30" t="str">
        <f>VLOOKUP(Table1[[#This Row],[JOB TYPE]],'CODES FOR CLOSING TYPE'!$A$1:$B$28,2,0)</f>
        <v>ZNGA561BC</v>
      </c>
      <c r="H102" s="1" t="str">
        <f>_xlfn.IFNA(VLOOKUP(Table1[[#This Row],[JOB TYPE]],Table2[#All],2,0), "Not req")</f>
        <v>Not req</v>
      </c>
      <c r="J102" s="1" t="str">
        <f>CONCATENATE(Table1[[#This Row],[WORK ID]],Table1[[#This Row],[CODE]])</f>
        <v>6555163ZNGA561BC</v>
      </c>
      <c r="K102" s="1" t="str">
        <f t="shared" si="4"/>
        <v>UNIQUE</v>
      </c>
      <c r="L102" s="1" t="b">
        <f t="shared" si="6"/>
        <v>0</v>
      </c>
      <c r="M102" s="1" t="str">
        <f t="shared" si="7"/>
        <v>PAY</v>
      </c>
      <c r="N102" s="34">
        <f>IF(M102="PAY", VLOOKUP(Table1[[#This Row],[JOB TYPE]],'CODES FOR CLOSING TYPE'!$A$1:$C$28, 3, 0), "")</f>
        <v>433.57</v>
      </c>
      <c r="O102" s="5">
        <f t="shared" si="5"/>
        <v>13</v>
      </c>
    </row>
    <row r="103" spans="1:15" ht="15" customHeight="1" x14ac:dyDescent="0.35">
      <c r="A103" s="30">
        <v>6104432</v>
      </c>
      <c r="B103" s="30" t="s">
        <v>107</v>
      </c>
      <c r="C103" s="30" t="s">
        <v>91</v>
      </c>
      <c r="D103" s="30" t="s">
        <v>19</v>
      </c>
      <c r="E103" s="1" t="s">
        <v>86</v>
      </c>
      <c r="F103" s="51">
        <v>43185</v>
      </c>
      <c r="G103" s="30" t="str">
        <f>VLOOKUP(Table1[[#This Row],[JOB TYPE]],'CODES FOR CLOSING TYPE'!$A$1:$B$28,2,0)</f>
        <v>ZNGA562B</v>
      </c>
      <c r="H103" s="1" t="str">
        <f>_xlfn.IFNA(VLOOKUP(Table1[[#This Row],[JOB TYPE]],Table2[#All],2,0), "Not req")</f>
        <v>Not req</v>
      </c>
      <c r="J103" s="1" t="str">
        <f>CONCATENATE(Table1[[#This Row],[WORK ID]],Table1[[#This Row],[CODE]])</f>
        <v>6104432ZNGA562B</v>
      </c>
      <c r="K103" s="1" t="str">
        <f t="shared" si="4"/>
        <v>DUP</v>
      </c>
      <c r="L103" s="1" t="b">
        <f t="shared" si="6"/>
        <v>1</v>
      </c>
      <c r="M103" s="1" t="str">
        <f t="shared" si="7"/>
        <v>NO</v>
      </c>
      <c r="N103" s="34" t="str">
        <f>IF(M103="PAY", VLOOKUP(Table1[[#This Row],[JOB TYPE]],'CODES FOR CLOSING TYPE'!$A$1:$C$28, 3, 0), "")</f>
        <v/>
      </c>
      <c r="O103" s="5">
        <f t="shared" si="5"/>
        <v>13</v>
      </c>
    </row>
    <row r="104" spans="1:15" ht="15" customHeight="1" x14ac:dyDescent="0.35">
      <c r="A104" s="30">
        <v>6104432</v>
      </c>
      <c r="B104" s="30" t="s">
        <v>107</v>
      </c>
      <c r="C104" s="30" t="s">
        <v>32</v>
      </c>
      <c r="D104" s="30" t="s">
        <v>19</v>
      </c>
      <c r="E104" s="1" t="s">
        <v>86</v>
      </c>
      <c r="F104" s="51">
        <v>43185</v>
      </c>
      <c r="G104" s="30" t="str">
        <f>VLOOKUP(Table1[[#This Row],[JOB TYPE]],'CODES FOR CLOSING TYPE'!$A$1:$B$28,2,0)</f>
        <v>ZNGA562BC</v>
      </c>
      <c r="H104" s="1" t="str">
        <f>_xlfn.IFNA(VLOOKUP(Table1[[#This Row],[JOB TYPE]],Table2[#All],2,0), "Not req")</f>
        <v>Not req</v>
      </c>
      <c r="J104" s="1" t="str">
        <f>CONCATENATE(Table1[[#This Row],[WORK ID]],Table1[[#This Row],[CODE]])</f>
        <v>6104432ZNGA562BC</v>
      </c>
      <c r="K104" s="1" t="str">
        <f t="shared" si="4"/>
        <v>UNIQUE</v>
      </c>
      <c r="L104" s="1" t="b">
        <f t="shared" si="6"/>
        <v>0</v>
      </c>
      <c r="M104" s="1" t="str">
        <f t="shared" si="7"/>
        <v>PAY</v>
      </c>
      <c r="N104" s="34">
        <f>IF(M104="PAY", VLOOKUP(Table1[[#This Row],[JOB TYPE]],'CODES FOR CLOSING TYPE'!$A$1:$C$28, 3, 0), "")</f>
        <v>498.69</v>
      </c>
      <c r="O104" s="5">
        <f t="shared" si="5"/>
        <v>13</v>
      </c>
    </row>
    <row r="105" spans="1:15" ht="15" customHeight="1" x14ac:dyDescent="0.35">
      <c r="A105" s="30">
        <v>6687565</v>
      </c>
      <c r="B105" s="30" t="s">
        <v>108</v>
      </c>
      <c r="C105" s="30" t="s">
        <v>587</v>
      </c>
      <c r="D105" s="30" t="s">
        <v>18</v>
      </c>
      <c r="E105" s="1" t="s">
        <v>86</v>
      </c>
      <c r="F105" s="51">
        <v>43185</v>
      </c>
      <c r="G105" s="30" t="str">
        <f>VLOOKUP(Table1[[#This Row],[JOB TYPE]],'CODES FOR CLOSING TYPE'!$A$1:$B$28,2,0)</f>
        <v>NGA-751</v>
      </c>
      <c r="H105" s="1" t="str">
        <f>_xlfn.IFNA(VLOOKUP(Table1[[#This Row],[JOB TYPE]],Table2[#All],2,0), "Not req")</f>
        <v>Not req</v>
      </c>
      <c r="J105" s="1" t="str">
        <f>CONCATENATE(Table1[[#This Row],[WORK ID]],Table1[[#This Row],[CODE]])</f>
        <v>6687565NGA-751</v>
      </c>
      <c r="K105" s="1" t="str">
        <f t="shared" si="4"/>
        <v>UNIQUE</v>
      </c>
      <c r="L105" s="1" t="b">
        <f t="shared" si="6"/>
        <v>0</v>
      </c>
      <c r="M105" s="1" t="str">
        <f t="shared" si="7"/>
        <v>PAY</v>
      </c>
      <c r="N105" s="34">
        <f>IF(M105="PAY", VLOOKUP(Table1[[#This Row],[JOB TYPE]],'CODES FOR CLOSING TYPE'!$A$1:$C$28, 3, 0), "")</f>
        <v>146.76</v>
      </c>
      <c r="O105" s="5">
        <f t="shared" si="5"/>
        <v>13</v>
      </c>
    </row>
    <row r="106" spans="1:15" ht="15" customHeight="1" x14ac:dyDescent="0.35">
      <c r="A106" s="30">
        <v>6687565</v>
      </c>
      <c r="B106" s="30" t="s">
        <v>108</v>
      </c>
      <c r="C106" s="30" t="s">
        <v>11</v>
      </c>
      <c r="D106" s="30" t="s">
        <v>18</v>
      </c>
      <c r="E106" s="1" t="s">
        <v>86</v>
      </c>
      <c r="F106" s="51">
        <v>43185</v>
      </c>
      <c r="G106" s="30" t="str">
        <f>VLOOKUP(Table1[[#This Row],[JOB TYPE]],'CODES FOR CLOSING TYPE'!$A$1:$B$28,2,0)</f>
        <v>NGA-750</v>
      </c>
      <c r="H106" s="1" t="str">
        <f>_xlfn.IFNA(VLOOKUP(Table1[[#This Row],[JOB TYPE]],Table2[#All],2,0), "Not req")</f>
        <v>Not req</v>
      </c>
      <c r="J106" s="1" t="str">
        <f>CONCATENATE(Table1[[#This Row],[WORK ID]],Table1[[#This Row],[CODE]])</f>
        <v>6687565NGA-750</v>
      </c>
      <c r="K106" s="1" t="str">
        <f t="shared" si="4"/>
        <v>UNIQUE</v>
      </c>
      <c r="L106" s="1" t="b">
        <f t="shared" si="6"/>
        <v>0</v>
      </c>
      <c r="M106" s="1" t="str">
        <f t="shared" si="7"/>
        <v>PAY</v>
      </c>
      <c r="N106" s="34">
        <f>IF(M106="PAY", VLOOKUP(Table1[[#This Row],[JOB TYPE]],'CODES FOR CLOSING TYPE'!$A$1:$C$28, 3, 0), "")</f>
        <v>22.61</v>
      </c>
      <c r="O106" s="5">
        <f t="shared" si="5"/>
        <v>13</v>
      </c>
    </row>
    <row r="107" spans="1:15" ht="15" customHeight="1" x14ac:dyDescent="0.35">
      <c r="A107" s="30">
        <v>6438480</v>
      </c>
      <c r="B107" s="30" t="s">
        <v>109</v>
      </c>
      <c r="C107" s="30" t="s">
        <v>9</v>
      </c>
      <c r="D107" s="30" t="s">
        <v>19</v>
      </c>
      <c r="E107" s="1" t="s">
        <v>86</v>
      </c>
      <c r="F107" s="51">
        <v>43185</v>
      </c>
      <c r="G107" s="30" t="str">
        <f>VLOOKUP(Table1[[#This Row],[JOB TYPE]],'CODES FOR CLOSING TYPE'!$A$1:$B$28,2,0)</f>
        <v>ZNGA561B</v>
      </c>
      <c r="H107" s="1" t="str">
        <f>_xlfn.IFNA(VLOOKUP(Table1[[#This Row],[JOB TYPE]],Table2[#All],2,0), "Not req")</f>
        <v>Not req</v>
      </c>
      <c r="J107" s="1" t="str">
        <f>CONCATENATE(Table1[[#This Row],[WORK ID]],Table1[[#This Row],[CODE]])</f>
        <v>6438480ZNGA561B</v>
      </c>
      <c r="K107" s="1" t="str">
        <f t="shared" si="4"/>
        <v>DUP</v>
      </c>
      <c r="L107" s="1" t="b">
        <f t="shared" si="6"/>
        <v>1</v>
      </c>
      <c r="M107" s="1" t="str">
        <f t="shared" si="7"/>
        <v>NO</v>
      </c>
      <c r="N107" s="34" t="str">
        <f>IF(M107="PAY", VLOOKUP(Table1[[#This Row],[JOB TYPE]],'CODES FOR CLOSING TYPE'!$A$1:$C$28, 3, 0), "")</f>
        <v/>
      </c>
      <c r="O107" s="5">
        <f t="shared" si="5"/>
        <v>13</v>
      </c>
    </row>
    <row r="108" spans="1:15" ht="15" customHeight="1" x14ac:dyDescent="0.35">
      <c r="A108" s="30">
        <v>6473335</v>
      </c>
      <c r="B108" s="30" t="s">
        <v>110</v>
      </c>
      <c r="C108" s="30" t="s">
        <v>91</v>
      </c>
      <c r="D108" s="30" t="s">
        <v>19</v>
      </c>
      <c r="E108" s="1" t="s">
        <v>30</v>
      </c>
      <c r="F108" s="51">
        <v>43185</v>
      </c>
      <c r="G108" s="30" t="str">
        <f>VLOOKUP(Table1[[#This Row],[JOB TYPE]],'CODES FOR CLOSING TYPE'!$A$1:$B$28,2,0)</f>
        <v>ZNGA562B</v>
      </c>
      <c r="H108" s="1" t="str">
        <f>_xlfn.IFNA(VLOOKUP(Table1[[#This Row],[JOB TYPE]],Table2[#All],2,0), "Not req")</f>
        <v>Not req</v>
      </c>
      <c r="J108" s="1" t="str">
        <f>CONCATENATE(Table1[[#This Row],[WORK ID]],Table1[[#This Row],[CODE]])</f>
        <v>6473335ZNGA562B</v>
      </c>
      <c r="K108" s="1" t="str">
        <f t="shared" si="4"/>
        <v>DUP</v>
      </c>
      <c r="L108" s="1" t="b">
        <f t="shared" si="6"/>
        <v>1</v>
      </c>
      <c r="M108" s="1" t="str">
        <f t="shared" si="7"/>
        <v>NO</v>
      </c>
      <c r="N108" s="34" t="str">
        <f>IF(M108="PAY", VLOOKUP(Table1[[#This Row],[JOB TYPE]],'CODES FOR CLOSING TYPE'!$A$1:$C$28, 3, 0), "")</f>
        <v/>
      </c>
      <c r="O108" s="5">
        <f t="shared" si="5"/>
        <v>13</v>
      </c>
    </row>
    <row r="109" spans="1:15" ht="15" customHeight="1" x14ac:dyDescent="0.35">
      <c r="A109" s="30">
        <v>6473335</v>
      </c>
      <c r="B109" s="30" t="s">
        <v>110</v>
      </c>
      <c r="C109" s="30" t="s">
        <v>32</v>
      </c>
      <c r="D109" s="30" t="s">
        <v>19</v>
      </c>
      <c r="E109" s="1" t="s">
        <v>30</v>
      </c>
      <c r="F109" s="51">
        <v>43185</v>
      </c>
      <c r="G109" s="30" t="str">
        <f>VLOOKUP(Table1[[#This Row],[JOB TYPE]],'CODES FOR CLOSING TYPE'!$A$1:$B$28,2,0)</f>
        <v>ZNGA562BC</v>
      </c>
      <c r="H109" s="1" t="str">
        <f>_xlfn.IFNA(VLOOKUP(Table1[[#This Row],[JOB TYPE]],Table2[#All],2,0), "Not req")</f>
        <v>Not req</v>
      </c>
      <c r="J109" s="1" t="str">
        <f>CONCATENATE(Table1[[#This Row],[WORK ID]],Table1[[#This Row],[CODE]])</f>
        <v>6473335ZNGA562BC</v>
      </c>
      <c r="K109" s="1" t="str">
        <f t="shared" si="4"/>
        <v>UNIQUE</v>
      </c>
      <c r="L109" s="1" t="b">
        <f t="shared" si="6"/>
        <v>0</v>
      </c>
      <c r="M109" s="1" t="str">
        <f t="shared" si="7"/>
        <v>PAY</v>
      </c>
      <c r="N109" s="34">
        <f>IF(M109="PAY", VLOOKUP(Table1[[#This Row],[JOB TYPE]],'CODES FOR CLOSING TYPE'!$A$1:$C$28, 3, 0), "")</f>
        <v>498.69</v>
      </c>
      <c r="O109" s="5">
        <f t="shared" si="5"/>
        <v>13</v>
      </c>
    </row>
    <row r="110" spans="1:15" ht="15" customHeight="1" x14ac:dyDescent="0.35">
      <c r="A110" s="30">
        <v>6647550</v>
      </c>
      <c r="B110" s="30" t="s">
        <v>95</v>
      </c>
      <c r="C110" s="30" t="s">
        <v>26</v>
      </c>
      <c r="D110" s="30" t="s">
        <v>19</v>
      </c>
      <c r="E110" s="1" t="s">
        <v>30</v>
      </c>
      <c r="F110" s="51">
        <v>43186</v>
      </c>
      <c r="G110" s="30" t="str">
        <f>VLOOKUP(Table1[[#This Row],[JOB TYPE]],'CODES FOR CLOSING TYPE'!$A$1:$B$28,2,0)</f>
        <v>ZNGA563BC</v>
      </c>
      <c r="H110" s="1" t="str">
        <f>_xlfn.IFNA(VLOOKUP(Table1[[#This Row],[JOB TYPE]],Table2[#All],2,0), "Not req")</f>
        <v>Not req</v>
      </c>
      <c r="J110" s="1" t="str">
        <f>CONCATENATE(Table1[[#This Row],[WORK ID]],Table1[[#This Row],[CODE]])</f>
        <v>6647550ZNGA563BC</v>
      </c>
      <c r="K110" s="1" t="str">
        <f t="shared" si="4"/>
        <v>UNIQUE</v>
      </c>
      <c r="L110" s="1" t="b">
        <f t="shared" si="6"/>
        <v>0</v>
      </c>
      <c r="M110" s="1" t="str">
        <f t="shared" si="7"/>
        <v>PAY</v>
      </c>
      <c r="N110" s="34">
        <f>IF(M110="PAY", VLOOKUP(Table1[[#This Row],[JOB TYPE]],'CODES FOR CLOSING TYPE'!$A$1:$C$28, 3, 0), "")</f>
        <v>626.70000000000005</v>
      </c>
      <c r="O110" s="5">
        <f t="shared" si="5"/>
        <v>13</v>
      </c>
    </row>
    <row r="111" spans="1:15" ht="15" customHeight="1" x14ac:dyDescent="0.35">
      <c r="A111" s="30">
        <v>6617137</v>
      </c>
      <c r="B111" s="30" t="s">
        <v>96</v>
      </c>
      <c r="C111" s="30" t="s">
        <v>15</v>
      </c>
      <c r="D111" s="30" t="s">
        <v>19</v>
      </c>
      <c r="E111" s="1" t="s">
        <v>30</v>
      </c>
      <c r="F111" s="51">
        <v>43186</v>
      </c>
      <c r="G111" s="30" t="str">
        <f>VLOOKUP(Table1[[#This Row],[JOB TYPE]],'CODES FOR CLOSING TYPE'!$A$1:$B$28,2,0)</f>
        <v>ZNGA561BC</v>
      </c>
      <c r="H111" s="1" t="str">
        <f>_xlfn.IFNA(VLOOKUP(Table1[[#This Row],[JOB TYPE]],Table2[#All],2,0), "Not req")</f>
        <v>Not req</v>
      </c>
      <c r="J111" s="1" t="str">
        <f>CONCATENATE(Table1[[#This Row],[WORK ID]],Table1[[#This Row],[CODE]])</f>
        <v>6617137ZNGA561BC</v>
      </c>
      <c r="K111" s="1" t="str">
        <f t="shared" si="4"/>
        <v>UNIQUE</v>
      </c>
      <c r="L111" s="1" t="b">
        <f t="shared" si="6"/>
        <v>0</v>
      </c>
      <c r="M111" s="1" t="str">
        <f t="shared" si="7"/>
        <v>PAY</v>
      </c>
      <c r="N111" s="34">
        <f>IF(M111="PAY", VLOOKUP(Table1[[#This Row],[JOB TYPE]],'CODES FOR CLOSING TYPE'!$A$1:$C$28, 3, 0), "")</f>
        <v>433.57</v>
      </c>
      <c r="O111" s="5">
        <f t="shared" si="5"/>
        <v>13</v>
      </c>
    </row>
    <row r="112" spans="1:15" ht="15" customHeight="1" x14ac:dyDescent="0.35">
      <c r="A112" s="30">
        <v>6647819</v>
      </c>
      <c r="B112" s="30" t="s">
        <v>111</v>
      </c>
      <c r="C112" s="30" t="s">
        <v>9</v>
      </c>
      <c r="D112" s="30" t="s">
        <v>19</v>
      </c>
      <c r="E112" s="1" t="s">
        <v>42</v>
      </c>
      <c r="F112" s="51">
        <v>43185</v>
      </c>
      <c r="G112" s="30" t="str">
        <f>VLOOKUP(Table1[[#This Row],[JOB TYPE]],'CODES FOR CLOSING TYPE'!$A$1:$B$28,2,0)</f>
        <v>ZNGA561B</v>
      </c>
      <c r="H112" s="1" t="str">
        <f>_xlfn.IFNA(VLOOKUP(Table1[[#This Row],[JOB TYPE]],Table2[#All],2,0), "Not req")</f>
        <v>Not req</v>
      </c>
      <c r="J112" s="1" t="str">
        <f>CONCATENATE(Table1[[#This Row],[WORK ID]],Table1[[#This Row],[CODE]])</f>
        <v>6647819ZNGA561B</v>
      </c>
      <c r="K112" s="1" t="str">
        <f t="shared" si="4"/>
        <v>DUP</v>
      </c>
      <c r="L112" s="1" t="b">
        <f t="shared" si="6"/>
        <v>1</v>
      </c>
      <c r="M112" s="1" t="str">
        <f t="shared" si="7"/>
        <v>NO</v>
      </c>
      <c r="N112" s="34" t="str">
        <f>IF(M112="PAY", VLOOKUP(Table1[[#This Row],[JOB TYPE]],'CODES FOR CLOSING TYPE'!$A$1:$C$28, 3, 0), "")</f>
        <v/>
      </c>
      <c r="O112" s="5">
        <f t="shared" si="5"/>
        <v>13</v>
      </c>
    </row>
    <row r="113" spans="1:15" ht="15" customHeight="1" x14ac:dyDescent="0.35">
      <c r="A113" s="30">
        <v>4074172</v>
      </c>
      <c r="B113" s="30" t="s">
        <v>112</v>
      </c>
      <c r="C113" s="30" t="s">
        <v>91</v>
      </c>
      <c r="D113" s="30" t="s">
        <v>19</v>
      </c>
      <c r="E113" s="1" t="s">
        <v>42</v>
      </c>
      <c r="F113" s="51">
        <v>43185</v>
      </c>
      <c r="G113" s="30" t="str">
        <f>VLOOKUP(Table1[[#This Row],[JOB TYPE]],'CODES FOR CLOSING TYPE'!$A$1:$B$28,2,0)</f>
        <v>ZNGA562B</v>
      </c>
      <c r="H113" s="1" t="str">
        <f>_xlfn.IFNA(VLOOKUP(Table1[[#This Row],[JOB TYPE]],Table2[#All],2,0), "Not req")</f>
        <v>Not req</v>
      </c>
      <c r="J113" s="1" t="str">
        <f>CONCATENATE(Table1[[#This Row],[WORK ID]],Table1[[#This Row],[CODE]])</f>
        <v>4074172ZNGA562B</v>
      </c>
      <c r="K113" s="1" t="str">
        <f t="shared" si="4"/>
        <v>DUP</v>
      </c>
      <c r="L113" s="1" t="b">
        <f t="shared" si="6"/>
        <v>1</v>
      </c>
      <c r="M113" s="1" t="str">
        <f t="shared" si="7"/>
        <v>NO</v>
      </c>
      <c r="N113" s="34" t="str">
        <f>IF(M113="PAY", VLOOKUP(Table1[[#This Row],[JOB TYPE]],'CODES FOR CLOSING TYPE'!$A$1:$C$28, 3, 0), "")</f>
        <v/>
      </c>
      <c r="O113" s="5">
        <f t="shared" si="5"/>
        <v>13</v>
      </c>
    </row>
    <row r="114" spans="1:15" ht="15" customHeight="1" x14ac:dyDescent="0.35">
      <c r="A114" s="30">
        <v>6342545</v>
      </c>
      <c r="B114" s="30" t="s">
        <v>113</v>
      </c>
      <c r="C114" s="30" t="s">
        <v>6</v>
      </c>
      <c r="D114" s="30" t="s">
        <v>19</v>
      </c>
      <c r="E114" s="1" t="s">
        <v>51</v>
      </c>
      <c r="F114" s="51">
        <v>43185</v>
      </c>
      <c r="G114" s="30" t="str">
        <f>VLOOKUP(Table1[[#This Row],[JOB TYPE]],'CODES FOR CLOSING TYPE'!$A$1:$B$28,2,0)</f>
        <v>ZNGA563B</v>
      </c>
      <c r="H114" s="1" t="str">
        <f>_xlfn.IFNA(VLOOKUP(Table1[[#This Row],[JOB TYPE]],Table2[#All],2,0), "Not req")</f>
        <v>REQ</v>
      </c>
      <c r="J114" s="1" t="str">
        <f>CONCATENATE(Table1[[#This Row],[WORK ID]],Table1[[#This Row],[CODE]])</f>
        <v>6342545ZNGA563B</v>
      </c>
      <c r="K114" s="1" t="str">
        <f t="shared" si="4"/>
        <v>UNIQUE</v>
      </c>
      <c r="L114" s="1" t="b">
        <f t="shared" si="6"/>
        <v>1</v>
      </c>
      <c r="M114" s="1" t="str">
        <f t="shared" si="7"/>
        <v>PAY</v>
      </c>
      <c r="N114" s="34">
        <f>IF(M114="PAY", VLOOKUP(Table1[[#This Row],[JOB TYPE]],'CODES FOR CLOSING TYPE'!$A$1:$C$28, 3, 0), "")</f>
        <v>383.5</v>
      </c>
      <c r="O114" s="5">
        <f t="shared" si="5"/>
        <v>13</v>
      </c>
    </row>
    <row r="115" spans="1:15" ht="15" customHeight="1" x14ac:dyDescent="0.35">
      <c r="A115" s="30">
        <v>6342545</v>
      </c>
      <c r="B115" s="30" t="s">
        <v>113</v>
      </c>
      <c r="C115" s="30" t="s">
        <v>6</v>
      </c>
      <c r="D115" s="30" t="s">
        <v>19</v>
      </c>
      <c r="E115" s="1" t="s">
        <v>51</v>
      </c>
      <c r="F115" s="51">
        <v>43185</v>
      </c>
      <c r="G115" s="30" t="str">
        <f>VLOOKUP(Table1[[#This Row],[JOB TYPE]],'CODES FOR CLOSING TYPE'!$A$1:$B$28,2,0)</f>
        <v>ZNGA563B</v>
      </c>
      <c r="H115" s="1" t="str">
        <f>_xlfn.IFNA(VLOOKUP(Table1[[#This Row],[JOB TYPE]],Table2[#All],2,0), "Not req")</f>
        <v>REQ</v>
      </c>
      <c r="J115" s="1" t="str">
        <f>CONCATENATE(Table1[[#This Row],[WORK ID]],Table1[[#This Row],[CODE]])</f>
        <v>6342545ZNGA563B</v>
      </c>
      <c r="K115" s="1" t="str">
        <f t="shared" si="4"/>
        <v>UNIQUE</v>
      </c>
      <c r="L115" s="1" t="b">
        <f t="shared" si="6"/>
        <v>1</v>
      </c>
      <c r="M115" s="1" t="str">
        <f t="shared" si="7"/>
        <v>PAY</v>
      </c>
      <c r="N115" s="34">
        <f>IF(M115="PAY", VLOOKUP(Table1[[#This Row],[JOB TYPE]],'CODES FOR CLOSING TYPE'!$A$1:$C$28, 3, 0), "")</f>
        <v>383.5</v>
      </c>
      <c r="O115" s="5">
        <f t="shared" si="5"/>
        <v>13</v>
      </c>
    </row>
    <row r="116" spans="1:15" ht="15" customHeight="1" x14ac:dyDescent="0.35">
      <c r="A116" s="30">
        <v>6647501</v>
      </c>
      <c r="B116" s="30" t="s">
        <v>114</v>
      </c>
      <c r="C116" s="30" t="s">
        <v>26</v>
      </c>
      <c r="D116" s="30" t="s">
        <v>19</v>
      </c>
      <c r="E116" s="1" t="s">
        <v>51</v>
      </c>
      <c r="F116" s="51">
        <v>43185</v>
      </c>
      <c r="G116" s="30" t="str">
        <f>VLOOKUP(Table1[[#This Row],[JOB TYPE]],'CODES FOR CLOSING TYPE'!$A$1:$B$28,2,0)</f>
        <v>ZNGA563BC</v>
      </c>
      <c r="H116" s="1" t="str">
        <f>_xlfn.IFNA(VLOOKUP(Table1[[#This Row],[JOB TYPE]],Table2[#All],2,0), "Not req")</f>
        <v>Not req</v>
      </c>
      <c r="J116" s="1" t="str">
        <f>CONCATENATE(Table1[[#This Row],[WORK ID]],Table1[[#This Row],[CODE]])</f>
        <v>6647501ZNGA563BC</v>
      </c>
      <c r="K116" s="1" t="str">
        <f t="shared" si="4"/>
        <v>UNIQUE</v>
      </c>
      <c r="L116" s="1" t="b">
        <f t="shared" si="6"/>
        <v>0</v>
      </c>
      <c r="M116" s="1" t="str">
        <f t="shared" si="7"/>
        <v>PAY</v>
      </c>
      <c r="N116" s="34">
        <f>IF(M116="PAY", VLOOKUP(Table1[[#This Row],[JOB TYPE]],'CODES FOR CLOSING TYPE'!$A$1:$C$28, 3, 0), "")</f>
        <v>626.70000000000005</v>
      </c>
      <c r="O116" s="5">
        <f t="shared" si="5"/>
        <v>13</v>
      </c>
    </row>
    <row r="117" spans="1:15" ht="15" customHeight="1" x14ac:dyDescent="0.35">
      <c r="A117" s="30">
        <v>4973143</v>
      </c>
      <c r="B117" s="30" t="s">
        <v>115</v>
      </c>
      <c r="C117" s="30" t="s">
        <v>13</v>
      </c>
      <c r="D117" s="30" t="s">
        <v>19</v>
      </c>
      <c r="E117" s="1" t="s">
        <v>51</v>
      </c>
      <c r="F117" s="51">
        <v>43186</v>
      </c>
      <c r="G117" s="30" t="str">
        <f>VLOOKUP(Table1[[#This Row],[JOB TYPE]],'CODES FOR CLOSING TYPE'!$A$1:$B$28,2,0)</f>
        <v>Z999</v>
      </c>
      <c r="H117" s="1" t="str">
        <f>_xlfn.IFNA(VLOOKUP(Table1[[#This Row],[JOB TYPE]],Table2[#All],2,0), "Not req")</f>
        <v>REQ</v>
      </c>
      <c r="J117" s="1" t="str">
        <f>CONCATENATE(Table1[[#This Row],[WORK ID]],Table1[[#This Row],[CODE]])</f>
        <v>4973143Z999</v>
      </c>
      <c r="K117" s="1" t="str">
        <f t="shared" si="4"/>
        <v>UNIQUE</v>
      </c>
      <c r="L117" s="1" t="b">
        <f t="shared" si="6"/>
        <v>0</v>
      </c>
      <c r="M117" s="1" t="str">
        <f t="shared" si="7"/>
        <v>PAY</v>
      </c>
      <c r="N117" s="34">
        <f>IF(M117="PAY", VLOOKUP(Table1[[#This Row],[JOB TYPE]],'CODES FOR CLOSING TYPE'!$A$1:$C$28, 3, 0), "")</f>
        <v>0</v>
      </c>
      <c r="O117" s="5">
        <f t="shared" si="5"/>
        <v>13</v>
      </c>
    </row>
    <row r="118" spans="1:15" ht="15" customHeight="1" x14ac:dyDescent="0.35">
      <c r="A118" s="30">
        <v>6474006</v>
      </c>
      <c r="B118" s="30" t="s">
        <v>116</v>
      </c>
      <c r="C118" s="30" t="s">
        <v>20</v>
      </c>
      <c r="D118" s="30" t="s">
        <v>19</v>
      </c>
      <c r="E118" s="1" t="s">
        <v>58</v>
      </c>
      <c r="F118" s="51">
        <v>43185</v>
      </c>
      <c r="G118" s="30" t="str">
        <f>VLOOKUP(Table1[[#This Row],[JOB TYPE]],'CODES FOR CLOSING TYPE'!$A$1:$B$28,2,0)</f>
        <v>ZNGA564B</v>
      </c>
      <c r="H118" s="1" t="str">
        <f>_xlfn.IFNA(VLOOKUP(Table1[[#This Row],[JOB TYPE]],Table2[#All],2,0), "Not req")</f>
        <v>REQ</v>
      </c>
      <c r="J118" s="1" t="str">
        <f>CONCATENATE(Table1[[#This Row],[WORK ID]],Table1[[#This Row],[CODE]])</f>
        <v>6474006ZNGA564B</v>
      </c>
      <c r="K118" s="1" t="str">
        <f t="shared" si="4"/>
        <v>DUP</v>
      </c>
      <c r="L118" s="1" t="b">
        <f t="shared" si="6"/>
        <v>1</v>
      </c>
      <c r="M118" s="1" t="str">
        <f t="shared" si="7"/>
        <v>NO</v>
      </c>
      <c r="N118" s="34" t="str">
        <f>IF(M118="PAY", VLOOKUP(Table1[[#This Row],[JOB TYPE]],'CODES FOR CLOSING TYPE'!$A$1:$C$28, 3, 0), "")</f>
        <v/>
      </c>
      <c r="O118" s="5">
        <f t="shared" si="5"/>
        <v>13</v>
      </c>
    </row>
    <row r="119" spans="1:15" ht="15" customHeight="1" x14ac:dyDescent="0.35">
      <c r="A119" s="30">
        <v>6591593</v>
      </c>
      <c r="B119" s="30" t="s">
        <v>61</v>
      </c>
      <c r="C119" s="30" t="s">
        <v>26</v>
      </c>
      <c r="D119" s="30" t="s">
        <v>19</v>
      </c>
      <c r="E119" s="1" t="s">
        <v>58</v>
      </c>
      <c r="F119" s="51">
        <v>43185</v>
      </c>
      <c r="G119" s="30" t="str">
        <f>VLOOKUP(Table1[[#This Row],[JOB TYPE]],'CODES FOR CLOSING TYPE'!$A$1:$B$28,2,0)</f>
        <v>ZNGA563BC</v>
      </c>
      <c r="H119" s="1" t="str">
        <f>_xlfn.IFNA(VLOOKUP(Table1[[#This Row],[JOB TYPE]],Table2[#All],2,0), "Not req")</f>
        <v>Not req</v>
      </c>
      <c r="J119" s="1" t="str">
        <f>CONCATENATE(Table1[[#This Row],[WORK ID]],Table1[[#This Row],[CODE]])</f>
        <v>6591593ZNGA563BC</v>
      </c>
      <c r="K119" s="1" t="str">
        <f t="shared" si="4"/>
        <v>UNIQUE</v>
      </c>
      <c r="L119" s="1" t="b">
        <f t="shared" si="6"/>
        <v>0</v>
      </c>
      <c r="M119" s="1" t="str">
        <f t="shared" si="7"/>
        <v>PAY</v>
      </c>
      <c r="N119" s="34">
        <f>IF(M119="PAY", VLOOKUP(Table1[[#This Row],[JOB TYPE]],'CODES FOR CLOSING TYPE'!$A$1:$C$28, 3, 0), "")</f>
        <v>626.70000000000005</v>
      </c>
      <c r="O119" s="5">
        <f t="shared" si="5"/>
        <v>13</v>
      </c>
    </row>
    <row r="120" spans="1:15" ht="15" customHeight="1" x14ac:dyDescent="0.35">
      <c r="A120" s="30">
        <v>6474006</v>
      </c>
      <c r="B120" s="30" t="s">
        <v>116</v>
      </c>
      <c r="C120" s="30" t="s">
        <v>52</v>
      </c>
      <c r="D120" s="30" t="s">
        <v>19</v>
      </c>
      <c r="E120" s="1" t="s">
        <v>58</v>
      </c>
      <c r="F120" s="51">
        <v>43185</v>
      </c>
      <c r="G120" s="30" t="str">
        <f>VLOOKUP(Table1[[#This Row],[JOB TYPE]],'CODES FOR CLOSING TYPE'!$A$1:$B$28,2,0)</f>
        <v>ZNGA564BC</v>
      </c>
      <c r="H120" s="1" t="str">
        <f>_xlfn.IFNA(VLOOKUP(Table1[[#This Row],[JOB TYPE]],Table2[#All],2,0), "Not req")</f>
        <v>Not req</v>
      </c>
      <c r="J120" s="1" t="str">
        <f>CONCATENATE(Table1[[#This Row],[WORK ID]],Table1[[#This Row],[CODE]])</f>
        <v>6474006ZNGA564BC</v>
      </c>
      <c r="K120" s="1" t="str">
        <f t="shared" si="4"/>
        <v>UNIQUE</v>
      </c>
      <c r="L120" s="1" t="b">
        <f t="shared" si="6"/>
        <v>0</v>
      </c>
      <c r="M120" s="1" t="str">
        <f t="shared" si="7"/>
        <v>PAY</v>
      </c>
      <c r="N120" s="34">
        <f>IF(M120="PAY", VLOOKUP(Table1[[#This Row],[JOB TYPE]],'CODES FOR CLOSING TYPE'!$A$1:$C$28, 3, 0), "")</f>
        <v>881.69</v>
      </c>
      <c r="O120" s="5">
        <f t="shared" si="5"/>
        <v>13</v>
      </c>
    </row>
    <row r="121" spans="1:15" ht="15" customHeight="1" x14ac:dyDescent="0.35">
      <c r="A121" s="30">
        <v>5792669</v>
      </c>
      <c r="B121" s="30" t="s">
        <v>117</v>
      </c>
      <c r="C121" s="30" t="s">
        <v>35</v>
      </c>
      <c r="D121" s="30" t="s">
        <v>19</v>
      </c>
      <c r="E121" s="1" t="s">
        <v>58</v>
      </c>
      <c r="F121" s="51">
        <v>43185</v>
      </c>
      <c r="G121" s="30" t="str">
        <f>VLOOKUP(Table1[[#This Row],[JOB TYPE]],'CODES FOR CLOSING TYPE'!$A$1:$B$28,2,0)</f>
        <v>ZNGA561C</v>
      </c>
      <c r="H121" s="1" t="str">
        <f>_xlfn.IFNA(VLOOKUP(Table1[[#This Row],[JOB TYPE]],Table2[#All],2,0), "Not req")</f>
        <v>Not req</v>
      </c>
      <c r="J121" s="1" t="str">
        <f>CONCATENATE(Table1[[#This Row],[WORK ID]],Table1[[#This Row],[CODE]])</f>
        <v>5792669ZNGA561C</v>
      </c>
      <c r="K121" s="1" t="str">
        <f t="shared" si="4"/>
        <v>UNIQUE</v>
      </c>
      <c r="L121" s="1" t="b">
        <f t="shared" si="6"/>
        <v>0</v>
      </c>
      <c r="M121" s="1" t="str">
        <f t="shared" si="7"/>
        <v>PAY</v>
      </c>
      <c r="N121" s="34">
        <f>IF(M121="PAY", VLOOKUP(Table1[[#This Row],[JOB TYPE]],'CODES FOR CLOSING TYPE'!$A$1:$C$28, 3, 0), "")</f>
        <v>205.64</v>
      </c>
      <c r="O121" s="5">
        <f t="shared" si="5"/>
        <v>13</v>
      </c>
    </row>
    <row r="122" spans="1:15" ht="15" customHeight="1" x14ac:dyDescent="0.35">
      <c r="A122" s="30">
        <v>6094041</v>
      </c>
      <c r="B122" s="30" t="s">
        <v>118</v>
      </c>
      <c r="C122" s="30" t="s">
        <v>35</v>
      </c>
      <c r="D122" s="30" t="s">
        <v>19</v>
      </c>
      <c r="E122" s="1" t="s">
        <v>58</v>
      </c>
      <c r="F122" s="51">
        <v>43186</v>
      </c>
      <c r="G122" s="30" t="str">
        <f>VLOOKUP(Table1[[#This Row],[JOB TYPE]],'CODES FOR CLOSING TYPE'!$A$1:$B$28,2,0)</f>
        <v>ZNGA561C</v>
      </c>
      <c r="H122" s="1" t="str">
        <f>_xlfn.IFNA(VLOOKUP(Table1[[#This Row],[JOB TYPE]],Table2[#All],2,0), "Not req")</f>
        <v>Not req</v>
      </c>
      <c r="J122" s="1" t="str">
        <f>CONCATENATE(Table1[[#This Row],[WORK ID]],Table1[[#This Row],[CODE]])</f>
        <v>6094041ZNGA561C</v>
      </c>
      <c r="K122" s="1" t="str">
        <f t="shared" si="4"/>
        <v>UNIQUE</v>
      </c>
      <c r="L122" s="1" t="b">
        <f t="shared" si="6"/>
        <v>0</v>
      </c>
      <c r="M122" s="1" t="str">
        <f t="shared" si="7"/>
        <v>PAY</v>
      </c>
      <c r="N122" s="34">
        <f>IF(M122="PAY", VLOOKUP(Table1[[#This Row],[JOB TYPE]],'CODES FOR CLOSING TYPE'!$A$1:$C$28, 3, 0), "")</f>
        <v>205.64</v>
      </c>
      <c r="O122" s="5">
        <f t="shared" si="5"/>
        <v>13</v>
      </c>
    </row>
    <row r="123" spans="1:15" ht="15" customHeight="1" x14ac:dyDescent="0.35">
      <c r="A123" s="30">
        <v>6740459</v>
      </c>
      <c r="B123" s="30" t="s">
        <v>119</v>
      </c>
      <c r="C123" s="30" t="s">
        <v>20</v>
      </c>
      <c r="D123" s="30" t="s">
        <v>19</v>
      </c>
      <c r="E123" s="1" t="s">
        <v>58</v>
      </c>
      <c r="F123" s="51">
        <v>43186</v>
      </c>
      <c r="G123" s="30" t="str">
        <f>VLOOKUP(Table1[[#This Row],[JOB TYPE]],'CODES FOR CLOSING TYPE'!$A$1:$B$28,2,0)</f>
        <v>ZNGA564B</v>
      </c>
      <c r="H123" s="1" t="str">
        <f>_xlfn.IFNA(VLOOKUP(Table1[[#This Row],[JOB TYPE]],Table2[#All],2,0), "Not req")</f>
        <v>REQ</v>
      </c>
      <c r="J123" s="1" t="str">
        <f>CONCATENATE(Table1[[#This Row],[WORK ID]],Table1[[#This Row],[CODE]])</f>
        <v>6740459ZNGA564B</v>
      </c>
      <c r="K123" s="1" t="str">
        <f t="shared" si="4"/>
        <v>DUP</v>
      </c>
      <c r="L123" s="1" t="b">
        <f t="shared" si="6"/>
        <v>1</v>
      </c>
      <c r="M123" s="1" t="str">
        <f t="shared" si="7"/>
        <v>NO</v>
      </c>
      <c r="N123" s="34" t="str">
        <f>IF(M123="PAY", VLOOKUP(Table1[[#This Row],[JOB TYPE]],'CODES FOR CLOSING TYPE'!$A$1:$C$28, 3, 0), "")</f>
        <v/>
      </c>
      <c r="O123" s="5">
        <f t="shared" si="5"/>
        <v>13</v>
      </c>
    </row>
    <row r="124" spans="1:15" ht="15" customHeight="1" x14ac:dyDescent="0.35">
      <c r="A124" s="30">
        <v>6416041</v>
      </c>
      <c r="B124" s="30" t="s">
        <v>120</v>
      </c>
      <c r="C124" s="30" t="s">
        <v>26</v>
      </c>
      <c r="D124" s="30" t="s">
        <v>44</v>
      </c>
      <c r="E124" s="1" t="s">
        <v>58</v>
      </c>
      <c r="F124" s="51">
        <v>43186</v>
      </c>
      <c r="G124" s="30" t="str">
        <f>VLOOKUP(Table1[[#This Row],[JOB TYPE]],'CODES FOR CLOSING TYPE'!$A$1:$B$28,2,0)</f>
        <v>ZNGA563BC</v>
      </c>
      <c r="H124" s="1" t="str">
        <f>_xlfn.IFNA(VLOOKUP(Table1[[#This Row],[JOB TYPE]],Table2[#All],2,0), "Not req")</f>
        <v>Not req</v>
      </c>
      <c r="J124" s="1" t="str">
        <f>CONCATENATE(Table1[[#This Row],[WORK ID]],Table1[[#This Row],[CODE]])</f>
        <v>6416041ZNGA563BC</v>
      </c>
      <c r="K124" s="1" t="str">
        <f t="shared" si="4"/>
        <v>UNIQUE</v>
      </c>
      <c r="L124" s="1" t="b">
        <f t="shared" si="6"/>
        <v>0</v>
      </c>
      <c r="M124" s="1" t="str">
        <f t="shared" si="7"/>
        <v>PAY</v>
      </c>
      <c r="N124" s="34">
        <f>IF(M124="PAY", VLOOKUP(Table1[[#This Row],[JOB TYPE]],'CODES FOR CLOSING TYPE'!$A$1:$C$28, 3, 0), "")</f>
        <v>626.70000000000005</v>
      </c>
      <c r="O124" s="5">
        <f t="shared" si="5"/>
        <v>13</v>
      </c>
    </row>
    <row r="125" spans="1:15" ht="15" customHeight="1" x14ac:dyDescent="0.35">
      <c r="A125" s="30">
        <v>6669028</v>
      </c>
      <c r="B125" s="30" t="s">
        <v>122</v>
      </c>
      <c r="C125" s="30" t="s">
        <v>6</v>
      </c>
      <c r="D125" s="30" t="s">
        <v>19</v>
      </c>
      <c r="E125" s="1" t="s">
        <v>73</v>
      </c>
      <c r="F125" s="51">
        <v>43185</v>
      </c>
      <c r="G125" s="30" t="str">
        <f>VLOOKUP(Table1[[#This Row],[JOB TYPE]],'CODES FOR CLOSING TYPE'!$A$1:$B$28,2,0)</f>
        <v>ZNGA563B</v>
      </c>
      <c r="H125" s="1" t="str">
        <f>_xlfn.IFNA(VLOOKUP(Table1[[#This Row],[JOB TYPE]],Table2[#All],2,0), "Not req")</f>
        <v>REQ</v>
      </c>
      <c r="J125" s="1" t="str">
        <f>CONCATENATE(Table1[[#This Row],[WORK ID]],Table1[[#This Row],[CODE]])</f>
        <v>6669028ZNGA563B</v>
      </c>
      <c r="K125" s="1" t="str">
        <f t="shared" si="4"/>
        <v>UNIQUE</v>
      </c>
      <c r="L125" s="1" t="b">
        <f t="shared" si="6"/>
        <v>1</v>
      </c>
      <c r="M125" s="1" t="str">
        <f t="shared" si="7"/>
        <v>PAY</v>
      </c>
      <c r="N125" s="34">
        <f>IF(M125="PAY", VLOOKUP(Table1[[#This Row],[JOB TYPE]],'CODES FOR CLOSING TYPE'!$A$1:$C$28, 3, 0), "")</f>
        <v>383.5</v>
      </c>
      <c r="O125" s="5">
        <f t="shared" si="5"/>
        <v>13</v>
      </c>
    </row>
    <row r="126" spans="1:15" ht="15" customHeight="1" x14ac:dyDescent="0.35">
      <c r="A126" s="30">
        <v>6669028</v>
      </c>
      <c r="B126" s="30" t="s">
        <v>122</v>
      </c>
      <c r="C126" s="30" t="s">
        <v>72</v>
      </c>
      <c r="D126" s="30" t="s">
        <v>19</v>
      </c>
      <c r="E126" s="1" t="s">
        <v>73</v>
      </c>
      <c r="F126" s="51">
        <v>43185</v>
      </c>
      <c r="G126" s="30" t="str">
        <f>VLOOKUP(Table1[[#This Row],[JOB TYPE]],'CODES FOR CLOSING TYPE'!$A$1:$B$28,2,0)</f>
        <v>ZNGA564BC</v>
      </c>
      <c r="H126" s="1" t="str">
        <f>_xlfn.IFNA(VLOOKUP(Table1[[#This Row],[JOB TYPE]],Table2[#All],2,0), "Not req")</f>
        <v>Not req</v>
      </c>
      <c r="J126" s="1" t="str">
        <f>CONCATENATE(Table1[[#This Row],[WORK ID]],Table1[[#This Row],[CODE]])</f>
        <v>6669028ZNGA564BC</v>
      </c>
      <c r="K126" s="1" t="str">
        <f t="shared" si="4"/>
        <v>UNIQUE</v>
      </c>
      <c r="L126" s="1" t="b">
        <f t="shared" si="6"/>
        <v>0</v>
      </c>
      <c r="M126" s="1" t="str">
        <f t="shared" si="7"/>
        <v>PAY</v>
      </c>
      <c r="N126" s="34">
        <f>IF(M126="PAY", VLOOKUP(Table1[[#This Row],[JOB TYPE]],'CODES FOR CLOSING TYPE'!$A$1:$C$28, 3, 0), "")</f>
        <v>881.69</v>
      </c>
      <c r="O126" s="5">
        <f t="shared" si="5"/>
        <v>13</v>
      </c>
    </row>
    <row r="127" spans="1:15" ht="15" customHeight="1" x14ac:dyDescent="0.35">
      <c r="A127" s="30">
        <v>6619237</v>
      </c>
      <c r="B127" s="30" t="s">
        <v>74</v>
      </c>
      <c r="C127" s="30" t="s">
        <v>37</v>
      </c>
      <c r="D127" s="30" t="s">
        <v>19</v>
      </c>
      <c r="E127" s="1" t="s">
        <v>73</v>
      </c>
      <c r="F127" s="51">
        <v>43185</v>
      </c>
      <c r="G127" s="30" t="str">
        <f>VLOOKUP(Table1[[#This Row],[JOB TYPE]],'CODES FOR CLOSING TYPE'!$A$1:$B$28,2,0)</f>
        <v>ZNGA560BC</v>
      </c>
      <c r="H127" s="1" t="str">
        <f>_xlfn.IFNA(VLOOKUP(Table1[[#This Row],[JOB TYPE]],Table2[#All],2,0), "Not req")</f>
        <v>Not req</v>
      </c>
      <c r="J127" s="1" t="str">
        <f>CONCATENATE(Table1[[#This Row],[WORK ID]],Table1[[#This Row],[CODE]])</f>
        <v>6619237ZNGA560BC</v>
      </c>
      <c r="K127" s="1" t="str">
        <f t="shared" si="4"/>
        <v>UNIQUE</v>
      </c>
      <c r="L127" s="1" t="b">
        <f t="shared" si="6"/>
        <v>0</v>
      </c>
      <c r="M127" s="1" t="str">
        <f t="shared" si="7"/>
        <v>PAY</v>
      </c>
      <c r="N127" s="34">
        <f>IF(M127="PAY", VLOOKUP(Table1[[#This Row],[JOB TYPE]],'CODES FOR CLOSING TYPE'!$A$1:$C$28, 3, 0), "")</f>
        <v>414.92</v>
      </c>
      <c r="O127" s="5">
        <f t="shared" si="5"/>
        <v>13</v>
      </c>
    </row>
    <row r="128" spans="1:15" ht="15" customHeight="1" x14ac:dyDescent="0.35">
      <c r="A128" s="30">
        <v>5821302</v>
      </c>
      <c r="B128" s="30" t="s">
        <v>103</v>
      </c>
      <c r="C128" s="30" t="s">
        <v>26</v>
      </c>
      <c r="D128" s="30" t="s">
        <v>19</v>
      </c>
      <c r="E128" s="1" t="s">
        <v>73</v>
      </c>
      <c r="F128" s="51">
        <v>43185</v>
      </c>
      <c r="G128" s="30" t="str">
        <f>VLOOKUP(Table1[[#This Row],[JOB TYPE]],'CODES FOR CLOSING TYPE'!$A$1:$B$28,2,0)</f>
        <v>ZNGA563BC</v>
      </c>
      <c r="H128" s="1" t="str">
        <f>_xlfn.IFNA(VLOOKUP(Table1[[#This Row],[JOB TYPE]],Table2[#All],2,0), "Not req")</f>
        <v>Not req</v>
      </c>
      <c r="J128" s="1" t="str">
        <f>CONCATENATE(Table1[[#This Row],[WORK ID]],Table1[[#This Row],[CODE]])</f>
        <v>5821302ZNGA563BC</v>
      </c>
      <c r="K128" s="1" t="str">
        <f t="shared" si="4"/>
        <v>UNIQUE</v>
      </c>
      <c r="L128" s="1" t="b">
        <f t="shared" si="6"/>
        <v>0</v>
      </c>
      <c r="M128" s="1" t="str">
        <f t="shared" si="7"/>
        <v>PAY</v>
      </c>
      <c r="N128" s="34">
        <f>IF(M128="PAY", VLOOKUP(Table1[[#This Row],[JOB TYPE]],'CODES FOR CLOSING TYPE'!$A$1:$C$28, 3, 0), "")</f>
        <v>626.70000000000005</v>
      </c>
      <c r="O128" s="5">
        <f t="shared" si="5"/>
        <v>13</v>
      </c>
    </row>
    <row r="129" spans="1:15" ht="15" customHeight="1" x14ac:dyDescent="0.35">
      <c r="A129" s="30">
        <v>6387492</v>
      </c>
      <c r="B129" s="30" t="s">
        <v>77</v>
      </c>
      <c r="C129" s="30" t="s">
        <v>26</v>
      </c>
      <c r="D129" s="30" t="s">
        <v>19</v>
      </c>
      <c r="E129" s="1" t="s">
        <v>73</v>
      </c>
      <c r="F129" s="51">
        <v>43186</v>
      </c>
      <c r="G129" s="30" t="str">
        <f>VLOOKUP(Table1[[#This Row],[JOB TYPE]],'CODES FOR CLOSING TYPE'!$A$1:$B$28,2,0)</f>
        <v>ZNGA563BC</v>
      </c>
      <c r="H129" s="1" t="str">
        <f>_xlfn.IFNA(VLOOKUP(Table1[[#This Row],[JOB TYPE]],Table2[#All],2,0), "Not req")</f>
        <v>Not req</v>
      </c>
      <c r="J129" s="1" t="str">
        <f>CONCATENATE(Table1[[#This Row],[WORK ID]],Table1[[#This Row],[CODE]])</f>
        <v>6387492ZNGA563BC</v>
      </c>
      <c r="K129" s="1" t="str">
        <f t="shared" si="4"/>
        <v>UNIQUE</v>
      </c>
      <c r="L129" s="1" t="b">
        <f t="shared" si="6"/>
        <v>0</v>
      </c>
      <c r="M129" s="1" t="str">
        <f t="shared" si="7"/>
        <v>PAY</v>
      </c>
      <c r="N129" s="34">
        <f>IF(M129="PAY", VLOOKUP(Table1[[#This Row],[JOB TYPE]],'CODES FOR CLOSING TYPE'!$A$1:$C$28, 3, 0), "")</f>
        <v>626.70000000000005</v>
      </c>
      <c r="O129" s="5">
        <f t="shared" si="5"/>
        <v>13</v>
      </c>
    </row>
    <row r="130" spans="1:15" ht="15" customHeight="1" x14ac:dyDescent="0.35">
      <c r="A130" s="30">
        <v>6563367</v>
      </c>
      <c r="B130" s="30" t="s">
        <v>68</v>
      </c>
      <c r="C130" s="30" t="s">
        <v>37</v>
      </c>
      <c r="D130" s="30" t="s">
        <v>19</v>
      </c>
      <c r="E130" s="1" t="s">
        <v>73</v>
      </c>
      <c r="F130" s="51">
        <v>43186</v>
      </c>
      <c r="G130" s="30" t="str">
        <f>VLOOKUP(Table1[[#This Row],[JOB TYPE]],'CODES FOR CLOSING TYPE'!$A$1:$B$28,2,0)</f>
        <v>ZNGA560BC</v>
      </c>
      <c r="H130" s="1" t="str">
        <f>_xlfn.IFNA(VLOOKUP(Table1[[#This Row],[JOB TYPE]],Table2[#All],2,0), "Not req")</f>
        <v>Not req</v>
      </c>
      <c r="J130" s="1" t="str">
        <f>CONCATENATE(Table1[[#This Row],[WORK ID]],Table1[[#This Row],[CODE]])</f>
        <v>6563367ZNGA560BC</v>
      </c>
      <c r="K130" s="1" t="str">
        <f t="shared" ref="K130:K193" si="8">IF(COUNTIF(J$2:J$5044, J130&amp;"C")&gt;0, "DUP", "UNIQUE")</f>
        <v>UNIQUE</v>
      </c>
      <c r="L130" s="1" t="b">
        <f t="shared" si="6"/>
        <v>0</v>
      </c>
      <c r="M130" s="1" t="str">
        <f t="shared" si="7"/>
        <v>PAY</v>
      </c>
      <c r="N130" s="34">
        <f>IF(M130="PAY", VLOOKUP(Table1[[#This Row],[JOB TYPE]],'CODES FOR CLOSING TYPE'!$A$1:$C$28, 3, 0), "")</f>
        <v>414.92</v>
      </c>
      <c r="O130" s="5">
        <f t="shared" ref="O130:O193" si="9">WEEKNUM(F130,2)</f>
        <v>13</v>
      </c>
    </row>
    <row r="131" spans="1:15" ht="15" customHeight="1" x14ac:dyDescent="0.35">
      <c r="A131" s="30">
        <v>6679866</v>
      </c>
      <c r="B131" s="30" t="s">
        <v>123</v>
      </c>
      <c r="C131" s="30" t="s">
        <v>6</v>
      </c>
      <c r="D131" s="30" t="s">
        <v>19</v>
      </c>
      <c r="E131" s="1" t="s">
        <v>7</v>
      </c>
      <c r="F131" s="51">
        <v>43187</v>
      </c>
      <c r="G131" s="30" t="str">
        <f>VLOOKUP(Table1[[#This Row],[JOB TYPE]],'CODES FOR CLOSING TYPE'!$A$1:$B$28,2,0)</f>
        <v>ZNGA563B</v>
      </c>
      <c r="H131" s="1" t="str">
        <f>_xlfn.IFNA(VLOOKUP(Table1[[#This Row],[JOB TYPE]],Table2[#All],2,0), "Not req")</f>
        <v>REQ</v>
      </c>
      <c r="J131" s="1" t="str">
        <f>CONCATENATE(Table1[[#This Row],[WORK ID]],Table1[[#This Row],[CODE]])</f>
        <v>6679866ZNGA563B</v>
      </c>
      <c r="K131" s="1" t="str">
        <f t="shared" si="8"/>
        <v>DUP</v>
      </c>
      <c r="L131" s="1" t="b">
        <f t="shared" ref="L131:L194" si="10">SUMPRODUCT(--(G131=BUILDCODES))&gt;0</f>
        <v>1</v>
      </c>
      <c r="M131" s="1" t="str">
        <f t="shared" ref="M131:M194" si="11">IF(AND(K131="DUP", L131=TRUE),"NO","PAY")</f>
        <v>NO</v>
      </c>
      <c r="N131" s="34" t="str">
        <f>IF(M131="PAY", VLOOKUP(Table1[[#This Row],[JOB TYPE]],'CODES FOR CLOSING TYPE'!$A$1:$C$28, 3, 0), "")</f>
        <v/>
      </c>
      <c r="O131" s="5">
        <f t="shared" si="9"/>
        <v>13</v>
      </c>
    </row>
    <row r="132" spans="1:15" ht="15" customHeight="1" x14ac:dyDescent="0.35">
      <c r="A132" s="30">
        <v>6630240</v>
      </c>
      <c r="B132" s="30" t="s">
        <v>124</v>
      </c>
      <c r="C132" s="30" t="s">
        <v>91</v>
      </c>
      <c r="D132" s="30" t="s">
        <v>19</v>
      </c>
      <c r="E132" s="1" t="s">
        <v>7</v>
      </c>
      <c r="F132" s="51">
        <v>43187</v>
      </c>
      <c r="G132" s="30" t="str">
        <f>VLOOKUP(Table1[[#This Row],[JOB TYPE]],'CODES FOR CLOSING TYPE'!$A$1:$B$28,2,0)</f>
        <v>ZNGA562B</v>
      </c>
      <c r="H132" s="1" t="str">
        <f>_xlfn.IFNA(VLOOKUP(Table1[[#This Row],[JOB TYPE]],Table2[#All],2,0), "Not req")</f>
        <v>Not req</v>
      </c>
      <c r="J132" s="1" t="str">
        <f>CONCATENATE(Table1[[#This Row],[WORK ID]],Table1[[#This Row],[CODE]])</f>
        <v>6630240ZNGA562B</v>
      </c>
      <c r="K132" s="1" t="str">
        <f t="shared" si="8"/>
        <v>DUP</v>
      </c>
      <c r="L132" s="1" t="b">
        <f t="shared" si="10"/>
        <v>1</v>
      </c>
      <c r="M132" s="1" t="str">
        <f t="shared" si="11"/>
        <v>NO</v>
      </c>
      <c r="N132" s="34" t="str">
        <f>IF(M132="PAY", VLOOKUP(Table1[[#This Row],[JOB TYPE]],'CODES FOR CLOSING TYPE'!$A$1:$C$28, 3, 0), "")</f>
        <v/>
      </c>
      <c r="O132" s="5">
        <f t="shared" si="9"/>
        <v>13</v>
      </c>
    </row>
    <row r="133" spans="1:15" ht="15" customHeight="1" x14ac:dyDescent="0.35">
      <c r="A133" s="30">
        <v>6630240</v>
      </c>
      <c r="B133" s="30" t="s">
        <v>124</v>
      </c>
      <c r="C133" s="30" t="s">
        <v>32</v>
      </c>
      <c r="D133" s="30" t="s">
        <v>19</v>
      </c>
      <c r="E133" s="1" t="s">
        <v>7</v>
      </c>
      <c r="F133" s="51">
        <v>43187</v>
      </c>
      <c r="G133" s="30" t="str">
        <f>VLOOKUP(Table1[[#This Row],[JOB TYPE]],'CODES FOR CLOSING TYPE'!$A$1:$B$28,2,0)</f>
        <v>ZNGA562BC</v>
      </c>
      <c r="H133" s="1" t="str">
        <f>_xlfn.IFNA(VLOOKUP(Table1[[#This Row],[JOB TYPE]],Table2[#All],2,0), "Not req")</f>
        <v>Not req</v>
      </c>
      <c r="J133" s="1" t="str">
        <f>CONCATENATE(Table1[[#This Row],[WORK ID]],Table1[[#This Row],[CODE]])</f>
        <v>6630240ZNGA562BC</v>
      </c>
      <c r="K133" s="1" t="str">
        <f t="shared" si="8"/>
        <v>UNIQUE</v>
      </c>
      <c r="L133" s="1" t="b">
        <f t="shared" si="10"/>
        <v>0</v>
      </c>
      <c r="M133" s="1" t="str">
        <f t="shared" si="11"/>
        <v>PAY</v>
      </c>
      <c r="N133" s="34">
        <f>IF(M133="PAY", VLOOKUP(Table1[[#This Row],[JOB TYPE]],'CODES FOR CLOSING TYPE'!$A$1:$C$28, 3, 0), "")</f>
        <v>498.69</v>
      </c>
      <c r="O133" s="5">
        <f t="shared" si="9"/>
        <v>13</v>
      </c>
    </row>
    <row r="134" spans="1:15" ht="15" customHeight="1" x14ac:dyDescent="0.35">
      <c r="A134" s="30">
        <v>6736421</v>
      </c>
      <c r="B134" s="30" t="s">
        <v>125</v>
      </c>
      <c r="C134" s="30" t="s">
        <v>9</v>
      </c>
      <c r="D134" s="30" t="s">
        <v>19</v>
      </c>
      <c r="E134" s="1" t="s">
        <v>7</v>
      </c>
      <c r="F134" s="51">
        <v>43187</v>
      </c>
      <c r="G134" s="30" t="str">
        <f>VLOOKUP(Table1[[#This Row],[JOB TYPE]],'CODES FOR CLOSING TYPE'!$A$1:$B$28,2,0)</f>
        <v>ZNGA561B</v>
      </c>
      <c r="H134" s="1" t="str">
        <f>_xlfn.IFNA(VLOOKUP(Table1[[#This Row],[JOB TYPE]],Table2[#All],2,0), "Not req")</f>
        <v>Not req</v>
      </c>
      <c r="J134" s="1" t="str">
        <f>CONCATENATE(Table1[[#This Row],[WORK ID]],Table1[[#This Row],[CODE]])</f>
        <v>6736421ZNGA561B</v>
      </c>
      <c r="K134" s="1" t="str">
        <f t="shared" si="8"/>
        <v>DUP</v>
      </c>
      <c r="L134" s="1" t="b">
        <f t="shared" si="10"/>
        <v>1</v>
      </c>
      <c r="M134" s="1" t="str">
        <f t="shared" si="11"/>
        <v>NO</v>
      </c>
      <c r="N134" s="34" t="str">
        <f>IF(M134="PAY", VLOOKUP(Table1[[#This Row],[JOB TYPE]],'CODES FOR CLOSING TYPE'!$A$1:$C$28, 3, 0), "")</f>
        <v/>
      </c>
      <c r="O134" s="5">
        <f t="shared" si="9"/>
        <v>13</v>
      </c>
    </row>
    <row r="135" spans="1:15" ht="15" customHeight="1" x14ac:dyDescent="0.35">
      <c r="A135" s="30">
        <v>5474192</v>
      </c>
      <c r="B135" s="30" t="s">
        <v>126</v>
      </c>
      <c r="C135" s="30" t="s">
        <v>32</v>
      </c>
      <c r="D135" s="30" t="s">
        <v>19</v>
      </c>
      <c r="E135" s="1" t="s">
        <v>7</v>
      </c>
      <c r="F135" s="51">
        <v>43188</v>
      </c>
      <c r="G135" s="30" t="str">
        <f>VLOOKUP(Table1[[#This Row],[JOB TYPE]],'CODES FOR CLOSING TYPE'!$A$1:$B$28,2,0)</f>
        <v>ZNGA562BC</v>
      </c>
      <c r="H135" s="1" t="str">
        <f>_xlfn.IFNA(VLOOKUP(Table1[[#This Row],[JOB TYPE]],Table2[#All],2,0), "Not req")</f>
        <v>Not req</v>
      </c>
      <c r="J135" s="1" t="str">
        <f>CONCATENATE(Table1[[#This Row],[WORK ID]],Table1[[#This Row],[CODE]])</f>
        <v>5474192ZNGA562BC</v>
      </c>
      <c r="K135" s="1" t="str">
        <f t="shared" si="8"/>
        <v>UNIQUE</v>
      </c>
      <c r="L135" s="1" t="b">
        <f t="shared" si="10"/>
        <v>0</v>
      </c>
      <c r="M135" s="1" t="str">
        <f t="shared" si="11"/>
        <v>PAY</v>
      </c>
      <c r="N135" s="34">
        <f>IF(M135="PAY", VLOOKUP(Table1[[#This Row],[JOB TYPE]],'CODES FOR CLOSING TYPE'!$A$1:$C$28, 3, 0), "")</f>
        <v>498.69</v>
      </c>
      <c r="O135" s="5">
        <f t="shared" si="9"/>
        <v>13</v>
      </c>
    </row>
    <row r="136" spans="1:15" ht="15" customHeight="1" x14ac:dyDescent="0.35">
      <c r="A136" s="30">
        <v>6536614</v>
      </c>
      <c r="B136" s="30" t="s">
        <v>127</v>
      </c>
      <c r="C136" s="30" t="s">
        <v>11</v>
      </c>
      <c r="D136" s="30" t="s">
        <v>18</v>
      </c>
      <c r="E136" s="1" t="s">
        <v>7</v>
      </c>
      <c r="F136" s="51">
        <v>43188</v>
      </c>
      <c r="G136" s="30" t="str">
        <f>VLOOKUP(Table1[[#This Row],[JOB TYPE]],'CODES FOR CLOSING TYPE'!$A$1:$B$28,2,0)</f>
        <v>NGA-750</v>
      </c>
      <c r="H136" s="1" t="str">
        <f>_xlfn.IFNA(VLOOKUP(Table1[[#This Row],[JOB TYPE]],Table2[#All],2,0), "Not req")</f>
        <v>Not req</v>
      </c>
      <c r="J136" s="1" t="str">
        <f>CONCATENATE(Table1[[#This Row],[WORK ID]],Table1[[#This Row],[CODE]])</f>
        <v>6536614NGA-750</v>
      </c>
      <c r="K136" s="1" t="str">
        <f t="shared" si="8"/>
        <v>UNIQUE</v>
      </c>
      <c r="L136" s="1" t="b">
        <f t="shared" si="10"/>
        <v>0</v>
      </c>
      <c r="M136" s="1" t="str">
        <f t="shared" si="11"/>
        <v>PAY</v>
      </c>
      <c r="N136" s="34">
        <f>IF(M136="PAY", VLOOKUP(Table1[[#This Row],[JOB TYPE]],'CODES FOR CLOSING TYPE'!$A$1:$C$28, 3, 0), "")</f>
        <v>22.61</v>
      </c>
      <c r="O136" s="5">
        <f t="shared" si="9"/>
        <v>13</v>
      </c>
    </row>
    <row r="137" spans="1:15" ht="15" customHeight="1" x14ac:dyDescent="0.35">
      <c r="A137" s="30">
        <v>6267539</v>
      </c>
      <c r="B137" s="30" t="s">
        <v>128</v>
      </c>
      <c r="C137" s="30" t="s">
        <v>32</v>
      </c>
      <c r="D137" s="30" t="s">
        <v>19</v>
      </c>
      <c r="E137" s="1" t="s">
        <v>7</v>
      </c>
      <c r="F137" s="51">
        <v>43188</v>
      </c>
      <c r="G137" s="30" t="str">
        <f>VLOOKUP(Table1[[#This Row],[JOB TYPE]],'CODES FOR CLOSING TYPE'!$A$1:$B$28,2,0)</f>
        <v>ZNGA562BC</v>
      </c>
      <c r="H137" s="1" t="str">
        <f>_xlfn.IFNA(VLOOKUP(Table1[[#This Row],[JOB TYPE]],Table2[#All],2,0), "Not req")</f>
        <v>Not req</v>
      </c>
      <c r="J137" s="1" t="str">
        <f>CONCATENATE(Table1[[#This Row],[WORK ID]],Table1[[#This Row],[CODE]])</f>
        <v>6267539ZNGA562BC</v>
      </c>
      <c r="K137" s="1" t="str">
        <f t="shared" si="8"/>
        <v>UNIQUE</v>
      </c>
      <c r="L137" s="1" t="b">
        <f t="shared" si="10"/>
        <v>0</v>
      </c>
      <c r="M137" s="1" t="str">
        <f t="shared" si="11"/>
        <v>PAY</v>
      </c>
      <c r="N137" s="34">
        <f>IF(M137="PAY", VLOOKUP(Table1[[#This Row],[JOB TYPE]],'CODES FOR CLOSING TYPE'!$A$1:$C$28, 3, 0), "")</f>
        <v>498.69</v>
      </c>
      <c r="O137" s="5">
        <f t="shared" si="9"/>
        <v>13</v>
      </c>
    </row>
    <row r="138" spans="1:15" ht="15" customHeight="1" x14ac:dyDescent="0.35">
      <c r="A138" s="30">
        <v>6663648</v>
      </c>
      <c r="B138" s="30" t="s">
        <v>129</v>
      </c>
      <c r="C138" s="30" t="s">
        <v>6</v>
      </c>
      <c r="D138" s="30" t="s">
        <v>19</v>
      </c>
      <c r="E138" s="1" t="s">
        <v>7</v>
      </c>
      <c r="F138" s="51">
        <v>43188</v>
      </c>
      <c r="G138" s="30" t="str">
        <f>VLOOKUP(Table1[[#This Row],[JOB TYPE]],'CODES FOR CLOSING TYPE'!$A$1:$B$28,2,0)</f>
        <v>ZNGA563B</v>
      </c>
      <c r="H138" s="1" t="str">
        <f>_xlfn.IFNA(VLOOKUP(Table1[[#This Row],[JOB TYPE]],Table2[#All],2,0), "Not req")</f>
        <v>REQ</v>
      </c>
      <c r="J138" s="1" t="str">
        <f>CONCATENATE(Table1[[#This Row],[WORK ID]],Table1[[#This Row],[CODE]])</f>
        <v>6663648ZNGA563B</v>
      </c>
      <c r="K138" s="1" t="str">
        <f t="shared" si="8"/>
        <v>DUP</v>
      </c>
      <c r="L138" s="1" t="b">
        <f t="shared" si="10"/>
        <v>1</v>
      </c>
      <c r="M138" s="1" t="str">
        <f t="shared" si="11"/>
        <v>NO</v>
      </c>
      <c r="N138" s="34" t="str">
        <f>IF(M138="PAY", VLOOKUP(Table1[[#This Row],[JOB TYPE]],'CODES FOR CLOSING TYPE'!$A$1:$C$28, 3, 0), "")</f>
        <v/>
      </c>
      <c r="O138" s="5">
        <f t="shared" si="9"/>
        <v>13</v>
      </c>
    </row>
    <row r="139" spans="1:15" ht="15" customHeight="1" x14ac:dyDescent="0.35">
      <c r="A139" s="30">
        <v>6527278</v>
      </c>
      <c r="B139" s="30" t="s">
        <v>82</v>
      </c>
      <c r="C139" s="30" t="s">
        <v>15</v>
      </c>
      <c r="D139" s="30" t="s">
        <v>19</v>
      </c>
      <c r="E139" s="1" t="s">
        <v>23</v>
      </c>
      <c r="F139" s="51">
        <v>43187</v>
      </c>
      <c r="G139" s="30" t="str">
        <f>VLOOKUP(Table1[[#This Row],[JOB TYPE]],'CODES FOR CLOSING TYPE'!$A$1:$B$28,2,0)</f>
        <v>ZNGA561BC</v>
      </c>
      <c r="H139" s="1" t="str">
        <f>_xlfn.IFNA(VLOOKUP(Table1[[#This Row],[JOB TYPE]],Table2[#All],2,0), "Not req")</f>
        <v>Not req</v>
      </c>
      <c r="J139" s="1" t="str">
        <f>CONCATENATE(Table1[[#This Row],[WORK ID]],Table1[[#This Row],[CODE]])</f>
        <v>6527278ZNGA561BC</v>
      </c>
      <c r="K139" s="1" t="str">
        <f t="shared" si="8"/>
        <v>UNIQUE</v>
      </c>
      <c r="L139" s="1" t="b">
        <f t="shared" si="10"/>
        <v>0</v>
      </c>
      <c r="M139" s="1" t="str">
        <f t="shared" si="11"/>
        <v>PAY</v>
      </c>
      <c r="N139" s="34">
        <f>IF(M139="PAY", VLOOKUP(Table1[[#This Row],[JOB TYPE]],'CODES FOR CLOSING TYPE'!$A$1:$C$28, 3, 0), "")</f>
        <v>433.57</v>
      </c>
      <c r="O139" s="5">
        <f t="shared" si="9"/>
        <v>13</v>
      </c>
    </row>
    <row r="140" spans="1:15" ht="15" customHeight="1" x14ac:dyDescent="0.35">
      <c r="A140" s="30">
        <v>6598833</v>
      </c>
      <c r="B140" s="30" t="s">
        <v>130</v>
      </c>
      <c r="C140" s="30" t="s">
        <v>13</v>
      </c>
      <c r="D140" s="30" t="s">
        <v>19</v>
      </c>
      <c r="E140" s="1" t="s">
        <v>23</v>
      </c>
      <c r="F140" s="51">
        <v>43188</v>
      </c>
      <c r="G140" s="30" t="str">
        <f>VLOOKUP(Table1[[#This Row],[JOB TYPE]],'CODES FOR CLOSING TYPE'!$A$1:$B$28,2,0)</f>
        <v>Z999</v>
      </c>
      <c r="H140" s="1" t="str">
        <f>_xlfn.IFNA(VLOOKUP(Table1[[#This Row],[JOB TYPE]],Table2[#All],2,0), "Not req")</f>
        <v>REQ</v>
      </c>
      <c r="J140" s="1" t="str">
        <f>CONCATENATE(Table1[[#This Row],[WORK ID]],Table1[[#This Row],[CODE]])</f>
        <v>6598833Z999</v>
      </c>
      <c r="K140" s="1" t="str">
        <f t="shared" si="8"/>
        <v>UNIQUE</v>
      </c>
      <c r="L140" s="1" t="b">
        <f t="shared" si="10"/>
        <v>0</v>
      </c>
      <c r="M140" s="1" t="str">
        <f t="shared" si="11"/>
        <v>PAY</v>
      </c>
      <c r="N140" s="34">
        <f>IF(M140="PAY", VLOOKUP(Table1[[#This Row],[JOB TYPE]],'CODES FOR CLOSING TYPE'!$A$1:$C$28, 3, 0), "")</f>
        <v>0</v>
      </c>
      <c r="O140" s="5">
        <f t="shared" si="9"/>
        <v>13</v>
      </c>
    </row>
    <row r="141" spans="1:15" ht="15" customHeight="1" x14ac:dyDescent="0.35">
      <c r="A141" s="30">
        <v>6481861</v>
      </c>
      <c r="B141" s="30" t="s">
        <v>81</v>
      </c>
      <c r="C141" s="30" t="s">
        <v>15</v>
      </c>
      <c r="D141" s="30" t="s">
        <v>19</v>
      </c>
      <c r="E141" s="1" t="s">
        <v>23</v>
      </c>
      <c r="F141" s="51">
        <v>43188</v>
      </c>
      <c r="G141" s="30" t="str">
        <f>VLOOKUP(Table1[[#This Row],[JOB TYPE]],'CODES FOR CLOSING TYPE'!$A$1:$B$28,2,0)</f>
        <v>ZNGA561BC</v>
      </c>
      <c r="H141" s="1" t="str">
        <f>_xlfn.IFNA(VLOOKUP(Table1[[#This Row],[JOB TYPE]],Table2[#All],2,0), "Not req")</f>
        <v>Not req</v>
      </c>
      <c r="J141" s="1" t="str">
        <f>CONCATENATE(Table1[[#This Row],[WORK ID]],Table1[[#This Row],[CODE]])</f>
        <v>6481861ZNGA561BC</v>
      </c>
      <c r="K141" s="1" t="str">
        <f t="shared" si="8"/>
        <v>UNIQUE</v>
      </c>
      <c r="L141" s="1" t="b">
        <f t="shared" si="10"/>
        <v>0</v>
      </c>
      <c r="M141" s="1" t="str">
        <f t="shared" si="11"/>
        <v>PAY</v>
      </c>
      <c r="N141" s="34">
        <f>IF(M141="PAY", VLOOKUP(Table1[[#This Row],[JOB TYPE]],'CODES FOR CLOSING TYPE'!$A$1:$C$28, 3, 0), "")</f>
        <v>433.57</v>
      </c>
      <c r="O141" s="5">
        <f t="shared" si="9"/>
        <v>13</v>
      </c>
    </row>
    <row r="142" spans="1:15" ht="15" customHeight="1" x14ac:dyDescent="0.35">
      <c r="A142" s="30">
        <v>6598833</v>
      </c>
      <c r="B142" s="30" t="s">
        <v>130</v>
      </c>
      <c r="C142" s="30" t="s">
        <v>9</v>
      </c>
      <c r="D142" s="30" t="s">
        <v>19</v>
      </c>
      <c r="E142" s="1" t="s">
        <v>23</v>
      </c>
      <c r="F142" s="51">
        <v>43188</v>
      </c>
      <c r="G142" s="30" t="str">
        <f>VLOOKUP(Table1[[#This Row],[JOB TYPE]],'CODES FOR CLOSING TYPE'!$A$1:$B$28,2,0)</f>
        <v>ZNGA561B</v>
      </c>
      <c r="H142" s="1" t="str">
        <f>_xlfn.IFNA(VLOOKUP(Table1[[#This Row],[JOB TYPE]],Table2[#All],2,0), "Not req")</f>
        <v>Not req</v>
      </c>
      <c r="J142" s="1" t="str">
        <f>CONCATENATE(Table1[[#This Row],[WORK ID]],Table1[[#This Row],[CODE]])</f>
        <v>6598833ZNGA561B</v>
      </c>
      <c r="K142" s="1" t="str">
        <f t="shared" si="8"/>
        <v>DUP</v>
      </c>
      <c r="L142" s="1" t="b">
        <f t="shared" si="10"/>
        <v>1</v>
      </c>
      <c r="M142" s="1" t="str">
        <f t="shared" si="11"/>
        <v>NO</v>
      </c>
      <c r="N142" s="34" t="str">
        <f>IF(M142="PAY", VLOOKUP(Table1[[#This Row],[JOB TYPE]],'CODES FOR CLOSING TYPE'!$A$1:$C$28, 3, 0), "")</f>
        <v/>
      </c>
      <c r="O142" s="5">
        <f t="shared" si="9"/>
        <v>13</v>
      </c>
    </row>
    <row r="143" spans="1:15" ht="15" customHeight="1" x14ac:dyDescent="0.35">
      <c r="A143" s="30">
        <v>5963628</v>
      </c>
      <c r="B143" s="30" t="s">
        <v>131</v>
      </c>
      <c r="C143" s="30" t="s">
        <v>597</v>
      </c>
      <c r="D143" s="30" t="s">
        <v>44</v>
      </c>
      <c r="E143" s="1" t="s">
        <v>86</v>
      </c>
      <c r="F143" s="51">
        <v>43187</v>
      </c>
      <c r="G143" s="30" t="str">
        <f>VLOOKUP(Table1[[#This Row],[JOB TYPE]],'CODES FOR CLOSING TYPE'!$A$1:$B$28,2,0)</f>
        <v>N-561RSP</v>
      </c>
      <c r="H143" s="1" t="str">
        <f>_xlfn.IFNA(VLOOKUP(Table1[[#This Row],[JOB TYPE]],Table2[#All],2,0), "Not req")</f>
        <v>Not req</v>
      </c>
      <c r="J143" s="1" t="str">
        <f>CONCATENATE(Table1[[#This Row],[WORK ID]],Table1[[#This Row],[CODE]])</f>
        <v>5963628N-561RSP</v>
      </c>
      <c r="K143" s="1" t="str">
        <f t="shared" si="8"/>
        <v>UNIQUE</v>
      </c>
      <c r="L143" s="1" t="b">
        <f t="shared" si="10"/>
        <v>0</v>
      </c>
      <c r="M143" s="1" t="str">
        <f t="shared" si="11"/>
        <v>PAY</v>
      </c>
      <c r="N143" s="34">
        <f>IF(M143="PAY", VLOOKUP(Table1[[#This Row],[JOB TYPE]],'CODES FOR CLOSING TYPE'!$A$1:$C$28, 3, 0), "")</f>
        <v>433.57</v>
      </c>
      <c r="O143" s="5">
        <f t="shared" si="9"/>
        <v>13</v>
      </c>
    </row>
    <row r="144" spans="1:15" ht="15" customHeight="1" x14ac:dyDescent="0.35">
      <c r="A144" s="30">
        <v>4931527</v>
      </c>
      <c r="B144" s="30" t="s">
        <v>132</v>
      </c>
      <c r="C144" s="30" t="s">
        <v>6</v>
      </c>
      <c r="D144" s="30" t="s">
        <v>19</v>
      </c>
      <c r="E144" s="1" t="s">
        <v>30</v>
      </c>
      <c r="F144" s="51">
        <v>43187</v>
      </c>
      <c r="G144" s="30" t="str">
        <f>VLOOKUP(Table1[[#This Row],[JOB TYPE]],'CODES FOR CLOSING TYPE'!$A$1:$B$28,2,0)</f>
        <v>ZNGA563B</v>
      </c>
      <c r="H144" s="1" t="str">
        <f>_xlfn.IFNA(VLOOKUP(Table1[[#This Row],[JOB TYPE]],Table2[#All],2,0), "Not req")</f>
        <v>REQ</v>
      </c>
      <c r="J144" s="1" t="str">
        <f>CONCATENATE(Table1[[#This Row],[WORK ID]],Table1[[#This Row],[CODE]])</f>
        <v>4931527ZNGA563B</v>
      </c>
      <c r="K144" s="1" t="str">
        <f t="shared" si="8"/>
        <v>DUP</v>
      </c>
      <c r="L144" s="1" t="b">
        <f t="shared" si="10"/>
        <v>1</v>
      </c>
      <c r="M144" s="1" t="str">
        <f t="shared" si="11"/>
        <v>NO</v>
      </c>
      <c r="N144" s="34" t="str">
        <f>IF(M144="PAY", VLOOKUP(Table1[[#This Row],[JOB TYPE]],'CODES FOR CLOSING TYPE'!$A$1:$C$28, 3, 0), "")</f>
        <v/>
      </c>
      <c r="O144" s="5">
        <f t="shared" si="9"/>
        <v>13</v>
      </c>
    </row>
    <row r="145" spans="1:15" ht="15" customHeight="1" x14ac:dyDescent="0.35">
      <c r="A145" s="30">
        <v>6417247</v>
      </c>
      <c r="B145" s="30" t="s">
        <v>133</v>
      </c>
      <c r="C145" s="30" t="s">
        <v>26</v>
      </c>
      <c r="D145" s="30" t="s">
        <v>19</v>
      </c>
      <c r="E145" s="1" t="s">
        <v>30</v>
      </c>
      <c r="F145" s="51">
        <v>43187</v>
      </c>
      <c r="G145" s="30" t="str">
        <f>VLOOKUP(Table1[[#This Row],[JOB TYPE]],'CODES FOR CLOSING TYPE'!$A$1:$B$28,2,0)</f>
        <v>ZNGA563BC</v>
      </c>
      <c r="H145" s="1" t="str">
        <f>_xlfn.IFNA(VLOOKUP(Table1[[#This Row],[JOB TYPE]],Table2[#All],2,0), "Not req")</f>
        <v>Not req</v>
      </c>
      <c r="J145" s="1" t="str">
        <f>CONCATENATE(Table1[[#This Row],[WORK ID]],Table1[[#This Row],[CODE]])</f>
        <v>6417247ZNGA563BC</v>
      </c>
      <c r="K145" s="1" t="str">
        <f t="shared" si="8"/>
        <v>UNIQUE</v>
      </c>
      <c r="L145" s="1" t="b">
        <f t="shared" si="10"/>
        <v>0</v>
      </c>
      <c r="M145" s="1" t="str">
        <f t="shared" si="11"/>
        <v>PAY</v>
      </c>
      <c r="N145" s="34">
        <f>IF(M145="PAY", VLOOKUP(Table1[[#This Row],[JOB TYPE]],'CODES FOR CLOSING TYPE'!$A$1:$C$28, 3, 0), "")</f>
        <v>626.70000000000005</v>
      </c>
      <c r="O145" s="5">
        <f t="shared" si="9"/>
        <v>13</v>
      </c>
    </row>
    <row r="146" spans="1:15" ht="15" customHeight="1" x14ac:dyDescent="0.35">
      <c r="A146" s="30">
        <v>6647819</v>
      </c>
      <c r="B146" s="30" t="s">
        <v>111</v>
      </c>
      <c r="C146" s="30" t="s">
        <v>15</v>
      </c>
      <c r="D146" s="30" t="s">
        <v>19</v>
      </c>
      <c r="E146" s="1" t="s">
        <v>42</v>
      </c>
      <c r="F146" s="51">
        <v>43187</v>
      </c>
      <c r="G146" s="30" t="str">
        <f>VLOOKUP(Table1[[#This Row],[JOB TYPE]],'CODES FOR CLOSING TYPE'!$A$1:$B$28,2,0)</f>
        <v>ZNGA561BC</v>
      </c>
      <c r="H146" s="1" t="str">
        <f>_xlfn.IFNA(VLOOKUP(Table1[[#This Row],[JOB TYPE]],Table2[#All],2,0), "Not req")</f>
        <v>Not req</v>
      </c>
      <c r="J146" s="1" t="str">
        <f>CONCATENATE(Table1[[#This Row],[WORK ID]],Table1[[#This Row],[CODE]])</f>
        <v>6647819ZNGA561BC</v>
      </c>
      <c r="K146" s="1" t="str">
        <f t="shared" si="8"/>
        <v>UNIQUE</v>
      </c>
      <c r="L146" s="1" t="b">
        <f t="shared" si="10"/>
        <v>0</v>
      </c>
      <c r="M146" s="1" t="str">
        <f t="shared" si="11"/>
        <v>PAY</v>
      </c>
      <c r="N146" s="34">
        <f>IF(M146="PAY", VLOOKUP(Table1[[#This Row],[JOB TYPE]],'CODES FOR CLOSING TYPE'!$A$1:$C$28, 3, 0), "")</f>
        <v>433.57</v>
      </c>
      <c r="O146" s="5">
        <f t="shared" si="9"/>
        <v>13</v>
      </c>
    </row>
    <row r="147" spans="1:15" ht="15" customHeight="1" x14ac:dyDescent="0.35">
      <c r="A147" s="30">
        <v>6685239</v>
      </c>
      <c r="B147" s="30" t="s">
        <v>134</v>
      </c>
      <c r="C147" s="30" t="s">
        <v>6</v>
      </c>
      <c r="D147" s="30" t="s">
        <v>19</v>
      </c>
      <c r="E147" s="1" t="s">
        <v>51</v>
      </c>
      <c r="F147" s="51">
        <v>43187</v>
      </c>
      <c r="G147" s="30" t="str">
        <f>VLOOKUP(Table1[[#This Row],[JOB TYPE]],'CODES FOR CLOSING TYPE'!$A$1:$B$28,2,0)</f>
        <v>ZNGA563B</v>
      </c>
      <c r="H147" s="1" t="str">
        <f>_xlfn.IFNA(VLOOKUP(Table1[[#This Row],[JOB TYPE]],Table2[#All],2,0), "Not req")</f>
        <v>REQ</v>
      </c>
      <c r="J147" s="1" t="str">
        <f>CONCATENATE(Table1[[#This Row],[WORK ID]],Table1[[#This Row],[CODE]])</f>
        <v>6685239ZNGA563B</v>
      </c>
      <c r="K147" s="1" t="str">
        <f t="shared" si="8"/>
        <v>DUP</v>
      </c>
      <c r="L147" s="1" t="b">
        <f t="shared" si="10"/>
        <v>1</v>
      </c>
      <c r="M147" s="1" t="str">
        <f t="shared" si="11"/>
        <v>NO</v>
      </c>
      <c r="N147" s="34" t="str">
        <f>IF(M147="PAY", VLOOKUP(Table1[[#This Row],[JOB TYPE]],'CODES FOR CLOSING TYPE'!$A$1:$C$28, 3, 0), "")</f>
        <v/>
      </c>
      <c r="O147" s="5">
        <f t="shared" si="9"/>
        <v>13</v>
      </c>
    </row>
    <row r="148" spans="1:15" ht="15" customHeight="1" x14ac:dyDescent="0.35">
      <c r="A148" s="30">
        <v>6417247</v>
      </c>
      <c r="B148" s="30" t="s">
        <v>133</v>
      </c>
      <c r="C148" s="30" t="s">
        <v>6</v>
      </c>
      <c r="D148" s="30" t="s">
        <v>19</v>
      </c>
      <c r="E148" s="1" t="s">
        <v>51</v>
      </c>
      <c r="F148" s="51">
        <v>43187</v>
      </c>
      <c r="G148" s="30" t="str">
        <f>VLOOKUP(Table1[[#This Row],[JOB TYPE]],'CODES FOR CLOSING TYPE'!$A$1:$B$28,2,0)</f>
        <v>ZNGA563B</v>
      </c>
      <c r="H148" s="1" t="str">
        <f>_xlfn.IFNA(VLOOKUP(Table1[[#This Row],[JOB TYPE]],Table2[#All],2,0), "Not req")</f>
        <v>REQ</v>
      </c>
      <c r="J148" s="1" t="str">
        <f>CONCATENATE(Table1[[#This Row],[WORK ID]],Table1[[#This Row],[CODE]])</f>
        <v>6417247ZNGA563B</v>
      </c>
      <c r="K148" s="1" t="str">
        <f t="shared" si="8"/>
        <v>DUP</v>
      </c>
      <c r="L148" s="1" t="b">
        <f t="shared" si="10"/>
        <v>1</v>
      </c>
      <c r="M148" s="1" t="str">
        <f t="shared" si="11"/>
        <v>NO</v>
      </c>
      <c r="N148" s="34" t="str">
        <f>IF(M148="PAY", VLOOKUP(Table1[[#This Row],[JOB TYPE]],'CODES FOR CLOSING TYPE'!$A$1:$C$28, 3, 0), "")</f>
        <v/>
      </c>
      <c r="O148" s="5">
        <f t="shared" si="9"/>
        <v>13</v>
      </c>
    </row>
    <row r="149" spans="1:15" ht="15" customHeight="1" x14ac:dyDescent="0.35">
      <c r="A149" s="30">
        <v>6647501</v>
      </c>
      <c r="B149" s="30" t="s">
        <v>114</v>
      </c>
      <c r="C149" s="30" t="s">
        <v>26</v>
      </c>
      <c r="D149" s="30" t="s">
        <v>19</v>
      </c>
      <c r="E149" s="1" t="s">
        <v>51</v>
      </c>
      <c r="F149" s="51">
        <v>43188</v>
      </c>
      <c r="G149" s="30" t="str">
        <f>VLOOKUP(Table1[[#This Row],[JOB TYPE]],'CODES FOR CLOSING TYPE'!$A$1:$B$28,2,0)</f>
        <v>ZNGA563BC</v>
      </c>
      <c r="H149" s="1" t="str">
        <f>_xlfn.IFNA(VLOOKUP(Table1[[#This Row],[JOB TYPE]],Table2[#All],2,0), "Not req")</f>
        <v>Not req</v>
      </c>
      <c r="J149" s="1" t="str">
        <f>CONCATENATE(Table1[[#This Row],[WORK ID]],Table1[[#This Row],[CODE]])</f>
        <v>6647501ZNGA563BC</v>
      </c>
      <c r="K149" s="1" t="str">
        <f t="shared" si="8"/>
        <v>UNIQUE</v>
      </c>
      <c r="L149" s="1" t="b">
        <f t="shared" si="10"/>
        <v>0</v>
      </c>
      <c r="M149" s="1" t="str">
        <f t="shared" si="11"/>
        <v>PAY</v>
      </c>
      <c r="N149" s="34">
        <f>IF(M149="PAY", VLOOKUP(Table1[[#This Row],[JOB TYPE]],'CODES FOR CLOSING TYPE'!$A$1:$C$28, 3, 0), "")</f>
        <v>626.70000000000005</v>
      </c>
      <c r="O149" s="5">
        <f t="shared" si="9"/>
        <v>13</v>
      </c>
    </row>
    <row r="150" spans="1:15" ht="15" customHeight="1" x14ac:dyDescent="0.35">
      <c r="A150" s="30">
        <v>4973143</v>
      </c>
      <c r="B150" s="30" t="s">
        <v>115</v>
      </c>
      <c r="C150" s="30" t="s">
        <v>91</v>
      </c>
      <c r="D150" s="30" t="s">
        <v>19</v>
      </c>
      <c r="E150" s="1" t="s">
        <v>51</v>
      </c>
      <c r="F150" s="51">
        <v>43188</v>
      </c>
      <c r="G150" s="30" t="str">
        <f>VLOOKUP(Table1[[#This Row],[JOB TYPE]],'CODES FOR CLOSING TYPE'!$A$1:$B$28,2,0)</f>
        <v>ZNGA562B</v>
      </c>
      <c r="H150" s="1" t="str">
        <f>_xlfn.IFNA(VLOOKUP(Table1[[#This Row],[JOB TYPE]],Table2[#All],2,0), "Not req")</f>
        <v>Not req</v>
      </c>
      <c r="J150" s="1" t="str">
        <f>CONCATENATE(Table1[[#This Row],[WORK ID]],Table1[[#This Row],[CODE]])</f>
        <v>4973143ZNGA562B</v>
      </c>
      <c r="K150" s="1" t="str">
        <f t="shared" si="8"/>
        <v>DUP</v>
      </c>
      <c r="L150" s="1" t="b">
        <f t="shared" si="10"/>
        <v>1</v>
      </c>
      <c r="M150" s="1" t="str">
        <f t="shared" si="11"/>
        <v>NO</v>
      </c>
      <c r="N150" s="34" t="str">
        <f>IF(M150="PAY", VLOOKUP(Table1[[#This Row],[JOB TYPE]],'CODES FOR CLOSING TYPE'!$A$1:$C$28, 3, 0), "")</f>
        <v/>
      </c>
      <c r="O150" s="5">
        <f t="shared" si="9"/>
        <v>13</v>
      </c>
    </row>
    <row r="151" spans="1:15" ht="15" customHeight="1" x14ac:dyDescent="0.35">
      <c r="A151" s="30">
        <v>6663411</v>
      </c>
      <c r="B151" s="30" t="s">
        <v>100</v>
      </c>
      <c r="C151" s="30" t="s">
        <v>32</v>
      </c>
      <c r="D151" s="30" t="s">
        <v>19</v>
      </c>
      <c r="E151" s="1" t="s">
        <v>58</v>
      </c>
      <c r="F151" s="51">
        <v>43187</v>
      </c>
      <c r="G151" s="30" t="str">
        <f>VLOOKUP(Table1[[#This Row],[JOB TYPE]],'CODES FOR CLOSING TYPE'!$A$1:$B$28,2,0)</f>
        <v>ZNGA562BC</v>
      </c>
      <c r="H151" s="1" t="str">
        <f>_xlfn.IFNA(VLOOKUP(Table1[[#This Row],[JOB TYPE]],Table2[#All],2,0), "Not req")</f>
        <v>Not req</v>
      </c>
      <c r="J151" s="1" t="str">
        <f>CONCATENATE(Table1[[#This Row],[WORK ID]],Table1[[#This Row],[CODE]])</f>
        <v>6663411ZNGA562BC</v>
      </c>
      <c r="K151" s="1" t="str">
        <f t="shared" si="8"/>
        <v>UNIQUE</v>
      </c>
      <c r="L151" s="1" t="b">
        <f t="shared" si="10"/>
        <v>0</v>
      </c>
      <c r="M151" s="1" t="str">
        <f t="shared" si="11"/>
        <v>PAY</v>
      </c>
      <c r="N151" s="34">
        <f>IF(M151="PAY", VLOOKUP(Table1[[#This Row],[JOB TYPE]],'CODES FOR CLOSING TYPE'!$A$1:$C$28, 3, 0), "")</f>
        <v>498.69</v>
      </c>
      <c r="O151" s="5">
        <f t="shared" si="9"/>
        <v>13</v>
      </c>
    </row>
    <row r="152" spans="1:15" ht="15" customHeight="1" x14ac:dyDescent="0.35">
      <c r="A152" s="30">
        <v>6744505</v>
      </c>
      <c r="B152" s="30" t="s">
        <v>135</v>
      </c>
      <c r="C152" s="30" t="s">
        <v>11</v>
      </c>
      <c r="D152" s="30" t="s">
        <v>18</v>
      </c>
      <c r="E152" s="1" t="s">
        <v>58</v>
      </c>
      <c r="F152" s="51">
        <v>43187</v>
      </c>
      <c r="G152" s="30" t="str">
        <f>VLOOKUP(Table1[[#This Row],[JOB TYPE]],'CODES FOR CLOSING TYPE'!$A$1:$B$28,2,0)</f>
        <v>NGA-750</v>
      </c>
      <c r="H152" s="1" t="str">
        <f>_xlfn.IFNA(VLOOKUP(Table1[[#This Row],[JOB TYPE]],Table2[#All],2,0), "Not req")</f>
        <v>Not req</v>
      </c>
      <c r="J152" s="1" t="str">
        <f>CONCATENATE(Table1[[#This Row],[WORK ID]],Table1[[#This Row],[CODE]])</f>
        <v>6744505NGA-750</v>
      </c>
      <c r="K152" s="1" t="str">
        <f t="shared" si="8"/>
        <v>UNIQUE</v>
      </c>
      <c r="L152" s="1" t="b">
        <f t="shared" si="10"/>
        <v>0</v>
      </c>
      <c r="M152" s="1" t="str">
        <f t="shared" si="11"/>
        <v>PAY</v>
      </c>
      <c r="N152" s="34">
        <f>IF(M152="PAY", VLOOKUP(Table1[[#This Row],[JOB TYPE]],'CODES FOR CLOSING TYPE'!$A$1:$C$28, 3, 0), "")</f>
        <v>22.61</v>
      </c>
      <c r="O152" s="5">
        <f t="shared" si="9"/>
        <v>13</v>
      </c>
    </row>
    <row r="153" spans="1:15" ht="15" customHeight="1" x14ac:dyDescent="0.35">
      <c r="A153" s="30">
        <v>6740459</v>
      </c>
      <c r="B153" s="30" t="s">
        <v>119</v>
      </c>
      <c r="C153" s="30" t="s">
        <v>52</v>
      </c>
      <c r="D153" s="30" t="s">
        <v>19</v>
      </c>
      <c r="E153" s="1" t="s">
        <v>58</v>
      </c>
      <c r="F153" s="51">
        <v>43187</v>
      </c>
      <c r="G153" s="30" t="str">
        <f>VLOOKUP(Table1[[#This Row],[JOB TYPE]],'CODES FOR CLOSING TYPE'!$A$1:$B$28,2,0)</f>
        <v>ZNGA564BC</v>
      </c>
      <c r="H153" s="1" t="str">
        <f>_xlfn.IFNA(VLOOKUP(Table1[[#This Row],[JOB TYPE]],Table2[#All],2,0), "Not req")</f>
        <v>Not req</v>
      </c>
      <c r="J153" s="1" t="str">
        <f>CONCATENATE(Table1[[#This Row],[WORK ID]],Table1[[#This Row],[CODE]])</f>
        <v>6740459ZNGA564BC</v>
      </c>
      <c r="K153" s="1" t="str">
        <f t="shared" si="8"/>
        <v>UNIQUE</v>
      </c>
      <c r="L153" s="1" t="b">
        <f t="shared" si="10"/>
        <v>0</v>
      </c>
      <c r="M153" s="1" t="str">
        <f t="shared" si="11"/>
        <v>PAY</v>
      </c>
      <c r="N153" s="34">
        <f>IF(M153="PAY", VLOOKUP(Table1[[#This Row],[JOB TYPE]],'CODES FOR CLOSING TYPE'!$A$1:$C$28, 3, 0), "")</f>
        <v>881.69</v>
      </c>
      <c r="O153" s="5">
        <f t="shared" si="9"/>
        <v>13</v>
      </c>
    </row>
    <row r="154" spans="1:15" ht="15" customHeight="1" x14ac:dyDescent="0.35">
      <c r="A154" s="30">
        <v>6645346</v>
      </c>
      <c r="B154" s="30" t="s">
        <v>136</v>
      </c>
      <c r="C154" s="30" t="s">
        <v>13</v>
      </c>
      <c r="D154" s="30" t="s">
        <v>14</v>
      </c>
      <c r="E154" s="1" t="s">
        <v>58</v>
      </c>
      <c r="F154" s="51">
        <v>43187</v>
      </c>
      <c r="G154" s="30" t="str">
        <f>VLOOKUP(Table1[[#This Row],[JOB TYPE]],'CODES FOR CLOSING TYPE'!$A$1:$B$28,2,0)</f>
        <v>Z999</v>
      </c>
      <c r="H154" s="1" t="str">
        <f>_xlfn.IFNA(VLOOKUP(Table1[[#This Row],[JOB TYPE]],Table2[#All],2,0), "Not req")</f>
        <v>REQ</v>
      </c>
      <c r="J154" s="1" t="str">
        <f>CONCATENATE(Table1[[#This Row],[WORK ID]],Table1[[#This Row],[CODE]])</f>
        <v>6645346Z999</v>
      </c>
      <c r="K154" s="1" t="str">
        <f t="shared" si="8"/>
        <v>UNIQUE</v>
      </c>
      <c r="L154" s="1" t="b">
        <f t="shared" si="10"/>
        <v>0</v>
      </c>
      <c r="M154" s="1" t="str">
        <f t="shared" si="11"/>
        <v>PAY</v>
      </c>
      <c r="N154" s="34">
        <f>IF(M154="PAY", VLOOKUP(Table1[[#This Row],[JOB TYPE]],'CODES FOR CLOSING TYPE'!$A$1:$C$28, 3, 0), "")</f>
        <v>0</v>
      </c>
      <c r="O154" s="5">
        <f t="shared" si="9"/>
        <v>13</v>
      </c>
    </row>
    <row r="155" spans="1:15" ht="15" customHeight="1" x14ac:dyDescent="0.35">
      <c r="A155" s="30">
        <v>6645346</v>
      </c>
      <c r="B155" s="30" t="s">
        <v>136</v>
      </c>
      <c r="C155" s="30" t="s">
        <v>9</v>
      </c>
      <c r="D155" s="30" t="s">
        <v>19</v>
      </c>
      <c r="E155" s="1" t="s">
        <v>58</v>
      </c>
      <c r="F155" s="51">
        <v>43187</v>
      </c>
      <c r="G155" s="30" t="str">
        <f>VLOOKUP(Table1[[#This Row],[JOB TYPE]],'CODES FOR CLOSING TYPE'!$A$1:$B$28,2,0)</f>
        <v>ZNGA561B</v>
      </c>
      <c r="H155" s="1" t="str">
        <f>_xlfn.IFNA(VLOOKUP(Table1[[#This Row],[JOB TYPE]],Table2[#All],2,0), "Not req")</f>
        <v>Not req</v>
      </c>
      <c r="J155" s="1" t="str">
        <f>CONCATENATE(Table1[[#This Row],[WORK ID]],Table1[[#This Row],[CODE]])</f>
        <v>6645346ZNGA561B</v>
      </c>
      <c r="K155" s="1" t="str">
        <f t="shared" si="8"/>
        <v>DUP</v>
      </c>
      <c r="L155" s="1" t="b">
        <f t="shared" si="10"/>
        <v>1</v>
      </c>
      <c r="M155" s="1" t="str">
        <f t="shared" si="11"/>
        <v>NO</v>
      </c>
      <c r="N155" s="34" t="str">
        <f>IF(M155="PAY", VLOOKUP(Table1[[#This Row],[JOB TYPE]],'CODES FOR CLOSING TYPE'!$A$1:$C$28, 3, 0), "")</f>
        <v/>
      </c>
      <c r="O155" s="5">
        <f t="shared" si="9"/>
        <v>13</v>
      </c>
    </row>
    <row r="156" spans="1:15" ht="15" customHeight="1" x14ac:dyDescent="0.35">
      <c r="A156" s="30">
        <v>6587061</v>
      </c>
      <c r="B156" s="30" t="s">
        <v>137</v>
      </c>
      <c r="C156" s="30" t="s">
        <v>6</v>
      </c>
      <c r="D156" s="30" t="s">
        <v>19</v>
      </c>
      <c r="E156" s="1" t="s">
        <v>58</v>
      </c>
      <c r="F156" s="51">
        <v>43188</v>
      </c>
      <c r="G156" s="30" t="str">
        <f>VLOOKUP(Table1[[#This Row],[JOB TYPE]],'CODES FOR CLOSING TYPE'!$A$1:$B$28,2,0)</f>
        <v>ZNGA563B</v>
      </c>
      <c r="H156" s="1" t="str">
        <f>_xlfn.IFNA(VLOOKUP(Table1[[#This Row],[JOB TYPE]],Table2[#All],2,0), "Not req")</f>
        <v>REQ</v>
      </c>
      <c r="J156" s="1" t="str">
        <f>CONCATENATE(Table1[[#This Row],[WORK ID]],Table1[[#This Row],[CODE]])</f>
        <v>6587061ZNGA563B</v>
      </c>
      <c r="K156" s="1" t="str">
        <f t="shared" si="8"/>
        <v>DUP</v>
      </c>
      <c r="L156" s="1" t="b">
        <f t="shared" si="10"/>
        <v>1</v>
      </c>
      <c r="M156" s="1" t="str">
        <f t="shared" si="11"/>
        <v>NO</v>
      </c>
      <c r="N156" s="34" t="str">
        <f>IF(M156="PAY", VLOOKUP(Table1[[#This Row],[JOB TYPE]],'CODES FOR CLOSING TYPE'!$A$1:$C$28, 3, 0), "")</f>
        <v/>
      </c>
      <c r="O156" s="5">
        <f t="shared" si="9"/>
        <v>13</v>
      </c>
    </row>
    <row r="157" spans="1:15" ht="15" customHeight="1" x14ac:dyDescent="0.35">
      <c r="A157" s="30">
        <v>6629975</v>
      </c>
      <c r="B157" s="30" t="s">
        <v>138</v>
      </c>
      <c r="C157" s="30" t="s">
        <v>6</v>
      </c>
      <c r="D157" s="30" t="s">
        <v>19</v>
      </c>
      <c r="E157" s="1" t="s">
        <v>73</v>
      </c>
      <c r="F157" s="51">
        <v>43187</v>
      </c>
      <c r="G157" s="30" t="str">
        <f>VLOOKUP(Table1[[#This Row],[JOB TYPE]],'CODES FOR CLOSING TYPE'!$A$1:$B$28,2,0)</f>
        <v>ZNGA563B</v>
      </c>
      <c r="H157" s="1" t="str">
        <f>_xlfn.IFNA(VLOOKUP(Table1[[#This Row],[JOB TYPE]],Table2[#All],2,0), "Not req")</f>
        <v>REQ</v>
      </c>
      <c r="J157" s="1" t="str">
        <f>CONCATENATE(Table1[[#This Row],[WORK ID]],Table1[[#This Row],[CODE]])</f>
        <v>6629975ZNGA563B</v>
      </c>
      <c r="K157" s="1" t="str">
        <f t="shared" si="8"/>
        <v>DUP</v>
      </c>
      <c r="L157" s="1" t="b">
        <f t="shared" si="10"/>
        <v>1</v>
      </c>
      <c r="M157" s="1" t="str">
        <f t="shared" si="11"/>
        <v>NO</v>
      </c>
      <c r="N157" s="34" t="str">
        <f>IF(M157="PAY", VLOOKUP(Table1[[#This Row],[JOB TYPE]],'CODES FOR CLOSING TYPE'!$A$1:$C$28, 3, 0), "")</f>
        <v/>
      </c>
      <c r="O157" s="5">
        <f t="shared" si="9"/>
        <v>13</v>
      </c>
    </row>
    <row r="158" spans="1:15" ht="15" customHeight="1" x14ac:dyDescent="0.35">
      <c r="A158" s="30">
        <v>6744146</v>
      </c>
      <c r="B158" s="30" t="s">
        <v>139</v>
      </c>
      <c r="C158" s="30" t="s">
        <v>6</v>
      </c>
      <c r="D158" s="30" t="s">
        <v>19</v>
      </c>
      <c r="E158" s="1" t="s">
        <v>73</v>
      </c>
      <c r="F158" s="51">
        <v>43187</v>
      </c>
      <c r="G158" s="30" t="str">
        <f>VLOOKUP(Table1[[#This Row],[JOB TYPE]],'CODES FOR CLOSING TYPE'!$A$1:$B$28,2,0)</f>
        <v>ZNGA563B</v>
      </c>
      <c r="H158" s="1" t="str">
        <f>_xlfn.IFNA(VLOOKUP(Table1[[#This Row],[JOB TYPE]],Table2[#All],2,0), "Not req")</f>
        <v>REQ</v>
      </c>
      <c r="J158" s="1" t="str">
        <f>CONCATENATE(Table1[[#This Row],[WORK ID]],Table1[[#This Row],[CODE]])</f>
        <v>6744146ZNGA563B</v>
      </c>
      <c r="K158" s="1" t="str">
        <f t="shared" si="8"/>
        <v>DUP</v>
      </c>
      <c r="L158" s="1" t="b">
        <f t="shared" si="10"/>
        <v>1</v>
      </c>
      <c r="M158" s="1" t="str">
        <f t="shared" si="11"/>
        <v>NO</v>
      </c>
      <c r="N158" s="34" t="str">
        <f>IF(M158="PAY", VLOOKUP(Table1[[#This Row],[JOB TYPE]],'CODES FOR CLOSING TYPE'!$A$1:$C$28, 3, 0), "")</f>
        <v/>
      </c>
      <c r="O158" s="5">
        <f t="shared" si="9"/>
        <v>13</v>
      </c>
    </row>
    <row r="159" spans="1:15" ht="15" customHeight="1" x14ac:dyDescent="0.35">
      <c r="A159" s="30">
        <v>6629975</v>
      </c>
      <c r="B159" s="30" t="s">
        <v>138</v>
      </c>
      <c r="C159" s="30" t="s">
        <v>26</v>
      </c>
      <c r="D159" s="30" t="s">
        <v>19</v>
      </c>
      <c r="E159" s="1" t="s">
        <v>73</v>
      </c>
      <c r="F159" s="51">
        <v>43188</v>
      </c>
      <c r="G159" s="30" t="str">
        <f>VLOOKUP(Table1[[#This Row],[JOB TYPE]],'CODES FOR CLOSING TYPE'!$A$1:$B$28,2,0)</f>
        <v>ZNGA563BC</v>
      </c>
      <c r="H159" s="1" t="str">
        <f>_xlfn.IFNA(VLOOKUP(Table1[[#This Row],[JOB TYPE]],Table2[#All],2,0), "Not req")</f>
        <v>Not req</v>
      </c>
      <c r="J159" s="1" t="str">
        <f>CONCATENATE(Table1[[#This Row],[WORK ID]],Table1[[#This Row],[CODE]])</f>
        <v>6629975ZNGA563BC</v>
      </c>
      <c r="K159" s="1" t="str">
        <f t="shared" si="8"/>
        <v>UNIQUE</v>
      </c>
      <c r="L159" s="1" t="b">
        <f t="shared" si="10"/>
        <v>0</v>
      </c>
      <c r="M159" s="1" t="str">
        <f t="shared" si="11"/>
        <v>PAY</v>
      </c>
      <c r="N159" s="34">
        <f>IF(M159="PAY", VLOOKUP(Table1[[#This Row],[JOB TYPE]],'CODES FOR CLOSING TYPE'!$A$1:$C$28, 3, 0), "")</f>
        <v>626.70000000000005</v>
      </c>
      <c r="O159" s="5">
        <f t="shared" si="9"/>
        <v>13</v>
      </c>
    </row>
    <row r="160" spans="1:15" ht="15" customHeight="1" x14ac:dyDescent="0.35">
      <c r="A160" s="30">
        <v>6579101</v>
      </c>
      <c r="B160" s="30" t="s">
        <v>102</v>
      </c>
      <c r="C160" s="30" t="s">
        <v>26</v>
      </c>
      <c r="D160" s="30" t="s">
        <v>19</v>
      </c>
      <c r="E160" s="1" t="s">
        <v>73</v>
      </c>
      <c r="F160" s="51">
        <v>43188</v>
      </c>
      <c r="G160" s="30" t="str">
        <f>VLOOKUP(Table1[[#This Row],[JOB TYPE]],'CODES FOR CLOSING TYPE'!$A$1:$B$28,2,0)</f>
        <v>ZNGA563BC</v>
      </c>
      <c r="H160" s="1" t="str">
        <f>_xlfn.IFNA(VLOOKUP(Table1[[#This Row],[JOB TYPE]],Table2[#All],2,0), "Not req")</f>
        <v>Not req</v>
      </c>
      <c r="J160" s="1" t="str">
        <f>CONCATENATE(Table1[[#This Row],[WORK ID]],Table1[[#This Row],[CODE]])</f>
        <v>6579101ZNGA563BC</v>
      </c>
      <c r="K160" s="1" t="str">
        <f t="shared" si="8"/>
        <v>UNIQUE</v>
      </c>
      <c r="L160" s="1" t="b">
        <f t="shared" si="10"/>
        <v>0</v>
      </c>
      <c r="M160" s="1" t="str">
        <f t="shared" si="11"/>
        <v>PAY</v>
      </c>
      <c r="N160" s="34">
        <f>IF(M160="PAY", VLOOKUP(Table1[[#This Row],[JOB TYPE]],'CODES FOR CLOSING TYPE'!$A$1:$C$28, 3, 0), "")</f>
        <v>626.70000000000005</v>
      </c>
      <c r="O160" s="5">
        <f t="shared" si="9"/>
        <v>13</v>
      </c>
    </row>
    <row r="161" spans="1:15" ht="15" customHeight="1" x14ac:dyDescent="0.35">
      <c r="A161" s="30">
        <v>6684080</v>
      </c>
      <c r="B161" s="30" t="s">
        <v>140</v>
      </c>
      <c r="C161" s="30" t="s">
        <v>29</v>
      </c>
      <c r="D161" s="30" t="s">
        <v>19</v>
      </c>
      <c r="E161" s="1" t="s">
        <v>73</v>
      </c>
      <c r="F161" s="51">
        <v>43188</v>
      </c>
      <c r="G161" s="30" t="str">
        <f>VLOOKUP(Table1[[#This Row],[JOB TYPE]],'CODES FOR CLOSING TYPE'!$A$1:$B$28,2,0)</f>
        <v>ZNGA560B</v>
      </c>
      <c r="H161" s="1" t="str">
        <f>_xlfn.IFNA(VLOOKUP(Table1[[#This Row],[JOB TYPE]],Table2[#All],2,0), "Not req")</f>
        <v>Not req</v>
      </c>
      <c r="J161" s="1" t="str">
        <f>CONCATENATE(Table1[[#This Row],[WORK ID]],Table1[[#This Row],[CODE]])</f>
        <v>6684080ZNGA560B</v>
      </c>
      <c r="K161" s="1" t="str">
        <f t="shared" si="8"/>
        <v>UNIQUE</v>
      </c>
      <c r="L161" s="1" t="b">
        <f t="shared" si="10"/>
        <v>1</v>
      </c>
      <c r="M161" s="1" t="str">
        <f t="shared" si="11"/>
        <v>PAY</v>
      </c>
      <c r="N161" s="34">
        <f>IF(M161="PAY", VLOOKUP(Table1[[#This Row],[JOB TYPE]],'CODES FOR CLOSING TYPE'!$A$1:$C$28, 3, 0), "")</f>
        <v>187.32</v>
      </c>
      <c r="O161" s="5">
        <f t="shared" si="9"/>
        <v>13</v>
      </c>
    </row>
    <row r="162" spans="1:15" ht="15" customHeight="1" x14ac:dyDescent="0.35">
      <c r="A162" s="30">
        <v>6620072</v>
      </c>
      <c r="B162" s="30" t="s">
        <v>141</v>
      </c>
      <c r="C162" s="30" t="s">
        <v>6</v>
      </c>
      <c r="D162" s="30" t="s">
        <v>19</v>
      </c>
      <c r="E162" s="1" t="s">
        <v>73</v>
      </c>
      <c r="F162" s="51">
        <v>43188</v>
      </c>
      <c r="G162" s="30" t="str">
        <f>VLOOKUP(Table1[[#This Row],[JOB TYPE]],'CODES FOR CLOSING TYPE'!$A$1:$B$28,2,0)</f>
        <v>ZNGA563B</v>
      </c>
      <c r="H162" s="1" t="str">
        <f>_xlfn.IFNA(VLOOKUP(Table1[[#This Row],[JOB TYPE]],Table2[#All],2,0), "Not req")</f>
        <v>REQ</v>
      </c>
      <c r="J162" s="1" t="str">
        <f>CONCATENATE(Table1[[#This Row],[WORK ID]],Table1[[#This Row],[CODE]])</f>
        <v>6620072ZNGA563B</v>
      </c>
      <c r="K162" s="1" t="str">
        <f t="shared" si="8"/>
        <v>DUP</v>
      </c>
      <c r="L162" s="1" t="b">
        <f t="shared" si="10"/>
        <v>1</v>
      </c>
      <c r="M162" s="1" t="str">
        <f t="shared" si="11"/>
        <v>NO</v>
      </c>
      <c r="N162" s="34" t="str">
        <f>IF(M162="PAY", VLOOKUP(Table1[[#This Row],[JOB TYPE]],'CODES FOR CLOSING TYPE'!$A$1:$C$28, 3, 0), "")</f>
        <v/>
      </c>
      <c r="O162" s="5">
        <f t="shared" si="9"/>
        <v>13</v>
      </c>
    </row>
    <row r="163" spans="1:15" ht="15" customHeight="1" x14ac:dyDescent="0.35">
      <c r="A163" s="30">
        <v>6663212</v>
      </c>
      <c r="B163" s="30" t="s">
        <v>80</v>
      </c>
      <c r="C163" s="30" t="s">
        <v>26</v>
      </c>
      <c r="D163" s="30" t="s">
        <v>19</v>
      </c>
      <c r="E163" s="1" t="s">
        <v>7</v>
      </c>
      <c r="F163" s="51">
        <v>43193</v>
      </c>
      <c r="G163" s="30" t="str">
        <f>VLOOKUP(Table1[[#This Row],[JOB TYPE]],'CODES FOR CLOSING TYPE'!$A$1:$B$28,2,0)</f>
        <v>ZNGA563BC</v>
      </c>
      <c r="H163" s="1" t="str">
        <f>_xlfn.IFNA(VLOOKUP(Table1[[#This Row],[JOB TYPE]],Table2[#All],2,0), "Not req")</f>
        <v>Not req</v>
      </c>
      <c r="J163" s="1" t="str">
        <f>CONCATENATE(Table1[[#This Row],[WORK ID]],Table1[[#This Row],[CODE]])</f>
        <v>6663212ZNGA563BC</v>
      </c>
      <c r="K163" s="1" t="str">
        <f t="shared" si="8"/>
        <v>UNIQUE</v>
      </c>
      <c r="L163" s="1" t="b">
        <f t="shared" si="10"/>
        <v>0</v>
      </c>
      <c r="M163" s="1" t="str">
        <f t="shared" si="11"/>
        <v>PAY</v>
      </c>
      <c r="N163" s="34">
        <f>IF(M163="PAY", VLOOKUP(Table1[[#This Row],[JOB TYPE]],'CODES FOR CLOSING TYPE'!$A$1:$C$28, 3, 0), "")</f>
        <v>626.70000000000005</v>
      </c>
      <c r="O163" s="5">
        <f t="shared" si="9"/>
        <v>14</v>
      </c>
    </row>
    <row r="164" spans="1:15" ht="15" customHeight="1" x14ac:dyDescent="0.35">
      <c r="A164" s="30">
        <v>6691245</v>
      </c>
      <c r="B164" s="30" t="s">
        <v>106</v>
      </c>
      <c r="C164" s="30" t="s">
        <v>15</v>
      </c>
      <c r="D164" s="30" t="s">
        <v>19</v>
      </c>
      <c r="E164" s="1" t="s">
        <v>7</v>
      </c>
      <c r="F164" s="51">
        <v>43193</v>
      </c>
      <c r="G164" s="30" t="str">
        <f>VLOOKUP(Table1[[#This Row],[JOB TYPE]],'CODES FOR CLOSING TYPE'!$A$1:$B$28,2,0)</f>
        <v>ZNGA561BC</v>
      </c>
      <c r="H164" s="1" t="str">
        <f>_xlfn.IFNA(VLOOKUP(Table1[[#This Row],[JOB TYPE]],Table2[#All],2,0), "Not req")</f>
        <v>Not req</v>
      </c>
      <c r="J164" s="1" t="str">
        <f>CONCATENATE(Table1[[#This Row],[WORK ID]],Table1[[#This Row],[CODE]])</f>
        <v>6691245ZNGA561BC</v>
      </c>
      <c r="K164" s="1" t="str">
        <f t="shared" si="8"/>
        <v>UNIQUE</v>
      </c>
      <c r="L164" s="1" t="b">
        <f t="shared" si="10"/>
        <v>0</v>
      </c>
      <c r="M164" s="1" t="str">
        <f t="shared" si="11"/>
        <v>PAY</v>
      </c>
      <c r="N164" s="34">
        <f>IF(M164="PAY", VLOOKUP(Table1[[#This Row],[JOB TYPE]],'CODES FOR CLOSING TYPE'!$A$1:$C$28, 3, 0), "")</f>
        <v>433.57</v>
      </c>
      <c r="O164" s="5">
        <f t="shared" si="9"/>
        <v>14</v>
      </c>
    </row>
    <row r="165" spans="1:15" ht="15" customHeight="1" x14ac:dyDescent="0.35">
      <c r="A165" s="30">
        <v>6647670</v>
      </c>
      <c r="B165" s="30" t="s">
        <v>142</v>
      </c>
      <c r="C165" s="30" t="s">
        <v>11</v>
      </c>
      <c r="D165" s="30" t="s">
        <v>18</v>
      </c>
      <c r="E165" s="1" t="s">
        <v>23</v>
      </c>
      <c r="F165" s="51">
        <v>43193</v>
      </c>
      <c r="G165" s="30" t="str">
        <f>VLOOKUP(Table1[[#This Row],[JOB TYPE]],'CODES FOR CLOSING TYPE'!$A$1:$B$28,2,0)</f>
        <v>NGA-750</v>
      </c>
      <c r="H165" s="1" t="str">
        <f>_xlfn.IFNA(VLOOKUP(Table1[[#This Row],[JOB TYPE]],Table2[#All],2,0), "Not req")</f>
        <v>Not req</v>
      </c>
      <c r="J165" s="1" t="str">
        <f>CONCATENATE(Table1[[#This Row],[WORK ID]],Table1[[#This Row],[CODE]])</f>
        <v>6647670NGA-750</v>
      </c>
      <c r="K165" s="1" t="str">
        <f t="shared" si="8"/>
        <v>UNIQUE</v>
      </c>
      <c r="L165" s="1" t="b">
        <f t="shared" si="10"/>
        <v>0</v>
      </c>
      <c r="M165" s="1" t="str">
        <f t="shared" si="11"/>
        <v>PAY</v>
      </c>
      <c r="N165" s="34">
        <f>IF(M165="PAY", VLOOKUP(Table1[[#This Row],[JOB TYPE]],'CODES FOR CLOSING TYPE'!$A$1:$C$28, 3, 0), "")</f>
        <v>22.61</v>
      </c>
      <c r="O165" s="5">
        <f t="shared" si="9"/>
        <v>14</v>
      </c>
    </row>
    <row r="166" spans="1:15" ht="15" customHeight="1" x14ac:dyDescent="0.35">
      <c r="A166" s="30">
        <v>6780510</v>
      </c>
      <c r="B166" s="30" t="s">
        <v>143</v>
      </c>
      <c r="C166" s="30" t="s">
        <v>6</v>
      </c>
      <c r="D166" s="30" t="s">
        <v>19</v>
      </c>
      <c r="E166" s="1" t="s">
        <v>23</v>
      </c>
      <c r="F166" s="51">
        <v>43193</v>
      </c>
      <c r="G166" s="30" t="str">
        <f>VLOOKUP(Table1[[#This Row],[JOB TYPE]],'CODES FOR CLOSING TYPE'!$A$1:$B$28,2,0)</f>
        <v>ZNGA563B</v>
      </c>
      <c r="H166" s="1" t="str">
        <f>_xlfn.IFNA(VLOOKUP(Table1[[#This Row],[JOB TYPE]],Table2[#All],2,0), "Not req")</f>
        <v>REQ</v>
      </c>
      <c r="I166" s="1" t="s">
        <v>164</v>
      </c>
      <c r="J166" s="1" t="str">
        <f>CONCATENATE(Table1[[#This Row],[WORK ID]],Table1[[#This Row],[CODE]])</f>
        <v>6780510ZNGA563B</v>
      </c>
      <c r="K166" s="1" t="str">
        <f t="shared" si="8"/>
        <v>DUP</v>
      </c>
      <c r="L166" s="1" t="b">
        <f t="shared" si="10"/>
        <v>1</v>
      </c>
      <c r="M166" s="1" t="str">
        <f t="shared" si="11"/>
        <v>NO</v>
      </c>
      <c r="N166" s="34" t="str">
        <f>IF(M166="PAY", VLOOKUP(Table1[[#This Row],[JOB TYPE]],'CODES FOR CLOSING TYPE'!$A$1:$C$28, 3, 0), "")</f>
        <v/>
      </c>
      <c r="O166" s="5">
        <f t="shared" si="9"/>
        <v>14</v>
      </c>
    </row>
    <row r="167" spans="1:15" ht="15" customHeight="1" x14ac:dyDescent="0.35">
      <c r="A167" s="123">
        <v>6105958</v>
      </c>
      <c r="B167" s="30" t="s">
        <v>144</v>
      </c>
      <c r="C167" s="30" t="s">
        <v>6</v>
      </c>
      <c r="D167" s="30" t="s">
        <v>19</v>
      </c>
      <c r="E167" s="1" t="s">
        <v>86</v>
      </c>
      <c r="F167" s="51">
        <v>43193</v>
      </c>
      <c r="G167" s="30" t="str">
        <f>VLOOKUP(Table1[[#This Row],[JOB TYPE]],'CODES FOR CLOSING TYPE'!$A$1:$B$28,2,0)</f>
        <v>ZNGA563B</v>
      </c>
      <c r="H167" s="1" t="str">
        <f>_xlfn.IFNA(VLOOKUP(Table1[[#This Row],[JOB TYPE]],Table2[#All],2,0), "Not req")</f>
        <v>REQ</v>
      </c>
      <c r="J167" s="1" t="str">
        <f>CONCATENATE(Table1[[#This Row],[WORK ID]],Table1[[#This Row],[CODE]])</f>
        <v>6105958ZNGA563B</v>
      </c>
      <c r="K167" s="1" t="str">
        <f t="shared" si="8"/>
        <v>DUP</v>
      </c>
      <c r="L167" s="1" t="b">
        <f t="shared" si="10"/>
        <v>1</v>
      </c>
      <c r="M167" s="1" t="str">
        <f t="shared" si="11"/>
        <v>NO</v>
      </c>
      <c r="N167" s="34" t="str">
        <f>IF(M167="PAY", VLOOKUP(Table1[[#This Row],[JOB TYPE]],'CODES FOR CLOSING TYPE'!$A$1:$C$28, 3, 0), "")</f>
        <v/>
      </c>
      <c r="O167" s="5">
        <f t="shared" si="9"/>
        <v>14</v>
      </c>
    </row>
    <row r="168" spans="1:15" ht="15" customHeight="1" x14ac:dyDescent="0.35">
      <c r="A168" s="30">
        <v>6438480</v>
      </c>
      <c r="B168" s="30" t="s">
        <v>109</v>
      </c>
      <c r="C168" s="30" t="s">
        <v>15</v>
      </c>
      <c r="D168" s="30" t="s">
        <v>19</v>
      </c>
      <c r="E168" s="1" t="s">
        <v>86</v>
      </c>
      <c r="F168" s="51">
        <v>43193</v>
      </c>
      <c r="G168" s="30" t="str">
        <f>VLOOKUP(Table1[[#This Row],[JOB TYPE]],'CODES FOR CLOSING TYPE'!$A$1:$B$28,2,0)</f>
        <v>ZNGA561BC</v>
      </c>
      <c r="H168" s="1" t="str">
        <f>_xlfn.IFNA(VLOOKUP(Table1[[#This Row],[JOB TYPE]],Table2[#All],2,0), "Not req")</f>
        <v>Not req</v>
      </c>
      <c r="J168" s="1" t="str">
        <f>CONCATENATE(Table1[[#This Row],[WORK ID]],Table1[[#This Row],[CODE]])</f>
        <v>6438480ZNGA561BC</v>
      </c>
      <c r="K168" s="1" t="str">
        <f t="shared" si="8"/>
        <v>UNIQUE</v>
      </c>
      <c r="L168" s="1" t="b">
        <f t="shared" si="10"/>
        <v>0</v>
      </c>
      <c r="M168" s="1" t="str">
        <f t="shared" si="11"/>
        <v>PAY</v>
      </c>
      <c r="N168" s="34">
        <f>IF(M168="PAY", VLOOKUP(Table1[[#This Row],[JOB TYPE]],'CODES FOR CLOSING TYPE'!$A$1:$C$28, 3, 0), "")</f>
        <v>433.57</v>
      </c>
      <c r="O168" s="5">
        <f t="shared" si="9"/>
        <v>14</v>
      </c>
    </row>
    <row r="169" spans="1:15" ht="15" customHeight="1" x14ac:dyDescent="0.35">
      <c r="A169" s="30">
        <v>4074172</v>
      </c>
      <c r="B169" s="30" t="s">
        <v>112</v>
      </c>
      <c r="C169" s="30" t="s">
        <v>32</v>
      </c>
      <c r="D169" s="30" t="s">
        <v>19</v>
      </c>
      <c r="E169" s="1" t="s">
        <v>42</v>
      </c>
      <c r="F169" s="51">
        <v>43193</v>
      </c>
      <c r="G169" s="30" t="str">
        <f>VLOOKUP(Table1[[#This Row],[JOB TYPE]],'CODES FOR CLOSING TYPE'!$A$1:$B$28,2,0)</f>
        <v>ZNGA562BC</v>
      </c>
      <c r="H169" s="1" t="str">
        <f>_xlfn.IFNA(VLOOKUP(Table1[[#This Row],[JOB TYPE]],Table2[#All],2,0), "Not req")</f>
        <v>Not req</v>
      </c>
      <c r="J169" s="1" t="str">
        <f>CONCATENATE(Table1[[#This Row],[WORK ID]],Table1[[#This Row],[CODE]])</f>
        <v>4074172ZNGA562BC</v>
      </c>
      <c r="K169" s="1" t="str">
        <f t="shared" si="8"/>
        <v>UNIQUE</v>
      </c>
      <c r="L169" s="1" t="b">
        <f t="shared" si="10"/>
        <v>0</v>
      </c>
      <c r="M169" s="1" t="str">
        <f t="shared" si="11"/>
        <v>PAY</v>
      </c>
      <c r="N169" s="34">
        <f>IF(M169="PAY", VLOOKUP(Table1[[#This Row],[JOB TYPE]],'CODES FOR CLOSING TYPE'!$A$1:$C$28, 3, 0), "")</f>
        <v>498.69</v>
      </c>
      <c r="O169" s="5">
        <f t="shared" si="9"/>
        <v>14</v>
      </c>
    </row>
    <row r="170" spans="1:15" ht="15" customHeight="1" x14ac:dyDescent="0.35">
      <c r="A170" s="30">
        <v>4973143</v>
      </c>
      <c r="B170" s="30" t="s">
        <v>115</v>
      </c>
      <c r="C170" s="30" t="s">
        <v>32</v>
      </c>
      <c r="D170" s="30" t="s">
        <v>19</v>
      </c>
      <c r="E170" s="1" t="s">
        <v>51</v>
      </c>
      <c r="F170" s="51">
        <v>43193</v>
      </c>
      <c r="G170" s="30" t="str">
        <f>VLOOKUP(Table1[[#This Row],[JOB TYPE]],'CODES FOR CLOSING TYPE'!$A$1:$B$28,2,0)</f>
        <v>ZNGA562BC</v>
      </c>
      <c r="H170" s="1" t="str">
        <f>_xlfn.IFNA(VLOOKUP(Table1[[#This Row],[JOB TYPE]],Table2[#All],2,0), "Not req")</f>
        <v>Not req</v>
      </c>
      <c r="J170" s="1" t="str">
        <f>CONCATENATE(Table1[[#This Row],[WORK ID]],Table1[[#This Row],[CODE]])</f>
        <v>4973143ZNGA562BC</v>
      </c>
      <c r="K170" s="1" t="str">
        <f t="shared" si="8"/>
        <v>UNIQUE</v>
      </c>
      <c r="L170" s="1" t="b">
        <f t="shared" si="10"/>
        <v>0</v>
      </c>
      <c r="M170" s="1" t="str">
        <f t="shared" si="11"/>
        <v>PAY</v>
      </c>
      <c r="N170" s="34">
        <f>IF(M170="PAY", VLOOKUP(Table1[[#This Row],[JOB TYPE]],'CODES FOR CLOSING TYPE'!$A$1:$C$28, 3, 0), "")</f>
        <v>498.69</v>
      </c>
      <c r="O170" s="5">
        <f t="shared" si="9"/>
        <v>14</v>
      </c>
    </row>
    <row r="171" spans="1:15" ht="15" customHeight="1" x14ac:dyDescent="0.35">
      <c r="A171" s="30">
        <v>6265091</v>
      </c>
      <c r="B171" s="30" t="s">
        <v>145</v>
      </c>
      <c r="C171" s="30" t="s">
        <v>6</v>
      </c>
      <c r="D171" s="30" t="s">
        <v>19</v>
      </c>
      <c r="E171" s="1" t="s">
        <v>51</v>
      </c>
      <c r="F171" s="51">
        <v>43193</v>
      </c>
      <c r="G171" s="30" t="str">
        <f>VLOOKUP(Table1[[#This Row],[JOB TYPE]],'CODES FOR CLOSING TYPE'!$A$1:$B$28,2,0)</f>
        <v>ZNGA563B</v>
      </c>
      <c r="H171" s="1" t="str">
        <f>_xlfn.IFNA(VLOOKUP(Table1[[#This Row],[JOB TYPE]],Table2[#All],2,0), "Not req")</f>
        <v>REQ</v>
      </c>
      <c r="J171" s="1" t="str">
        <f>CONCATENATE(Table1[[#This Row],[WORK ID]],Table1[[#This Row],[CODE]])</f>
        <v>6265091ZNGA563B</v>
      </c>
      <c r="K171" s="1" t="str">
        <f t="shared" si="8"/>
        <v>DUP</v>
      </c>
      <c r="L171" s="1" t="b">
        <f t="shared" si="10"/>
        <v>1</v>
      </c>
      <c r="M171" s="1" t="str">
        <f t="shared" si="11"/>
        <v>NO</v>
      </c>
      <c r="N171" s="34" t="str">
        <f>IF(M171="PAY", VLOOKUP(Table1[[#This Row],[JOB TYPE]],'CODES FOR CLOSING TYPE'!$A$1:$C$28, 3, 0), "")</f>
        <v/>
      </c>
      <c r="O171" s="5">
        <f t="shared" si="9"/>
        <v>14</v>
      </c>
    </row>
    <row r="172" spans="1:15" ht="15" customHeight="1" x14ac:dyDescent="0.35">
      <c r="A172" s="30">
        <v>5434190</v>
      </c>
      <c r="B172" s="30" t="s">
        <v>146</v>
      </c>
      <c r="C172" s="30" t="s">
        <v>9</v>
      </c>
      <c r="D172" s="30" t="s">
        <v>19</v>
      </c>
      <c r="E172" s="1" t="s">
        <v>51</v>
      </c>
      <c r="F172" s="51">
        <v>43193</v>
      </c>
      <c r="G172" s="30" t="str">
        <f>VLOOKUP(Table1[[#This Row],[JOB TYPE]],'CODES FOR CLOSING TYPE'!$A$1:$B$28,2,0)</f>
        <v>ZNGA561B</v>
      </c>
      <c r="H172" s="1" t="str">
        <f>_xlfn.IFNA(VLOOKUP(Table1[[#This Row],[JOB TYPE]],Table2[#All],2,0), "Not req")</f>
        <v>Not req</v>
      </c>
      <c r="J172" s="1" t="str">
        <f>CONCATENATE(Table1[[#This Row],[WORK ID]],Table1[[#This Row],[CODE]])</f>
        <v>5434190ZNGA561B</v>
      </c>
      <c r="K172" s="1" t="str">
        <f t="shared" si="8"/>
        <v>UNIQUE</v>
      </c>
      <c r="L172" s="1" t="b">
        <f t="shared" si="10"/>
        <v>1</v>
      </c>
      <c r="M172" s="1" t="str">
        <f t="shared" si="11"/>
        <v>PAY</v>
      </c>
      <c r="N172" s="34">
        <f>IF(M172="PAY", VLOOKUP(Table1[[#This Row],[JOB TYPE]],'CODES FOR CLOSING TYPE'!$A$1:$C$28, 3, 0), "")</f>
        <v>194.94</v>
      </c>
      <c r="O172" s="5">
        <f t="shared" si="9"/>
        <v>14</v>
      </c>
    </row>
    <row r="173" spans="1:15" ht="15" customHeight="1" x14ac:dyDescent="0.35">
      <c r="A173" s="30">
        <v>6645346</v>
      </c>
      <c r="B173" s="30" t="s">
        <v>136</v>
      </c>
      <c r="C173" s="30" t="s">
        <v>15</v>
      </c>
      <c r="D173" s="30" t="s">
        <v>19</v>
      </c>
      <c r="E173" s="1" t="s">
        <v>58</v>
      </c>
      <c r="F173" s="51">
        <v>43193</v>
      </c>
      <c r="G173" s="30" t="str">
        <f>VLOOKUP(Table1[[#This Row],[JOB TYPE]],'CODES FOR CLOSING TYPE'!$A$1:$B$28,2,0)</f>
        <v>ZNGA561BC</v>
      </c>
      <c r="H173" s="1" t="str">
        <f>_xlfn.IFNA(VLOOKUP(Table1[[#This Row],[JOB TYPE]],Table2[#All],2,0), "Not req")</f>
        <v>Not req</v>
      </c>
      <c r="J173" s="1" t="str">
        <f>CONCATENATE(Table1[[#This Row],[WORK ID]],Table1[[#This Row],[CODE]])</f>
        <v>6645346ZNGA561BC</v>
      </c>
      <c r="K173" s="1" t="str">
        <f t="shared" si="8"/>
        <v>UNIQUE</v>
      </c>
      <c r="L173" s="1" t="b">
        <f t="shared" si="10"/>
        <v>0</v>
      </c>
      <c r="M173" s="1" t="str">
        <f t="shared" si="11"/>
        <v>PAY</v>
      </c>
      <c r="N173" s="34">
        <f>IF(M173="PAY", VLOOKUP(Table1[[#This Row],[JOB TYPE]],'CODES FOR CLOSING TYPE'!$A$1:$C$28, 3, 0), "")</f>
        <v>433.57</v>
      </c>
      <c r="O173" s="5">
        <f t="shared" si="9"/>
        <v>14</v>
      </c>
    </row>
    <row r="174" spans="1:15" ht="15" customHeight="1" x14ac:dyDescent="0.35">
      <c r="A174" s="30">
        <v>6673196</v>
      </c>
      <c r="B174" s="30" t="s">
        <v>147</v>
      </c>
      <c r="C174" s="30" t="s">
        <v>121</v>
      </c>
      <c r="D174" s="30" t="s">
        <v>44</v>
      </c>
      <c r="E174" s="1" t="s">
        <v>58</v>
      </c>
      <c r="F174" s="51">
        <v>43193</v>
      </c>
      <c r="G174" s="30" t="str">
        <f>VLOOKUP(Table1[[#This Row],[JOB TYPE]],'CODES FOR CLOSING TYPE'!$A$1:$B$28,2,0)</f>
        <v>N-563RSP</v>
      </c>
      <c r="H174" s="1" t="str">
        <f>_xlfn.IFNA(VLOOKUP(Table1[[#This Row],[JOB TYPE]],Table2[#All],2,0), "Not req")</f>
        <v>REQ</v>
      </c>
      <c r="I174" s="1" t="s">
        <v>164</v>
      </c>
      <c r="J174" s="1" t="str">
        <f>CONCATENATE(Table1[[#This Row],[WORK ID]],Table1[[#This Row],[CODE]])</f>
        <v>6673196N-563RSP</v>
      </c>
      <c r="K174" s="1" t="str">
        <f t="shared" si="8"/>
        <v>UNIQUE</v>
      </c>
      <c r="L174" s="1" t="b">
        <f t="shared" si="10"/>
        <v>0</v>
      </c>
      <c r="M174" s="1" t="str">
        <f t="shared" si="11"/>
        <v>PAY</v>
      </c>
      <c r="N174" s="34">
        <f>IF(M174="PAY", VLOOKUP(Table1[[#This Row],[JOB TYPE]],'CODES FOR CLOSING TYPE'!$A$1:$C$28, 3, 0), "")</f>
        <v>626.70000000000005</v>
      </c>
      <c r="O174" s="5">
        <f t="shared" si="9"/>
        <v>14</v>
      </c>
    </row>
    <row r="175" spans="1:15" ht="15" customHeight="1" x14ac:dyDescent="0.35">
      <c r="A175" s="30">
        <v>6344136</v>
      </c>
      <c r="B175" s="30" t="s">
        <v>148</v>
      </c>
      <c r="C175" s="30" t="s">
        <v>26</v>
      </c>
      <c r="D175" s="30" t="s">
        <v>44</v>
      </c>
      <c r="E175" s="1" t="s">
        <v>73</v>
      </c>
      <c r="F175" s="51">
        <v>43193</v>
      </c>
      <c r="G175" s="30" t="str">
        <f>VLOOKUP(Table1[[#This Row],[JOB TYPE]],'CODES FOR CLOSING TYPE'!$A$1:$B$28,2,0)</f>
        <v>ZNGA563BC</v>
      </c>
      <c r="H175" s="1" t="str">
        <f>_xlfn.IFNA(VLOOKUP(Table1[[#This Row],[JOB TYPE]],Table2[#All],2,0), "Not req")</f>
        <v>Not req</v>
      </c>
      <c r="J175" s="1" t="str">
        <f>CONCATENATE(Table1[[#This Row],[WORK ID]],Table1[[#This Row],[CODE]])</f>
        <v>6344136ZNGA563BC</v>
      </c>
      <c r="K175" s="1" t="str">
        <f t="shared" si="8"/>
        <v>UNIQUE</v>
      </c>
      <c r="L175" s="1" t="b">
        <f t="shared" si="10"/>
        <v>0</v>
      </c>
      <c r="M175" s="1" t="str">
        <f t="shared" si="11"/>
        <v>PAY</v>
      </c>
      <c r="N175" s="34">
        <f>IF(M175="PAY", VLOOKUP(Table1[[#This Row],[JOB TYPE]],'CODES FOR CLOSING TYPE'!$A$1:$C$28, 3, 0), "")</f>
        <v>626.70000000000005</v>
      </c>
      <c r="O175" s="5">
        <f t="shared" si="9"/>
        <v>14</v>
      </c>
    </row>
    <row r="176" spans="1:15" ht="15" customHeight="1" x14ac:dyDescent="0.35">
      <c r="A176" s="30">
        <v>6816392</v>
      </c>
      <c r="B176" s="30" t="s">
        <v>149</v>
      </c>
      <c r="C176" s="30" t="s">
        <v>11</v>
      </c>
      <c r="D176" s="30" t="s">
        <v>18</v>
      </c>
      <c r="E176" s="1" t="s">
        <v>86</v>
      </c>
      <c r="F176" s="51">
        <v>43194</v>
      </c>
      <c r="G176" s="30" t="str">
        <f>VLOOKUP(Table1[[#This Row],[JOB TYPE]],'CODES FOR CLOSING TYPE'!$A$1:$B$28,2,0)</f>
        <v>NGA-750</v>
      </c>
      <c r="H176" s="1" t="str">
        <f>_xlfn.IFNA(VLOOKUP(Table1[[#This Row],[JOB TYPE]],Table2[#All],2,0), "Not req")</f>
        <v>Not req</v>
      </c>
      <c r="J176" s="1" t="str">
        <f>CONCATENATE(Table1[[#This Row],[WORK ID]],Table1[[#This Row],[CODE]])</f>
        <v>6816392NGA-750</v>
      </c>
      <c r="K176" s="1" t="str">
        <f t="shared" si="8"/>
        <v>UNIQUE</v>
      </c>
      <c r="L176" s="1" t="b">
        <f t="shared" si="10"/>
        <v>0</v>
      </c>
      <c r="M176" s="1" t="str">
        <f t="shared" si="11"/>
        <v>PAY</v>
      </c>
      <c r="N176" s="34">
        <f>IF(M176="PAY", VLOOKUP(Table1[[#This Row],[JOB TYPE]],'CODES FOR CLOSING TYPE'!$A$1:$C$28, 3, 0), "")</f>
        <v>22.61</v>
      </c>
      <c r="O176" s="5">
        <f t="shared" si="9"/>
        <v>14</v>
      </c>
    </row>
    <row r="177" spans="1:15" ht="15" customHeight="1" x14ac:dyDescent="0.35">
      <c r="A177" s="30">
        <v>6735583</v>
      </c>
      <c r="B177" s="30" t="s">
        <v>150</v>
      </c>
      <c r="C177" s="30" t="s">
        <v>597</v>
      </c>
      <c r="D177" s="30" t="s">
        <v>44</v>
      </c>
      <c r="E177" s="1" t="s">
        <v>23</v>
      </c>
      <c r="F177" s="51">
        <v>43194</v>
      </c>
      <c r="G177" s="30" t="str">
        <f>VLOOKUP(Table1[[#This Row],[JOB TYPE]],'CODES FOR CLOSING TYPE'!$A$1:$B$28,2,0)</f>
        <v>N-561RSP</v>
      </c>
      <c r="H177" s="1" t="str">
        <f>_xlfn.IFNA(VLOOKUP(Table1[[#This Row],[JOB TYPE]],Table2[#All],2,0), "Not req")</f>
        <v>Not req</v>
      </c>
      <c r="J177" s="1" t="str">
        <f>CONCATENATE(Table1[[#This Row],[WORK ID]],Table1[[#This Row],[CODE]])</f>
        <v>6735583N-561RSP</v>
      </c>
      <c r="K177" s="1" t="str">
        <f t="shared" si="8"/>
        <v>UNIQUE</v>
      </c>
      <c r="L177" s="1" t="b">
        <f t="shared" si="10"/>
        <v>0</v>
      </c>
      <c r="M177" s="1" t="str">
        <f t="shared" si="11"/>
        <v>PAY</v>
      </c>
      <c r="N177" s="34">
        <f>IF(M177="PAY", VLOOKUP(Table1[[#This Row],[JOB TYPE]],'CODES FOR CLOSING TYPE'!$A$1:$C$28, 3, 0), "")</f>
        <v>433.57</v>
      </c>
      <c r="O177" s="5">
        <f t="shared" si="9"/>
        <v>14</v>
      </c>
    </row>
    <row r="178" spans="1:15" ht="15" customHeight="1" x14ac:dyDescent="0.35">
      <c r="A178" s="30">
        <v>6788444</v>
      </c>
      <c r="B178" s="30" t="s">
        <v>151</v>
      </c>
      <c r="C178" s="30" t="s">
        <v>9</v>
      </c>
      <c r="D178" s="30" t="s">
        <v>19</v>
      </c>
      <c r="E178" s="1" t="s">
        <v>30</v>
      </c>
      <c r="F178" s="51">
        <v>43194</v>
      </c>
      <c r="G178" s="30" t="str">
        <f>VLOOKUP(Table1[[#This Row],[JOB TYPE]],'CODES FOR CLOSING TYPE'!$A$1:$B$28,2,0)</f>
        <v>ZNGA561B</v>
      </c>
      <c r="H178" s="1" t="str">
        <f>_xlfn.IFNA(VLOOKUP(Table1[[#This Row],[JOB TYPE]],Table2[#All],2,0), "Not req")</f>
        <v>Not req</v>
      </c>
      <c r="J178" s="1" t="str">
        <f>CONCATENATE(Table1[[#This Row],[WORK ID]],Table1[[#This Row],[CODE]])</f>
        <v>6788444ZNGA561B</v>
      </c>
      <c r="K178" s="1" t="str">
        <f t="shared" si="8"/>
        <v>DUP</v>
      </c>
      <c r="L178" s="1" t="b">
        <f t="shared" si="10"/>
        <v>1</v>
      </c>
      <c r="M178" s="1" t="str">
        <f t="shared" si="11"/>
        <v>NO</v>
      </c>
      <c r="N178" s="34" t="str">
        <f>IF(M178="PAY", VLOOKUP(Table1[[#This Row],[JOB TYPE]],'CODES FOR CLOSING TYPE'!$A$1:$C$28, 3, 0), "")</f>
        <v/>
      </c>
      <c r="O178" s="5">
        <f t="shared" si="9"/>
        <v>14</v>
      </c>
    </row>
    <row r="179" spans="1:15" ht="15" customHeight="1" x14ac:dyDescent="0.35">
      <c r="A179" s="30">
        <v>6459335</v>
      </c>
      <c r="B179" s="30" t="s">
        <v>8</v>
      </c>
      <c r="C179" s="30" t="s">
        <v>15</v>
      </c>
      <c r="D179" s="30" t="s">
        <v>19</v>
      </c>
      <c r="E179" s="1" t="s">
        <v>7</v>
      </c>
      <c r="F179" s="51">
        <v>43194</v>
      </c>
      <c r="G179" s="30" t="str">
        <f>VLOOKUP(Table1[[#This Row],[JOB TYPE]],'CODES FOR CLOSING TYPE'!$A$1:$B$28,2,0)</f>
        <v>ZNGA561BC</v>
      </c>
      <c r="H179" s="1" t="str">
        <f>_xlfn.IFNA(VLOOKUP(Table1[[#This Row],[JOB TYPE]],Table2[#All],2,0), "Not req")</f>
        <v>Not req</v>
      </c>
      <c r="J179" s="1" t="str">
        <f>CONCATENATE(Table1[[#This Row],[WORK ID]],Table1[[#This Row],[CODE]])</f>
        <v>6459335ZNGA561BC</v>
      </c>
      <c r="K179" s="1" t="str">
        <f t="shared" si="8"/>
        <v>UNIQUE</v>
      </c>
      <c r="L179" s="1" t="b">
        <f t="shared" si="10"/>
        <v>0</v>
      </c>
      <c r="M179" s="1" t="str">
        <f t="shared" si="11"/>
        <v>PAY</v>
      </c>
      <c r="N179" s="34">
        <f>IF(M179="PAY", VLOOKUP(Table1[[#This Row],[JOB TYPE]],'CODES FOR CLOSING TYPE'!$A$1:$C$28, 3, 0), "")</f>
        <v>433.57</v>
      </c>
      <c r="O179" s="5">
        <f t="shared" si="9"/>
        <v>14</v>
      </c>
    </row>
    <row r="180" spans="1:15" ht="15" customHeight="1" x14ac:dyDescent="0.35">
      <c r="A180" s="30">
        <v>6679866</v>
      </c>
      <c r="B180" s="30" t="s">
        <v>123</v>
      </c>
      <c r="C180" s="30" t="s">
        <v>26</v>
      </c>
      <c r="D180" s="30" t="s">
        <v>19</v>
      </c>
      <c r="E180" s="1" t="s">
        <v>7</v>
      </c>
      <c r="F180" s="51">
        <v>43194</v>
      </c>
      <c r="G180" s="30" t="str">
        <f>VLOOKUP(Table1[[#This Row],[JOB TYPE]],'CODES FOR CLOSING TYPE'!$A$1:$B$28,2,0)</f>
        <v>ZNGA563BC</v>
      </c>
      <c r="H180" s="1" t="str">
        <f>_xlfn.IFNA(VLOOKUP(Table1[[#This Row],[JOB TYPE]],Table2[#All],2,0), "Not req")</f>
        <v>Not req</v>
      </c>
      <c r="I180" s="1" t="s">
        <v>164</v>
      </c>
      <c r="J180" s="1" t="str">
        <f>CONCATENATE(Table1[[#This Row],[WORK ID]],Table1[[#This Row],[CODE]])</f>
        <v>6679866ZNGA563BC</v>
      </c>
      <c r="K180" s="1" t="str">
        <f t="shared" si="8"/>
        <v>UNIQUE</v>
      </c>
      <c r="L180" s="1" t="b">
        <f t="shared" si="10"/>
        <v>0</v>
      </c>
      <c r="M180" s="1" t="str">
        <f t="shared" si="11"/>
        <v>PAY</v>
      </c>
      <c r="N180" s="34">
        <f>IF(M180="PAY", VLOOKUP(Table1[[#This Row],[JOB TYPE]],'CODES FOR CLOSING TYPE'!$A$1:$C$28, 3, 0), "")</f>
        <v>626.70000000000005</v>
      </c>
      <c r="O180" s="5">
        <f t="shared" si="9"/>
        <v>14</v>
      </c>
    </row>
    <row r="181" spans="1:15" ht="15" customHeight="1" x14ac:dyDescent="0.35">
      <c r="A181" s="30">
        <v>6663648</v>
      </c>
      <c r="B181" s="30" t="s">
        <v>129</v>
      </c>
      <c r="C181" s="30" t="s">
        <v>26</v>
      </c>
      <c r="D181" s="30" t="s">
        <v>19</v>
      </c>
      <c r="E181" s="1" t="s">
        <v>7</v>
      </c>
      <c r="F181" s="51">
        <v>43194</v>
      </c>
      <c r="G181" s="30" t="str">
        <f>VLOOKUP(Table1[[#This Row],[JOB TYPE]],'CODES FOR CLOSING TYPE'!$A$1:$B$28,2,0)</f>
        <v>ZNGA563BC</v>
      </c>
      <c r="H181" s="1" t="str">
        <f>_xlfn.IFNA(VLOOKUP(Table1[[#This Row],[JOB TYPE]],Table2[#All],2,0), "Not req")</f>
        <v>Not req</v>
      </c>
      <c r="I181" s="1" t="s">
        <v>164</v>
      </c>
      <c r="J181" s="1" t="str">
        <f>CONCATENATE(Table1[[#This Row],[WORK ID]],Table1[[#This Row],[CODE]])</f>
        <v>6663648ZNGA563BC</v>
      </c>
      <c r="K181" s="1" t="str">
        <f t="shared" si="8"/>
        <v>UNIQUE</v>
      </c>
      <c r="L181" s="1" t="b">
        <f t="shared" si="10"/>
        <v>0</v>
      </c>
      <c r="M181" s="1" t="str">
        <f t="shared" si="11"/>
        <v>PAY</v>
      </c>
      <c r="N181" s="34">
        <f>IF(M181="PAY", VLOOKUP(Table1[[#This Row],[JOB TYPE]],'CODES FOR CLOSING TYPE'!$A$1:$C$28, 3, 0), "")</f>
        <v>626.70000000000005</v>
      </c>
      <c r="O181" s="5">
        <f t="shared" si="9"/>
        <v>14</v>
      </c>
    </row>
    <row r="182" spans="1:15" ht="15" customHeight="1" x14ac:dyDescent="0.35">
      <c r="A182" s="30">
        <v>6715372</v>
      </c>
      <c r="B182" s="30" t="s">
        <v>152</v>
      </c>
      <c r="C182" s="30" t="s">
        <v>621</v>
      </c>
      <c r="D182" s="30" t="s">
        <v>153</v>
      </c>
      <c r="E182" s="1" t="s">
        <v>7</v>
      </c>
      <c r="F182" s="51">
        <v>43194</v>
      </c>
      <c r="G182" s="30" t="str">
        <f>VLOOKUP(Table1[[#This Row],[JOB TYPE]],'CODES FOR CLOSING TYPE'!$A$1:$B$28,2,0)</f>
        <v>NGA-511</v>
      </c>
      <c r="H182" s="1" t="str">
        <f>_xlfn.IFNA(VLOOKUP(Table1[[#This Row],[JOB TYPE]],Table2[#All],2,0), "Not req")</f>
        <v>Not req</v>
      </c>
      <c r="J182" s="1" t="str">
        <f>CONCATENATE(Table1[[#This Row],[WORK ID]],Table1[[#This Row],[CODE]])</f>
        <v>6715372NGA-511</v>
      </c>
      <c r="K182" s="1" t="str">
        <f t="shared" si="8"/>
        <v>UNIQUE</v>
      </c>
      <c r="L182" s="1" t="b">
        <f t="shared" si="10"/>
        <v>0</v>
      </c>
      <c r="M182" s="1" t="str">
        <f t="shared" si="11"/>
        <v>PAY</v>
      </c>
      <c r="N182" s="34">
        <f>IF(M182="PAY", VLOOKUP(Table1[[#This Row],[JOB TYPE]],'CODES FOR CLOSING TYPE'!$A$1:$C$28, 3, 0), "")</f>
        <v>225.02</v>
      </c>
      <c r="O182" s="5">
        <f t="shared" si="9"/>
        <v>14</v>
      </c>
    </row>
    <row r="183" spans="1:15" ht="15" customHeight="1" x14ac:dyDescent="0.35">
      <c r="A183" s="30">
        <v>6857241</v>
      </c>
      <c r="B183" s="30" t="s">
        <v>154</v>
      </c>
      <c r="C183" s="30" t="s">
        <v>6</v>
      </c>
      <c r="D183" s="30" t="s">
        <v>19</v>
      </c>
      <c r="E183" s="1" t="s">
        <v>155</v>
      </c>
      <c r="F183" s="51">
        <v>43194</v>
      </c>
      <c r="G183" s="30" t="str">
        <f>VLOOKUP(Table1[[#This Row],[JOB TYPE]],'CODES FOR CLOSING TYPE'!$A$1:$B$28,2,0)</f>
        <v>ZNGA563B</v>
      </c>
      <c r="H183" s="1" t="str">
        <f>_xlfn.IFNA(VLOOKUP(Table1[[#This Row],[JOB TYPE]],Table2[#All],2,0), "Not req")</f>
        <v>REQ</v>
      </c>
      <c r="I183" s="1" t="s">
        <v>164</v>
      </c>
      <c r="J183" s="1" t="str">
        <f>CONCATENATE(Table1[[#This Row],[WORK ID]],Table1[[#This Row],[CODE]])</f>
        <v>6857241ZNGA563B</v>
      </c>
      <c r="K183" s="1" t="str">
        <f t="shared" si="8"/>
        <v>DUP</v>
      </c>
      <c r="L183" s="1" t="b">
        <f t="shared" si="10"/>
        <v>1</v>
      </c>
      <c r="M183" s="1" t="str">
        <f t="shared" si="11"/>
        <v>NO</v>
      </c>
      <c r="N183" s="34" t="str">
        <f>IF(M183="PAY", VLOOKUP(Table1[[#This Row],[JOB TYPE]],'CODES FOR CLOSING TYPE'!$A$1:$C$28, 3, 0), "")</f>
        <v/>
      </c>
      <c r="O183" s="5">
        <f t="shared" si="9"/>
        <v>14</v>
      </c>
    </row>
    <row r="184" spans="1:15" ht="15" customHeight="1" x14ac:dyDescent="0.35">
      <c r="A184" s="30">
        <v>6080683</v>
      </c>
      <c r="B184" s="30" t="s">
        <v>156</v>
      </c>
      <c r="C184" s="30" t="s">
        <v>6</v>
      </c>
      <c r="D184" s="30" t="s">
        <v>19</v>
      </c>
      <c r="E184" s="1" t="s">
        <v>155</v>
      </c>
      <c r="F184" s="51">
        <v>43194</v>
      </c>
      <c r="G184" s="30" t="str">
        <f>VLOOKUP(Table1[[#This Row],[JOB TYPE]],'CODES FOR CLOSING TYPE'!$A$1:$B$28,2,0)</f>
        <v>ZNGA563B</v>
      </c>
      <c r="H184" s="1" t="str">
        <f>_xlfn.IFNA(VLOOKUP(Table1[[#This Row],[JOB TYPE]],Table2[#All],2,0), "Not req")</f>
        <v>REQ</v>
      </c>
      <c r="I184" s="1" t="s">
        <v>164</v>
      </c>
      <c r="J184" s="1" t="str">
        <f>CONCATENATE(Table1[[#This Row],[WORK ID]],Table1[[#This Row],[CODE]])</f>
        <v>6080683ZNGA563B</v>
      </c>
      <c r="K184" s="1" t="str">
        <f t="shared" si="8"/>
        <v>DUP</v>
      </c>
      <c r="L184" s="1" t="b">
        <f t="shared" si="10"/>
        <v>1</v>
      </c>
      <c r="M184" s="1" t="str">
        <f t="shared" si="11"/>
        <v>NO</v>
      </c>
      <c r="N184" s="34" t="str">
        <f>IF(M184="PAY", VLOOKUP(Table1[[#This Row],[JOB TYPE]],'CODES FOR CLOSING TYPE'!$A$1:$C$28, 3, 0), "")</f>
        <v/>
      </c>
      <c r="O184" s="5">
        <f t="shared" si="9"/>
        <v>14</v>
      </c>
    </row>
    <row r="185" spans="1:15" ht="15" customHeight="1" x14ac:dyDescent="0.35">
      <c r="A185" s="30">
        <v>6744561</v>
      </c>
      <c r="B185" s="30" t="s">
        <v>157</v>
      </c>
      <c r="C185" s="30" t="s">
        <v>6</v>
      </c>
      <c r="D185" s="30" t="s">
        <v>19</v>
      </c>
      <c r="E185" s="1" t="s">
        <v>51</v>
      </c>
      <c r="F185" s="51">
        <v>43194</v>
      </c>
      <c r="G185" s="30" t="str">
        <f>VLOOKUP(Table1[[#This Row],[JOB TYPE]],'CODES FOR CLOSING TYPE'!$A$1:$B$28,2,0)</f>
        <v>ZNGA563B</v>
      </c>
      <c r="H185" s="1" t="str">
        <f>_xlfn.IFNA(VLOOKUP(Table1[[#This Row],[JOB TYPE]],Table2[#All],2,0), "Not req")</f>
        <v>REQ</v>
      </c>
      <c r="J185" s="1" t="str">
        <f>CONCATENATE(Table1[[#This Row],[WORK ID]],Table1[[#This Row],[CODE]])</f>
        <v>6744561ZNGA563B</v>
      </c>
      <c r="K185" s="1" t="str">
        <f t="shared" si="8"/>
        <v>DUP</v>
      </c>
      <c r="L185" s="1" t="b">
        <f t="shared" si="10"/>
        <v>1</v>
      </c>
      <c r="M185" s="1" t="str">
        <f t="shared" si="11"/>
        <v>NO</v>
      </c>
      <c r="N185" s="34" t="str">
        <f>IF(M185="PAY", VLOOKUP(Table1[[#This Row],[JOB TYPE]],'CODES FOR CLOSING TYPE'!$A$1:$C$28, 3, 0), "")</f>
        <v/>
      </c>
      <c r="O185" s="5">
        <f t="shared" si="9"/>
        <v>14</v>
      </c>
    </row>
    <row r="186" spans="1:15" ht="15" customHeight="1" x14ac:dyDescent="0.35">
      <c r="A186" s="30">
        <v>6766157</v>
      </c>
      <c r="B186" s="30" t="s">
        <v>158</v>
      </c>
      <c r="C186" s="30" t="s">
        <v>29</v>
      </c>
      <c r="D186" s="30" t="s">
        <v>19</v>
      </c>
      <c r="E186" s="1" t="s">
        <v>51</v>
      </c>
      <c r="F186" s="51">
        <v>43194</v>
      </c>
      <c r="G186" s="30" t="str">
        <f>VLOOKUP(Table1[[#This Row],[JOB TYPE]],'CODES FOR CLOSING TYPE'!$A$1:$B$28,2,0)</f>
        <v>ZNGA560B</v>
      </c>
      <c r="H186" s="1" t="str">
        <f>_xlfn.IFNA(VLOOKUP(Table1[[#This Row],[JOB TYPE]],Table2[#All],2,0), "Not req")</f>
        <v>Not req</v>
      </c>
      <c r="J186" s="1" t="str">
        <f>CONCATENATE(Table1[[#This Row],[WORK ID]],Table1[[#This Row],[CODE]])</f>
        <v>6766157ZNGA560B</v>
      </c>
      <c r="K186" s="1" t="str">
        <f t="shared" si="8"/>
        <v>DUP</v>
      </c>
      <c r="L186" s="1" t="b">
        <f t="shared" si="10"/>
        <v>1</v>
      </c>
      <c r="M186" s="1" t="str">
        <f t="shared" si="11"/>
        <v>NO</v>
      </c>
      <c r="N186" s="34" t="str">
        <f>IF(M186="PAY", VLOOKUP(Table1[[#This Row],[JOB TYPE]],'CODES FOR CLOSING TYPE'!$A$1:$C$28, 3, 0), "")</f>
        <v/>
      </c>
      <c r="O186" s="5">
        <f t="shared" si="9"/>
        <v>14</v>
      </c>
    </row>
    <row r="187" spans="1:15" ht="15" customHeight="1" x14ac:dyDescent="0.35">
      <c r="A187" s="30">
        <v>6587061</v>
      </c>
      <c r="B187" s="30" t="s">
        <v>137</v>
      </c>
      <c r="C187" s="30" t="s">
        <v>26</v>
      </c>
      <c r="D187" s="30" t="s">
        <v>19</v>
      </c>
      <c r="E187" s="1" t="s">
        <v>58</v>
      </c>
      <c r="F187" s="51">
        <v>43194</v>
      </c>
      <c r="G187" s="30" t="str">
        <f>VLOOKUP(Table1[[#This Row],[JOB TYPE]],'CODES FOR CLOSING TYPE'!$A$1:$B$28,2,0)</f>
        <v>ZNGA563BC</v>
      </c>
      <c r="H187" s="1" t="str">
        <f>_xlfn.IFNA(VLOOKUP(Table1[[#This Row],[JOB TYPE]],Table2[#All],2,0), "Not req")</f>
        <v>Not req</v>
      </c>
      <c r="J187" s="1" t="str">
        <f>CONCATENATE(Table1[[#This Row],[WORK ID]],Table1[[#This Row],[CODE]])</f>
        <v>6587061ZNGA563BC</v>
      </c>
      <c r="K187" s="1" t="str">
        <f t="shared" si="8"/>
        <v>UNIQUE</v>
      </c>
      <c r="L187" s="1" t="b">
        <f t="shared" si="10"/>
        <v>0</v>
      </c>
      <c r="M187" s="1" t="str">
        <f t="shared" si="11"/>
        <v>PAY</v>
      </c>
      <c r="N187" s="34">
        <f>IF(M187="PAY", VLOOKUP(Table1[[#This Row],[JOB TYPE]],'CODES FOR CLOSING TYPE'!$A$1:$C$28, 3, 0), "")</f>
        <v>626.70000000000005</v>
      </c>
      <c r="O187" s="5">
        <f t="shared" si="9"/>
        <v>14</v>
      </c>
    </row>
    <row r="188" spans="1:15" ht="15" customHeight="1" x14ac:dyDescent="0.35">
      <c r="A188" s="30">
        <v>6853888</v>
      </c>
      <c r="B188" s="30" t="s">
        <v>159</v>
      </c>
      <c r="C188" s="30" t="s">
        <v>6</v>
      </c>
      <c r="D188" s="30" t="s">
        <v>19</v>
      </c>
      <c r="E188" s="1" t="s">
        <v>58</v>
      </c>
      <c r="F188" s="51">
        <v>43194</v>
      </c>
      <c r="G188" s="30" t="str">
        <f>VLOOKUP(Table1[[#This Row],[JOB TYPE]],'CODES FOR CLOSING TYPE'!$A$1:$B$28,2,0)</f>
        <v>ZNGA563B</v>
      </c>
      <c r="H188" s="1" t="str">
        <f>_xlfn.IFNA(VLOOKUP(Table1[[#This Row],[JOB TYPE]],Table2[#All],2,0), "Not req")</f>
        <v>REQ</v>
      </c>
      <c r="J188" s="1" t="str">
        <f>CONCATENATE(Table1[[#This Row],[WORK ID]],Table1[[#This Row],[CODE]])</f>
        <v>6853888ZNGA563B</v>
      </c>
      <c r="K188" s="1" t="str">
        <f t="shared" si="8"/>
        <v>DUP</v>
      </c>
      <c r="L188" s="1" t="b">
        <f t="shared" si="10"/>
        <v>1</v>
      </c>
      <c r="M188" s="1" t="str">
        <f t="shared" si="11"/>
        <v>NO</v>
      </c>
      <c r="N188" s="34" t="str">
        <f>IF(M188="PAY", VLOOKUP(Table1[[#This Row],[JOB TYPE]],'CODES FOR CLOSING TYPE'!$A$1:$C$28, 3, 0), "")</f>
        <v/>
      </c>
      <c r="O188" s="5">
        <f t="shared" si="9"/>
        <v>14</v>
      </c>
    </row>
    <row r="189" spans="1:15" ht="15" customHeight="1" x14ac:dyDescent="0.35">
      <c r="A189" s="30">
        <v>6744146</v>
      </c>
      <c r="B189" s="30" t="s">
        <v>139</v>
      </c>
      <c r="C189" s="30" t="s">
        <v>26</v>
      </c>
      <c r="D189" s="30" t="s">
        <v>19</v>
      </c>
      <c r="E189" s="1" t="s">
        <v>73</v>
      </c>
      <c r="F189" s="51">
        <v>43194</v>
      </c>
      <c r="G189" s="30" t="str">
        <f>VLOOKUP(Table1[[#This Row],[JOB TYPE]],'CODES FOR CLOSING TYPE'!$A$1:$B$28,2,0)</f>
        <v>ZNGA563BC</v>
      </c>
      <c r="H189" s="1" t="str">
        <f>_xlfn.IFNA(VLOOKUP(Table1[[#This Row],[JOB TYPE]],Table2[#All],2,0), "Not req")</f>
        <v>Not req</v>
      </c>
      <c r="J189" s="1" t="str">
        <f>CONCATENATE(Table1[[#This Row],[WORK ID]],Table1[[#This Row],[CODE]])</f>
        <v>6744146ZNGA563BC</v>
      </c>
      <c r="K189" s="1" t="str">
        <f t="shared" si="8"/>
        <v>UNIQUE</v>
      </c>
      <c r="L189" s="1" t="b">
        <f t="shared" si="10"/>
        <v>0</v>
      </c>
      <c r="M189" s="1" t="str">
        <f t="shared" si="11"/>
        <v>PAY</v>
      </c>
      <c r="N189" s="34">
        <f>IF(M189="PAY", VLOOKUP(Table1[[#This Row],[JOB TYPE]],'CODES FOR CLOSING TYPE'!$A$1:$C$28, 3, 0), "")</f>
        <v>626.70000000000005</v>
      </c>
      <c r="O189" s="5">
        <f t="shared" si="9"/>
        <v>14</v>
      </c>
    </row>
    <row r="190" spans="1:15" ht="15" customHeight="1" x14ac:dyDescent="0.35">
      <c r="A190" s="30">
        <v>6585858</v>
      </c>
      <c r="B190" s="30" t="s">
        <v>160</v>
      </c>
      <c r="C190" s="30" t="s">
        <v>6</v>
      </c>
      <c r="D190" s="30" t="s">
        <v>19</v>
      </c>
      <c r="E190" s="1" t="s">
        <v>73</v>
      </c>
      <c r="F190" s="51">
        <v>43194</v>
      </c>
      <c r="G190" s="30" t="str">
        <f>VLOOKUP(Table1[[#This Row],[JOB TYPE]],'CODES FOR CLOSING TYPE'!$A$1:$B$28,2,0)</f>
        <v>ZNGA563B</v>
      </c>
      <c r="H190" s="1" t="str">
        <f>_xlfn.IFNA(VLOOKUP(Table1[[#This Row],[JOB TYPE]],Table2[#All],2,0), "Not req")</f>
        <v>REQ</v>
      </c>
      <c r="J190" s="1" t="str">
        <f>CONCATENATE(Table1[[#This Row],[WORK ID]],Table1[[#This Row],[CODE]])</f>
        <v>6585858ZNGA563B</v>
      </c>
      <c r="K190" s="1" t="str">
        <f t="shared" si="8"/>
        <v>DUP</v>
      </c>
      <c r="L190" s="1" t="b">
        <f t="shared" si="10"/>
        <v>1</v>
      </c>
      <c r="M190" s="1" t="str">
        <f t="shared" si="11"/>
        <v>NO</v>
      </c>
      <c r="N190" s="34" t="str">
        <f>IF(M190="PAY", VLOOKUP(Table1[[#This Row],[JOB TYPE]],'CODES FOR CLOSING TYPE'!$A$1:$C$28, 3, 0), "")</f>
        <v/>
      </c>
      <c r="O190" s="5">
        <f t="shared" si="9"/>
        <v>14</v>
      </c>
    </row>
    <row r="191" spans="1:15" ht="15" customHeight="1" x14ac:dyDescent="0.35">
      <c r="A191" s="30">
        <v>6585858</v>
      </c>
      <c r="B191" s="30" t="s">
        <v>160</v>
      </c>
      <c r="C191" s="30" t="s">
        <v>26</v>
      </c>
      <c r="D191" s="30" t="s">
        <v>19</v>
      </c>
      <c r="E191" s="1" t="s">
        <v>73</v>
      </c>
      <c r="F191" s="51">
        <v>43194</v>
      </c>
      <c r="G191" s="30" t="str">
        <f>VLOOKUP(Table1[[#This Row],[JOB TYPE]],'CODES FOR CLOSING TYPE'!$A$1:$B$28,2,0)</f>
        <v>ZNGA563BC</v>
      </c>
      <c r="H191" s="1" t="str">
        <f>_xlfn.IFNA(VLOOKUP(Table1[[#This Row],[JOB TYPE]],Table2[#All],2,0), "Not req")</f>
        <v>Not req</v>
      </c>
      <c r="J191" s="1" t="str">
        <f>CONCATENATE(Table1[[#This Row],[WORK ID]],Table1[[#This Row],[CODE]])</f>
        <v>6585858ZNGA563BC</v>
      </c>
      <c r="K191" s="1" t="str">
        <f t="shared" si="8"/>
        <v>UNIQUE</v>
      </c>
      <c r="L191" s="1" t="b">
        <f t="shared" si="10"/>
        <v>0</v>
      </c>
      <c r="M191" s="1" t="str">
        <f t="shared" si="11"/>
        <v>PAY</v>
      </c>
      <c r="N191" s="34">
        <f>IF(M191="PAY", VLOOKUP(Table1[[#This Row],[JOB TYPE]],'CODES FOR CLOSING TYPE'!$A$1:$C$28, 3, 0), "")</f>
        <v>626.70000000000005</v>
      </c>
      <c r="O191" s="5">
        <f t="shared" si="9"/>
        <v>14</v>
      </c>
    </row>
    <row r="192" spans="1:15" ht="15" customHeight="1" x14ac:dyDescent="0.35">
      <c r="A192" s="30">
        <v>6105958</v>
      </c>
      <c r="B192" s="30" t="s">
        <v>144</v>
      </c>
      <c r="C192" s="30" t="s">
        <v>26</v>
      </c>
      <c r="D192" s="30" t="s">
        <v>19</v>
      </c>
      <c r="E192" s="33" t="s">
        <v>86</v>
      </c>
      <c r="F192" s="51">
        <v>43195</v>
      </c>
      <c r="G192" s="30" t="str">
        <f>VLOOKUP(Table1[[#This Row],[JOB TYPE]],'CODES FOR CLOSING TYPE'!$A$1:$B$28,2,0)</f>
        <v>ZNGA563BC</v>
      </c>
      <c r="H192" s="1" t="str">
        <f>_xlfn.IFNA(VLOOKUP(Table1[[#This Row],[JOB TYPE]],Table2[#All],2,0), "Not req")</f>
        <v>Not req</v>
      </c>
      <c r="J192" s="1" t="str">
        <f>CONCATENATE(Table1[[#This Row],[WORK ID]],Table1[[#This Row],[CODE]])</f>
        <v>6105958ZNGA563BC</v>
      </c>
      <c r="K192" s="1" t="str">
        <f t="shared" si="8"/>
        <v>UNIQUE</v>
      </c>
      <c r="L192" s="1" t="b">
        <f t="shared" si="10"/>
        <v>0</v>
      </c>
      <c r="M192" s="1" t="str">
        <f t="shared" si="11"/>
        <v>PAY</v>
      </c>
      <c r="N192" s="34">
        <f>IF(M192="PAY", VLOOKUP(Table1[[#This Row],[JOB TYPE]],'CODES FOR CLOSING TYPE'!$A$1:$C$28, 3, 0), "")</f>
        <v>626.70000000000005</v>
      </c>
      <c r="O192" s="5">
        <f t="shared" si="9"/>
        <v>14</v>
      </c>
    </row>
    <row r="193" spans="1:15" ht="15" customHeight="1" x14ac:dyDescent="0.35">
      <c r="A193" s="30">
        <v>6795264</v>
      </c>
      <c r="B193" s="30" t="s">
        <v>588</v>
      </c>
      <c r="C193" s="30" t="s">
        <v>6</v>
      </c>
      <c r="D193" s="30" t="s">
        <v>19</v>
      </c>
      <c r="E193" s="1" t="s">
        <v>23</v>
      </c>
      <c r="F193" s="51">
        <v>43195</v>
      </c>
      <c r="G193" s="30" t="str">
        <f>VLOOKUP(Table1[[#This Row],[JOB TYPE]],'CODES FOR CLOSING TYPE'!$A$1:$B$28,2,0)</f>
        <v>ZNGA563B</v>
      </c>
      <c r="H193" s="1" t="str">
        <f>_xlfn.IFNA(VLOOKUP(Table1[[#This Row],[JOB TYPE]],Table2[#All],2,0), "Not req")</f>
        <v>REQ</v>
      </c>
      <c r="J193" s="1" t="str">
        <f>CONCATENATE(Table1[[#This Row],[WORK ID]],Table1[[#This Row],[CODE]])</f>
        <v>6795264ZNGA563B</v>
      </c>
      <c r="K193" s="1" t="str">
        <f t="shared" si="8"/>
        <v>DUP</v>
      </c>
      <c r="L193" s="1" t="b">
        <f t="shared" si="10"/>
        <v>1</v>
      </c>
      <c r="M193" s="1" t="str">
        <f t="shared" si="11"/>
        <v>NO</v>
      </c>
      <c r="N193" s="34" t="str">
        <f>IF(M193="PAY", VLOOKUP(Table1[[#This Row],[JOB TYPE]],'CODES FOR CLOSING TYPE'!$A$1:$C$28, 3, 0), "")</f>
        <v/>
      </c>
      <c r="O193" s="5">
        <f t="shared" si="9"/>
        <v>14</v>
      </c>
    </row>
    <row r="194" spans="1:15" ht="15" customHeight="1" x14ac:dyDescent="0.35">
      <c r="A194" s="30">
        <v>6539614</v>
      </c>
      <c r="B194" s="30" t="s">
        <v>25</v>
      </c>
      <c r="C194" s="30" t="s">
        <v>15</v>
      </c>
      <c r="D194" s="30" t="s">
        <v>19</v>
      </c>
      <c r="E194" s="1" t="s">
        <v>23</v>
      </c>
      <c r="F194" s="51">
        <v>43195</v>
      </c>
      <c r="G194" s="30" t="str">
        <f>VLOOKUP(Table1[[#This Row],[JOB TYPE]],'CODES FOR CLOSING TYPE'!$A$1:$B$28,2,0)</f>
        <v>ZNGA561BC</v>
      </c>
      <c r="H194" s="1" t="str">
        <f>_xlfn.IFNA(VLOOKUP(Table1[[#This Row],[JOB TYPE]],Table2[#All],2,0), "Not req")</f>
        <v>Not req</v>
      </c>
      <c r="J194" s="1" t="str">
        <f>CONCATENATE(Table1[[#This Row],[WORK ID]],Table1[[#This Row],[CODE]])</f>
        <v>6539614ZNGA561BC</v>
      </c>
      <c r="K194" s="1" t="str">
        <f t="shared" ref="K194:K257" si="12">IF(COUNTIF(J$2:J$5044, J194&amp;"C")&gt;0, "DUP", "UNIQUE")</f>
        <v>UNIQUE</v>
      </c>
      <c r="L194" s="1" t="b">
        <f t="shared" si="10"/>
        <v>0</v>
      </c>
      <c r="M194" s="1" t="str">
        <f t="shared" si="11"/>
        <v>PAY</v>
      </c>
      <c r="N194" s="34">
        <f>IF(M194="PAY", VLOOKUP(Table1[[#This Row],[JOB TYPE]],'CODES FOR CLOSING TYPE'!$A$1:$C$28, 3, 0), "")</f>
        <v>433.57</v>
      </c>
      <c r="O194" s="5">
        <f t="shared" ref="O194:O257" si="13">WEEKNUM(F194,2)</f>
        <v>14</v>
      </c>
    </row>
    <row r="195" spans="1:15" ht="15" customHeight="1" x14ac:dyDescent="0.35">
      <c r="A195" s="30">
        <v>6788444</v>
      </c>
      <c r="B195" s="30" t="s">
        <v>151</v>
      </c>
      <c r="C195" s="30" t="s">
        <v>15</v>
      </c>
      <c r="D195" s="30" t="s">
        <v>19</v>
      </c>
      <c r="E195" s="33" t="s">
        <v>30</v>
      </c>
      <c r="F195" s="51">
        <v>43195</v>
      </c>
      <c r="G195" s="30" t="str">
        <f>VLOOKUP(Table1[[#This Row],[JOB TYPE]],'CODES FOR CLOSING TYPE'!$A$1:$B$28,2,0)</f>
        <v>ZNGA561BC</v>
      </c>
      <c r="H195" s="1" t="str">
        <f>_xlfn.IFNA(VLOOKUP(Table1[[#This Row],[JOB TYPE]],Table2[#All],2,0), "Not req")</f>
        <v>Not req</v>
      </c>
      <c r="J195" s="1" t="str">
        <f>CONCATENATE(Table1[[#This Row],[WORK ID]],Table1[[#This Row],[CODE]])</f>
        <v>6788444ZNGA561BC</v>
      </c>
      <c r="K195" s="1" t="str">
        <f t="shared" si="12"/>
        <v>UNIQUE</v>
      </c>
      <c r="L195" s="1" t="b">
        <f t="shared" ref="L195:L260" si="14">SUMPRODUCT(--(G195=BUILDCODES))&gt;0</f>
        <v>0</v>
      </c>
      <c r="M195" s="1" t="str">
        <f t="shared" ref="M195:M260" si="15">IF(AND(K195="DUP", L195=TRUE),"NO","PAY")</f>
        <v>PAY</v>
      </c>
      <c r="N195" s="34">
        <f>IF(M195="PAY", VLOOKUP(Table1[[#This Row],[JOB TYPE]],'CODES FOR CLOSING TYPE'!$A$1:$C$28, 3, 0), "")</f>
        <v>433.57</v>
      </c>
      <c r="O195" s="5">
        <f t="shared" si="13"/>
        <v>14</v>
      </c>
    </row>
    <row r="196" spans="1:15" ht="15" customHeight="1" x14ac:dyDescent="0.35">
      <c r="A196" s="30">
        <v>6736421</v>
      </c>
      <c r="B196" s="30" t="s">
        <v>125</v>
      </c>
      <c r="C196" s="30" t="s">
        <v>15</v>
      </c>
      <c r="D196" s="30" t="s">
        <v>19</v>
      </c>
      <c r="E196" s="1" t="s">
        <v>7</v>
      </c>
      <c r="F196" s="51">
        <v>43195</v>
      </c>
      <c r="G196" s="30" t="str">
        <f>VLOOKUP(Table1[[#This Row],[JOB TYPE]],'CODES FOR CLOSING TYPE'!$A$1:$B$28,2,0)</f>
        <v>ZNGA561BC</v>
      </c>
      <c r="H196" s="1" t="str">
        <f>_xlfn.IFNA(VLOOKUP(Table1[[#This Row],[JOB TYPE]],Table2[#All],2,0), "Not req")</f>
        <v>Not req</v>
      </c>
      <c r="J196" s="1" t="str">
        <f>CONCATENATE(Table1[[#This Row],[WORK ID]],Table1[[#This Row],[CODE]])</f>
        <v>6736421ZNGA561BC</v>
      </c>
      <c r="K196" s="1" t="str">
        <f t="shared" si="12"/>
        <v>UNIQUE</v>
      </c>
      <c r="L196" s="1" t="b">
        <f t="shared" si="14"/>
        <v>0</v>
      </c>
      <c r="M196" s="1" t="str">
        <f t="shared" si="15"/>
        <v>PAY</v>
      </c>
      <c r="N196" s="34">
        <f>IF(M196="PAY", VLOOKUP(Table1[[#This Row],[JOB TYPE]],'CODES FOR CLOSING TYPE'!$A$1:$C$28, 3, 0), "")</f>
        <v>433.57</v>
      </c>
      <c r="O196" s="5">
        <f t="shared" si="13"/>
        <v>14</v>
      </c>
    </row>
    <row r="197" spans="1:15" ht="15" customHeight="1" x14ac:dyDescent="0.35">
      <c r="A197" s="30">
        <v>6816913</v>
      </c>
      <c r="B197" s="30" t="s">
        <v>589</v>
      </c>
      <c r="C197" s="30" t="s">
        <v>9</v>
      </c>
      <c r="D197" s="30" t="s">
        <v>19</v>
      </c>
      <c r="E197" s="1" t="s">
        <v>155</v>
      </c>
      <c r="F197" s="51">
        <v>43195</v>
      </c>
      <c r="G197" s="30" t="str">
        <f>VLOOKUP(Table1[[#This Row],[JOB TYPE]],'CODES FOR CLOSING TYPE'!$A$1:$B$28,2,0)</f>
        <v>ZNGA561B</v>
      </c>
      <c r="H197" s="1" t="str">
        <f>_xlfn.IFNA(VLOOKUP(Table1[[#This Row],[JOB TYPE]],Table2[#All],2,0), "Not req")</f>
        <v>Not req</v>
      </c>
      <c r="J197" s="1" t="str">
        <f>CONCATENATE(Table1[[#This Row],[WORK ID]],Table1[[#This Row],[CODE]])</f>
        <v>6816913ZNGA561B</v>
      </c>
      <c r="K197" s="1" t="str">
        <f t="shared" si="12"/>
        <v>DUP</v>
      </c>
      <c r="L197" s="1" t="b">
        <f t="shared" si="14"/>
        <v>1</v>
      </c>
      <c r="M197" s="1" t="str">
        <f t="shared" si="15"/>
        <v>NO</v>
      </c>
      <c r="N197" s="34" t="str">
        <f>IF(M197="PAY", VLOOKUP(Table1[[#This Row],[JOB TYPE]],'CODES FOR CLOSING TYPE'!$A$1:$C$28, 3, 0), "")</f>
        <v/>
      </c>
      <c r="O197" s="5">
        <f t="shared" si="13"/>
        <v>14</v>
      </c>
    </row>
    <row r="198" spans="1:15" ht="15" customHeight="1" x14ac:dyDescent="0.35">
      <c r="A198" s="30">
        <v>6548381</v>
      </c>
      <c r="B198" s="30" t="s">
        <v>590</v>
      </c>
      <c r="C198" s="30" t="s">
        <v>6</v>
      </c>
      <c r="D198" s="30" t="s">
        <v>19</v>
      </c>
      <c r="E198" s="33" t="s">
        <v>155</v>
      </c>
      <c r="F198" s="51">
        <v>43195</v>
      </c>
      <c r="G198" s="30" t="str">
        <f>VLOOKUP(Table1[[#This Row],[JOB TYPE]],'CODES FOR CLOSING TYPE'!$A$1:$B$28,2,0)</f>
        <v>ZNGA563B</v>
      </c>
      <c r="H198" s="1" t="str">
        <f>_xlfn.IFNA(VLOOKUP(Table1[[#This Row],[JOB TYPE]],Table2[#All],2,0), "Not req")</f>
        <v>REQ</v>
      </c>
      <c r="J198" s="1" t="str">
        <f>CONCATENATE(Table1[[#This Row],[WORK ID]],Table1[[#This Row],[CODE]])</f>
        <v>6548381ZNGA563B</v>
      </c>
      <c r="K198" s="1" t="str">
        <f t="shared" si="12"/>
        <v>DUP</v>
      </c>
      <c r="L198" s="1" t="b">
        <f t="shared" si="14"/>
        <v>1</v>
      </c>
      <c r="M198" s="1" t="str">
        <f t="shared" si="15"/>
        <v>NO</v>
      </c>
      <c r="N198" s="34" t="str">
        <f>IF(M198="PAY", VLOOKUP(Table1[[#This Row],[JOB TYPE]],'CODES FOR CLOSING TYPE'!$A$1:$C$28, 3, 0), "")</f>
        <v/>
      </c>
      <c r="O198" s="5">
        <f t="shared" si="13"/>
        <v>14</v>
      </c>
    </row>
    <row r="199" spans="1:15" ht="15" customHeight="1" x14ac:dyDescent="0.35">
      <c r="A199" s="30">
        <v>6779006</v>
      </c>
      <c r="B199" s="30" t="s">
        <v>591</v>
      </c>
      <c r="C199" s="30" t="s">
        <v>91</v>
      </c>
      <c r="D199" s="30" t="s">
        <v>19</v>
      </c>
      <c r="E199" s="1" t="s">
        <v>51</v>
      </c>
      <c r="F199" s="51">
        <v>43195</v>
      </c>
      <c r="G199" s="30" t="str">
        <f>VLOOKUP(Table1[[#This Row],[JOB TYPE]],'CODES FOR CLOSING TYPE'!$A$1:$B$28,2,0)</f>
        <v>ZNGA562B</v>
      </c>
      <c r="H199" s="1" t="str">
        <f>_xlfn.IFNA(VLOOKUP(Table1[[#This Row],[JOB TYPE]],Table2[#All],2,0), "Not req")</f>
        <v>Not req</v>
      </c>
      <c r="J199" s="1" t="str">
        <f>CONCATENATE(Table1[[#This Row],[WORK ID]],Table1[[#This Row],[CODE]])</f>
        <v>6779006ZNGA562B</v>
      </c>
      <c r="K199" s="1" t="str">
        <f t="shared" si="12"/>
        <v>DUP</v>
      </c>
      <c r="L199" s="1" t="b">
        <f t="shared" si="14"/>
        <v>1</v>
      </c>
      <c r="M199" s="1" t="str">
        <f t="shared" si="15"/>
        <v>NO</v>
      </c>
      <c r="N199" s="34" t="str">
        <f>IF(M199="PAY", VLOOKUP(Table1[[#This Row],[JOB TYPE]],'CODES FOR CLOSING TYPE'!$A$1:$C$28, 3, 0), "")</f>
        <v/>
      </c>
      <c r="O199" s="5">
        <f t="shared" si="13"/>
        <v>14</v>
      </c>
    </row>
    <row r="200" spans="1:15" ht="15" customHeight="1" x14ac:dyDescent="0.35">
      <c r="A200" s="30">
        <v>6779006</v>
      </c>
      <c r="B200" s="30" t="s">
        <v>591</v>
      </c>
      <c r="C200" s="30" t="s">
        <v>32</v>
      </c>
      <c r="D200" s="30" t="s">
        <v>19</v>
      </c>
      <c r="E200" s="1" t="s">
        <v>51</v>
      </c>
      <c r="F200" s="51">
        <v>43195</v>
      </c>
      <c r="G200" s="30" t="str">
        <f>VLOOKUP(Table1[[#This Row],[JOB TYPE]],'CODES FOR CLOSING TYPE'!$A$1:$B$28,2,0)</f>
        <v>ZNGA562BC</v>
      </c>
      <c r="H200" s="1" t="str">
        <f>_xlfn.IFNA(VLOOKUP(Table1[[#This Row],[JOB TYPE]],Table2[#All],2,0), "Not req")</f>
        <v>Not req</v>
      </c>
      <c r="J200" s="1" t="str">
        <f>CONCATENATE(Table1[[#This Row],[WORK ID]],Table1[[#This Row],[CODE]])</f>
        <v>6779006ZNGA562BC</v>
      </c>
      <c r="K200" s="1" t="str">
        <f t="shared" si="12"/>
        <v>UNIQUE</v>
      </c>
      <c r="L200" s="1" t="b">
        <f>SUMPRODUCT(--(G200=BUILDCODES))&gt;0</f>
        <v>0</v>
      </c>
      <c r="M200" s="1" t="str">
        <f>IF(AND(K200="DUP", L200=TRUE),"NO","PAY")</f>
        <v>PAY</v>
      </c>
      <c r="N200" s="34">
        <f>IF(M200="PAY", VLOOKUP(Table1[[#This Row],[JOB TYPE]],'CODES FOR CLOSING TYPE'!$A$1:$C$28, 3, 0), "")</f>
        <v>498.69</v>
      </c>
      <c r="O200" s="5">
        <f t="shared" si="13"/>
        <v>14</v>
      </c>
    </row>
    <row r="201" spans="1:15" ht="15" customHeight="1" x14ac:dyDescent="0.35">
      <c r="A201" s="30">
        <v>6791388</v>
      </c>
      <c r="B201" s="30" t="s">
        <v>592</v>
      </c>
      <c r="C201" s="30" t="s">
        <v>52</v>
      </c>
      <c r="D201" s="30" t="s">
        <v>44</v>
      </c>
      <c r="E201" s="1" t="s">
        <v>58</v>
      </c>
      <c r="F201" s="51">
        <v>43195</v>
      </c>
      <c r="G201" s="30" t="str">
        <f>VLOOKUP(Table1[[#This Row],[JOB TYPE]],'CODES FOR CLOSING TYPE'!$A$1:$B$28,2,0)</f>
        <v>ZNGA564BC</v>
      </c>
      <c r="H201" s="1" t="str">
        <f>_xlfn.IFNA(VLOOKUP(Table1[[#This Row],[JOB TYPE]],Table2[#All],2,0), "Not req")</f>
        <v>Not req</v>
      </c>
      <c r="J201" s="1" t="str">
        <f>CONCATENATE(Table1[[#This Row],[WORK ID]],Table1[[#This Row],[CODE]])</f>
        <v>6791388ZNGA564BC</v>
      </c>
      <c r="K201" s="1" t="str">
        <f t="shared" si="12"/>
        <v>UNIQUE</v>
      </c>
      <c r="L201" s="1" t="b">
        <f t="shared" si="14"/>
        <v>0</v>
      </c>
      <c r="M201" s="1" t="str">
        <f t="shared" si="15"/>
        <v>PAY</v>
      </c>
      <c r="N201" s="34">
        <f>IF(M201="PAY", VLOOKUP(Table1[[#This Row],[JOB TYPE]],'CODES FOR CLOSING TYPE'!$A$1:$C$28, 3, 0), "")</f>
        <v>881.69</v>
      </c>
      <c r="O201" s="5">
        <f t="shared" si="13"/>
        <v>14</v>
      </c>
    </row>
    <row r="202" spans="1:15" ht="15" customHeight="1" x14ac:dyDescent="0.35">
      <c r="A202" s="30">
        <v>6795264</v>
      </c>
      <c r="B202" s="30" t="s">
        <v>588</v>
      </c>
      <c r="C202" s="30" t="s">
        <v>26</v>
      </c>
      <c r="D202" s="30" t="s">
        <v>19</v>
      </c>
      <c r="E202" s="1" t="s">
        <v>23</v>
      </c>
      <c r="F202" s="51">
        <v>43196</v>
      </c>
      <c r="G202" s="30" t="str">
        <f>VLOOKUP(Table1[[#This Row],[JOB TYPE]],'CODES FOR CLOSING TYPE'!$A$1:$B$28,2,0)</f>
        <v>ZNGA563BC</v>
      </c>
      <c r="H202" s="1" t="str">
        <f>_xlfn.IFNA(VLOOKUP(Table1[[#This Row],[JOB TYPE]],Table2[#All],2,0), "Not req")</f>
        <v>Not req</v>
      </c>
      <c r="J202" s="1" t="str">
        <f>CONCATENATE(Table1[[#This Row],[WORK ID]],Table1[[#This Row],[CODE]])</f>
        <v>6795264ZNGA563BC</v>
      </c>
      <c r="K202" s="1" t="str">
        <f t="shared" si="12"/>
        <v>UNIQUE</v>
      </c>
      <c r="L202" s="1" t="b">
        <f t="shared" si="14"/>
        <v>0</v>
      </c>
      <c r="M202" s="1" t="str">
        <f t="shared" si="15"/>
        <v>PAY</v>
      </c>
      <c r="N202" s="34">
        <f>IF(M202="PAY", VLOOKUP(Table1[[#This Row],[JOB TYPE]],'CODES FOR CLOSING TYPE'!$A$1:$C$28, 3, 0), "")</f>
        <v>626.70000000000005</v>
      </c>
      <c r="O202" s="5">
        <f t="shared" si="13"/>
        <v>14</v>
      </c>
    </row>
    <row r="203" spans="1:15" ht="15" customHeight="1" x14ac:dyDescent="0.35">
      <c r="A203" s="30">
        <v>6780510</v>
      </c>
      <c r="B203" s="30" t="s">
        <v>143</v>
      </c>
      <c r="C203" s="30" t="s">
        <v>26</v>
      </c>
      <c r="D203" s="30" t="s">
        <v>19</v>
      </c>
      <c r="E203" s="1" t="s">
        <v>23</v>
      </c>
      <c r="F203" s="51">
        <v>43196</v>
      </c>
      <c r="G203" s="30" t="str">
        <f>VLOOKUP(Table1[[#This Row],[JOB TYPE]],'CODES FOR CLOSING TYPE'!$A$1:$B$28,2,0)</f>
        <v>ZNGA563BC</v>
      </c>
      <c r="H203" s="1" t="str">
        <f>_xlfn.IFNA(VLOOKUP(Table1[[#This Row],[JOB TYPE]],Table2[#All],2,0), "Not req")</f>
        <v>Not req</v>
      </c>
      <c r="J203" s="1" t="str">
        <f>CONCATENATE(Table1[[#This Row],[WORK ID]],Table1[[#This Row],[CODE]])</f>
        <v>6780510ZNGA563BC</v>
      </c>
      <c r="K203" s="1" t="str">
        <f t="shared" si="12"/>
        <v>UNIQUE</v>
      </c>
      <c r="L203" s="1" t="b">
        <f t="shared" si="14"/>
        <v>0</v>
      </c>
      <c r="M203" s="1" t="str">
        <f t="shared" si="15"/>
        <v>PAY</v>
      </c>
      <c r="N203" s="34">
        <f>IF(M203="PAY", VLOOKUP(Table1[[#This Row],[JOB TYPE]],'CODES FOR CLOSING TYPE'!$A$1:$C$28, 3, 0), "")</f>
        <v>626.70000000000005</v>
      </c>
      <c r="O203" s="5">
        <f t="shared" si="13"/>
        <v>14</v>
      </c>
    </row>
    <row r="204" spans="1:15" ht="15" customHeight="1" x14ac:dyDescent="0.35">
      <c r="A204" s="30">
        <v>5139988</v>
      </c>
      <c r="B204" s="30" t="s">
        <v>593</v>
      </c>
      <c r="C204" s="30" t="s">
        <v>35</v>
      </c>
      <c r="D204" s="30" t="s">
        <v>19</v>
      </c>
      <c r="E204" s="1" t="s">
        <v>23</v>
      </c>
      <c r="F204" s="51">
        <v>43196</v>
      </c>
      <c r="G204" s="30" t="str">
        <f>VLOOKUP(Table1[[#This Row],[JOB TYPE]],'CODES FOR CLOSING TYPE'!$A$1:$B$28,2,0)</f>
        <v>ZNGA561C</v>
      </c>
      <c r="H204" s="1" t="str">
        <f>_xlfn.IFNA(VLOOKUP(Table1[[#This Row],[JOB TYPE]],Table2[#All],2,0), "Not req")</f>
        <v>Not req</v>
      </c>
      <c r="J204" s="1" t="str">
        <f>CONCATENATE(Table1[[#This Row],[WORK ID]],Table1[[#This Row],[CODE]])</f>
        <v>5139988ZNGA561C</v>
      </c>
      <c r="K204" s="1" t="str">
        <f t="shared" si="12"/>
        <v>UNIQUE</v>
      </c>
      <c r="L204" s="1" t="b">
        <f t="shared" si="14"/>
        <v>0</v>
      </c>
      <c r="M204" s="1" t="str">
        <f t="shared" si="15"/>
        <v>PAY</v>
      </c>
      <c r="N204" s="34">
        <f>IF(M204="PAY", VLOOKUP(Table1[[#This Row],[JOB TYPE]],'CODES FOR CLOSING TYPE'!$A$1:$C$28, 3, 0), "")</f>
        <v>205.64</v>
      </c>
      <c r="O204" s="5">
        <f t="shared" si="13"/>
        <v>14</v>
      </c>
    </row>
    <row r="205" spans="1:15" ht="15" customHeight="1" x14ac:dyDescent="0.35">
      <c r="A205" s="30">
        <v>6598833</v>
      </c>
      <c r="B205" s="30" t="s">
        <v>130</v>
      </c>
      <c r="C205" s="30" t="s">
        <v>15</v>
      </c>
      <c r="D205" s="30" t="s">
        <v>19</v>
      </c>
      <c r="E205" s="1" t="s">
        <v>23</v>
      </c>
      <c r="F205" s="51">
        <v>43197</v>
      </c>
      <c r="G205" s="30" t="str">
        <f>VLOOKUP(Table1[[#This Row],[JOB TYPE]],'CODES FOR CLOSING TYPE'!$A$1:$B$28,2,0)</f>
        <v>ZNGA561BC</v>
      </c>
      <c r="H205" s="1" t="str">
        <f>_xlfn.IFNA(VLOOKUP(Table1[[#This Row],[JOB TYPE]],Table2[#All],2,0), "Not req")</f>
        <v>Not req</v>
      </c>
      <c r="J205" s="1" t="str">
        <f>CONCATENATE(Table1[[#This Row],[WORK ID]],Table1[[#This Row],[CODE]])</f>
        <v>6598833ZNGA561BC</v>
      </c>
      <c r="K205" s="1" t="str">
        <f t="shared" si="12"/>
        <v>UNIQUE</v>
      </c>
      <c r="L205" s="1" t="b">
        <f t="shared" si="14"/>
        <v>0</v>
      </c>
      <c r="M205" s="1" t="str">
        <f t="shared" si="15"/>
        <v>PAY</v>
      </c>
      <c r="N205" s="34">
        <f>IF(M205="PAY", VLOOKUP(Table1[[#This Row],[JOB TYPE]],'CODES FOR CLOSING TYPE'!$A$1:$C$28, 3, 0), "")</f>
        <v>433.57</v>
      </c>
      <c r="O205" s="5">
        <f t="shared" si="13"/>
        <v>14</v>
      </c>
    </row>
    <row r="206" spans="1:15" ht="15" customHeight="1" x14ac:dyDescent="0.35">
      <c r="A206" s="30">
        <v>6846058</v>
      </c>
      <c r="B206" s="30" t="s">
        <v>594</v>
      </c>
      <c r="C206" s="30" t="s">
        <v>9</v>
      </c>
      <c r="D206" s="30" t="s">
        <v>19</v>
      </c>
      <c r="E206" s="1" t="s">
        <v>23</v>
      </c>
      <c r="F206" s="51">
        <v>43197</v>
      </c>
      <c r="G206" s="30" t="str">
        <f>VLOOKUP(Table1[[#This Row],[JOB TYPE]],'CODES FOR CLOSING TYPE'!$A$1:$B$28,2,0)</f>
        <v>ZNGA561B</v>
      </c>
      <c r="H206" s="1" t="str">
        <f>_xlfn.IFNA(VLOOKUP(Table1[[#This Row],[JOB TYPE]],Table2[#All],2,0), "Not req")</f>
        <v>Not req</v>
      </c>
      <c r="J206" s="1" t="str">
        <f>CONCATENATE(Table1[[#This Row],[WORK ID]],Table1[[#This Row],[CODE]])</f>
        <v>6846058ZNGA561B</v>
      </c>
      <c r="K206" s="1" t="str">
        <f t="shared" si="12"/>
        <v>UNIQUE</v>
      </c>
      <c r="L206" s="1" t="b">
        <f t="shared" si="14"/>
        <v>1</v>
      </c>
      <c r="M206" s="1" t="str">
        <f t="shared" si="15"/>
        <v>PAY</v>
      </c>
      <c r="N206" s="34">
        <f>IF(M206="PAY", VLOOKUP(Table1[[#This Row],[JOB TYPE]],'CODES FOR CLOSING TYPE'!$A$1:$C$28, 3, 0), "")</f>
        <v>194.94</v>
      </c>
      <c r="O206" s="5">
        <f t="shared" si="13"/>
        <v>14</v>
      </c>
    </row>
    <row r="207" spans="1:15" ht="15" customHeight="1" x14ac:dyDescent="0.35">
      <c r="A207" s="30">
        <v>6440218</v>
      </c>
      <c r="B207" s="30" t="s">
        <v>595</v>
      </c>
      <c r="C207" s="30" t="s">
        <v>9</v>
      </c>
      <c r="D207" s="30" t="s">
        <v>19</v>
      </c>
      <c r="E207" s="1" t="s">
        <v>30</v>
      </c>
      <c r="F207" s="51">
        <v>43196</v>
      </c>
      <c r="G207" s="30" t="str">
        <f>VLOOKUP(Table1[[#This Row],[JOB TYPE]],'CODES FOR CLOSING TYPE'!$A$1:$B$28,2,0)</f>
        <v>ZNGA561B</v>
      </c>
      <c r="H207" s="1" t="str">
        <f>_xlfn.IFNA(VLOOKUP(Table1[[#This Row],[JOB TYPE]],Table2[#All],2,0), "Not req")</f>
        <v>Not req</v>
      </c>
      <c r="J207" s="1" t="str">
        <f>CONCATENATE(Table1[[#This Row],[WORK ID]],Table1[[#This Row],[CODE]])</f>
        <v>6440218ZNGA561B</v>
      </c>
      <c r="K207" s="1" t="str">
        <f t="shared" si="12"/>
        <v>DUP</v>
      </c>
      <c r="L207" s="1" t="b">
        <f t="shared" si="14"/>
        <v>1</v>
      </c>
      <c r="M207" s="1" t="str">
        <f t="shared" si="15"/>
        <v>NO</v>
      </c>
      <c r="N207" s="34" t="str">
        <f>IF(M207="PAY", VLOOKUP(Table1[[#This Row],[JOB TYPE]],'CODES FOR CLOSING TYPE'!$A$1:$C$28, 3, 0), "")</f>
        <v/>
      </c>
      <c r="O207" s="5">
        <f t="shared" si="13"/>
        <v>14</v>
      </c>
    </row>
    <row r="208" spans="1:15" ht="15" customHeight="1" x14ac:dyDescent="0.35">
      <c r="A208" s="30">
        <v>6440218</v>
      </c>
      <c r="B208" s="30" t="s">
        <v>595</v>
      </c>
      <c r="C208" s="30" t="s">
        <v>15</v>
      </c>
      <c r="D208" s="30" t="s">
        <v>19</v>
      </c>
      <c r="E208" s="1" t="s">
        <v>30</v>
      </c>
      <c r="F208" s="51">
        <v>43196</v>
      </c>
      <c r="G208" s="30" t="str">
        <f>VLOOKUP(Table1[[#This Row],[JOB TYPE]],'CODES FOR CLOSING TYPE'!$A$1:$B$28,2,0)</f>
        <v>ZNGA561BC</v>
      </c>
      <c r="H208" s="1" t="str">
        <f>_xlfn.IFNA(VLOOKUP(Table1[[#This Row],[JOB TYPE]],Table2[#All],2,0), "Not req")</f>
        <v>Not req</v>
      </c>
      <c r="J208" s="1" t="str">
        <f>CONCATENATE(Table1[[#This Row],[WORK ID]],Table1[[#This Row],[CODE]])</f>
        <v>6440218ZNGA561BC</v>
      </c>
      <c r="K208" s="1" t="str">
        <f t="shared" si="12"/>
        <v>UNIQUE</v>
      </c>
      <c r="L208" s="1" t="b">
        <f t="shared" si="14"/>
        <v>0</v>
      </c>
      <c r="M208" s="1" t="str">
        <f t="shared" si="15"/>
        <v>PAY</v>
      </c>
      <c r="N208" s="34">
        <f>IF(M208="PAY", VLOOKUP(Table1[[#This Row],[JOB TYPE]],'CODES FOR CLOSING TYPE'!$A$1:$C$28, 3, 0), "")</f>
        <v>433.57</v>
      </c>
      <c r="O208" s="5">
        <f t="shared" si="13"/>
        <v>14</v>
      </c>
    </row>
    <row r="209" spans="1:15" ht="15" customHeight="1" x14ac:dyDescent="0.35">
      <c r="A209" s="30">
        <v>6868868</v>
      </c>
      <c r="B209" s="30" t="s">
        <v>596</v>
      </c>
      <c r="C209" s="30" t="s">
        <v>11</v>
      </c>
      <c r="D209" s="30" t="s">
        <v>18</v>
      </c>
      <c r="E209" s="1" t="s">
        <v>30</v>
      </c>
      <c r="F209" s="51">
        <v>43197</v>
      </c>
      <c r="G209" s="30" t="str">
        <f>VLOOKUP(Table1[[#This Row],[JOB TYPE]],'CODES FOR CLOSING TYPE'!$A$1:$B$28,2,0)</f>
        <v>NGA-750</v>
      </c>
      <c r="H209" s="1" t="str">
        <f>_xlfn.IFNA(VLOOKUP(Table1[[#This Row],[JOB TYPE]],Table2[#All],2,0), "Not req")</f>
        <v>Not req</v>
      </c>
      <c r="J209" s="1" t="str">
        <f>CONCATENATE(Table1[[#This Row],[WORK ID]],Table1[[#This Row],[CODE]])</f>
        <v>6868868NGA-750</v>
      </c>
      <c r="K209" s="1" t="str">
        <f t="shared" si="12"/>
        <v>UNIQUE</v>
      </c>
      <c r="L209" s="1" t="b">
        <f t="shared" si="14"/>
        <v>0</v>
      </c>
      <c r="M209" s="1" t="str">
        <f t="shared" si="15"/>
        <v>PAY</v>
      </c>
      <c r="N209" s="34">
        <f>IF(M209="PAY", VLOOKUP(Table1[[#This Row],[JOB TYPE]],'CODES FOR CLOSING TYPE'!$A$1:$C$28, 3, 0), "")</f>
        <v>22.61</v>
      </c>
      <c r="O209" s="5">
        <f t="shared" si="13"/>
        <v>14</v>
      </c>
    </row>
    <row r="210" spans="1:15" ht="15.75" customHeight="1" x14ac:dyDescent="0.35">
      <c r="A210" s="30">
        <v>6868868</v>
      </c>
      <c r="B210" s="30" t="s">
        <v>596</v>
      </c>
      <c r="C210" s="131" t="s">
        <v>202</v>
      </c>
      <c r="D210" s="30" t="s">
        <v>18</v>
      </c>
      <c r="E210" s="1" t="s">
        <v>30</v>
      </c>
      <c r="F210" s="51">
        <v>43197</v>
      </c>
      <c r="G210" s="30" t="str">
        <f>VLOOKUP(Table1[[#This Row],[JOB TYPE]],'CODES FOR CLOSING TYPE'!$A$1:$B$28,2,0)</f>
        <v>NGA-762</v>
      </c>
      <c r="H210" s="1" t="str">
        <f>_xlfn.IFNA(VLOOKUP(Table1[[#This Row],[JOB TYPE]],Table2[#All],2,0), "Not req")</f>
        <v>Not req</v>
      </c>
      <c r="J210" s="1" t="str">
        <f>CONCATENATE(Table1[[#This Row],[WORK ID]],Table1[[#This Row],[CODE]])</f>
        <v>6868868NGA-762</v>
      </c>
      <c r="K210" s="1" t="str">
        <f t="shared" si="12"/>
        <v>UNIQUE</v>
      </c>
      <c r="L210" s="1" t="b">
        <f t="shared" si="14"/>
        <v>0</v>
      </c>
      <c r="M210" s="1" t="str">
        <f t="shared" si="15"/>
        <v>PAY</v>
      </c>
      <c r="N210" s="34">
        <f>IF(M210="PAY", VLOOKUP(Table1[[#This Row],[JOB TYPE]],'CODES FOR CLOSING TYPE'!$A$1:$C$28, 3, 0), "")</f>
        <v>60.72</v>
      </c>
      <c r="O210" s="5">
        <f t="shared" si="13"/>
        <v>14</v>
      </c>
    </row>
    <row r="211" spans="1:15" ht="15" customHeight="1" x14ac:dyDescent="0.35">
      <c r="A211" s="30">
        <v>6725196</v>
      </c>
      <c r="B211" s="30" t="s">
        <v>601</v>
      </c>
      <c r="C211" s="30" t="s">
        <v>9</v>
      </c>
      <c r="D211" s="30" t="s">
        <v>19</v>
      </c>
      <c r="E211" s="1" t="s">
        <v>7</v>
      </c>
      <c r="F211" s="51">
        <v>43196</v>
      </c>
      <c r="G211" s="32" t="str">
        <f>VLOOKUP(Table1[[#This Row],[JOB TYPE]],'CODES FOR CLOSING TYPE'!$A$1:$B$28,2,0)</f>
        <v>ZNGA561B</v>
      </c>
      <c r="H211" s="1" t="str">
        <f>_xlfn.IFNA(VLOOKUP(Table1[[#This Row],[JOB TYPE]],Table2[#All],2,0), "Not req")</f>
        <v>Not req</v>
      </c>
      <c r="J211" s="1" t="str">
        <f>CONCATENATE(Table1[[#This Row],[WORK ID]],Table1[[#This Row],[CODE]])</f>
        <v>6725196ZNGA561B</v>
      </c>
      <c r="K211" s="1" t="str">
        <f t="shared" si="12"/>
        <v>DUP</v>
      </c>
      <c r="L211" s="1" t="b">
        <f t="shared" si="14"/>
        <v>1</v>
      </c>
      <c r="M211" s="1" t="str">
        <f t="shared" si="15"/>
        <v>NO</v>
      </c>
      <c r="N211" s="34" t="str">
        <f>IF(M211="PAY", VLOOKUP(Table1[[#This Row],[JOB TYPE]],'CODES FOR CLOSING TYPE'!$A$1:$C$28, 3, 0), "")</f>
        <v/>
      </c>
      <c r="O211" s="5">
        <f t="shared" si="13"/>
        <v>14</v>
      </c>
    </row>
    <row r="212" spans="1:15" ht="15" customHeight="1" x14ac:dyDescent="0.35">
      <c r="A212" s="30">
        <v>6839988</v>
      </c>
      <c r="B212" s="30" t="s">
        <v>602</v>
      </c>
      <c r="C212" s="30" t="s">
        <v>20</v>
      </c>
      <c r="D212" s="30" t="s">
        <v>19</v>
      </c>
      <c r="E212" s="1" t="s">
        <v>7</v>
      </c>
      <c r="F212" s="51">
        <v>43196</v>
      </c>
      <c r="G212" s="32" t="str">
        <f>VLOOKUP(Table1[[#This Row],[JOB TYPE]],'CODES FOR CLOSING TYPE'!$A$1:$B$28,2,0)</f>
        <v>ZNGA564B</v>
      </c>
      <c r="H212" s="1" t="str">
        <f>_xlfn.IFNA(VLOOKUP(Table1[[#This Row],[JOB TYPE]],Table2[#All],2,0), "Not req")</f>
        <v>REQ</v>
      </c>
      <c r="J212" s="1" t="str">
        <f>CONCATENATE(Table1[[#This Row],[WORK ID]],Table1[[#This Row],[CODE]])</f>
        <v>6839988ZNGA564B</v>
      </c>
      <c r="K212" s="1" t="str">
        <f t="shared" si="12"/>
        <v>DUP</v>
      </c>
      <c r="L212" s="1" t="b">
        <f t="shared" si="14"/>
        <v>1</v>
      </c>
      <c r="M212" s="1" t="str">
        <f t="shared" si="15"/>
        <v>NO</v>
      </c>
      <c r="N212" s="34" t="str">
        <f>IF(M212="PAY", VLOOKUP(Table1[[#This Row],[JOB TYPE]],'CODES FOR CLOSING TYPE'!$A$1:$C$28, 3, 0), "")</f>
        <v/>
      </c>
      <c r="O212" s="5">
        <f t="shared" si="13"/>
        <v>14</v>
      </c>
    </row>
    <row r="213" spans="1:15" ht="15" customHeight="1" x14ac:dyDescent="0.35">
      <c r="A213" s="30">
        <v>6846627</v>
      </c>
      <c r="B213" s="30" t="s">
        <v>603</v>
      </c>
      <c r="C213" s="30" t="s">
        <v>6</v>
      </c>
      <c r="D213" s="30" t="s">
        <v>19</v>
      </c>
      <c r="E213" s="1" t="s">
        <v>7</v>
      </c>
      <c r="F213" s="51">
        <v>43197</v>
      </c>
      <c r="G213" s="32" t="str">
        <f>VLOOKUP(Table1[[#This Row],[JOB TYPE]],'CODES FOR CLOSING TYPE'!$A$1:$B$28,2,0)</f>
        <v>ZNGA563B</v>
      </c>
      <c r="H213" s="1" t="str">
        <f>_xlfn.IFNA(VLOOKUP(Table1[[#This Row],[JOB TYPE]],Table2[#All],2,0), "Not req")</f>
        <v>REQ</v>
      </c>
      <c r="J213" s="1" t="str">
        <f>CONCATENATE(Table1[[#This Row],[WORK ID]],Table1[[#This Row],[CODE]])</f>
        <v>6846627ZNGA563B</v>
      </c>
      <c r="K213" s="1" t="str">
        <f t="shared" si="12"/>
        <v>DUP</v>
      </c>
      <c r="L213" s="1" t="b">
        <f t="shared" si="14"/>
        <v>1</v>
      </c>
      <c r="M213" s="1" t="str">
        <f t="shared" si="15"/>
        <v>NO</v>
      </c>
      <c r="N213" s="34" t="str">
        <f>IF(M213="PAY", VLOOKUP(Table1[[#This Row],[JOB TYPE]],'CODES FOR CLOSING TYPE'!$A$1:$C$28, 3, 0), "")</f>
        <v/>
      </c>
      <c r="O213" s="5">
        <f t="shared" si="13"/>
        <v>14</v>
      </c>
    </row>
    <row r="214" spans="1:15" ht="15" customHeight="1" x14ac:dyDescent="0.35">
      <c r="A214" s="30">
        <v>6846627</v>
      </c>
      <c r="B214" s="30" t="s">
        <v>603</v>
      </c>
      <c r="C214" s="30" t="s">
        <v>26</v>
      </c>
      <c r="D214" s="30" t="s">
        <v>19</v>
      </c>
      <c r="E214" s="1" t="s">
        <v>7</v>
      </c>
      <c r="F214" s="51">
        <v>43197</v>
      </c>
      <c r="G214" s="32" t="str">
        <f>VLOOKUP(Table1[[#This Row],[JOB TYPE]],'CODES FOR CLOSING TYPE'!$A$1:$B$28,2,0)</f>
        <v>ZNGA563BC</v>
      </c>
      <c r="H214" s="1" t="str">
        <f>_xlfn.IFNA(VLOOKUP(Table1[[#This Row],[JOB TYPE]],Table2[#All],2,0), "Not req")</f>
        <v>Not req</v>
      </c>
      <c r="J214" s="1" t="str">
        <f>CONCATENATE(Table1[[#This Row],[WORK ID]],Table1[[#This Row],[CODE]])</f>
        <v>6846627ZNGA563BC</v>
      </c>
      <c r="K214" s="1" t="str">
        <f t="shared" si="12"/>
        <v>UNIQUE</v>
      </c>
      <c r="L214" s="1" t="b">
        <f t="shared" si="14"/>
        <v>0</v>
      </c>
      <c r="M214" s="1" t="str">
        <f t="shared" si="15"/>
        <v>PAY</v>
      </c>
      <c r="N214" s="34">
        <f>IF(M214="PAY", VLOOKUP(Table1[[#This Row],[JOB TYPE]],'CODES FOR CLOSING TYPE'!$A$1:$C$28, 3, 0), "")</f>
        <v>626.70000000000005</v>
      </c>
      <c r="O214" s="5">
        <f t="shared" si="13"/>
        <v>14</v>
      </c>
    </row>
    <row r="215" spans="1:15" ht="15" customHeight="1" x14ac:dyDescent="0.35">
      <c r="A215" s="30">
        <v>6725196</v>
      </c>
      <c r="B215" s="30" t="s">
        <v>601</v>
      </c>
      <c r="C215" s="30" t="s">
        <v>15</v>
      </c>
      <c r="D215" s="30" t="s">
        <v>19</v>
      </c>
      <c r="E215" s="1" t="s">
        <v>7</v>
      </c>
      <c r="F215" s="51">
        <v>43197</v>
      </c>
      <c r="G215" s="32" t="str">
        <f>VLOOKUP(Table1[[#This Row],[JOB TYPE]],'CODES FOR CLOSING TYPE'!$A$1:$B$28,2,0)</f>
        <v>ZNGA561BC</v>
      </c>
      <c r="H215" s="1" t="str">
        <f>_xlfn.IFNA(VLOOKUP(Table1[[#This Row],[JOB TYPE]],Table2[#All],2,0), "Not req")</f>
        <v>Not req</v>
      </c>
      <c r="J215" s="1" t="str">
        <f>CONCATENATE(Table1[[#This Row],[WORK ID]],Table1[[#This Row],[CODE]])</f>
        <v>6725196ZNGA561BC</v>
      </c>
      <c r="K215" s="1" t="str">
        <f t="shared" si="12"/>
        <v>UNIQUE</v>
      </c>
      <c r="L215" s="1" t="b">
        <f t="shared" si="14"/>
        <v>0</v>
      </c>
      <c r="M215" s="1" t="str">
        <f t="shared" si="15"/>
        <v>PAY</v>
      </c>
      <c r="N215" s="34">
        <f>IF(M215="PAY", VLOOKUP(Table1[[#This Row],[JOB TYPE]],'CODES FOR CLOSING TYPE'!$A$1:$C$28, 3, 0), "")</f>
        <v>433.57</v>
      </c>
      <c r="O215" s="5">
        <f t="shared" si="13"/>
        <v>14</v>
      </c>
    </row>
    <row r="216" spans="1:15" ht="15" customHeight="1" x14ac:dyDescent="0.35">
      <c r="A216" s="30">
        <v>6816913</v>
      </c>
      <c r="B216" s="30" t="s">
        <v>589</v>
      </c>
      <c r="C216" s="30" t="s">
        <v>15</v>
      </c>
      <c r="D216" s="30" t="s">
        <v>19</v>
      </c>
      <c r="E216" s="1" t="s">
        <v>155</v>
      </c>
      <c r="F216" s="51">
        <v>43196</v>
      </c>
      <c r="G216" s="32" t="str">
        <f>VLOOKUP(Table1[[#This Row],[JOB TYPE]],'CODES FOR CLOSING TYPE'!$A$1:$B$28,2,0)</f>
        <v>ZNGA561BC</v>
      </c>
      <c r="H216" s="1" t="str">
        <f>_xlfn.IFNA(VLOOKUP(Table1[[#This Row],[JOB TYPE]],Table2[#All],2,0), "Not req")</f>
        <v>Not req</v>
      </c>
      <c r="J216" s="1" t="str">
        <f>CONCATENATE(Table1[[#This Row],[WORK ID]],Table1[[#This Row],[CODE]])</f>
        <v>6816913ZNGA561BC</v>
      </c>
      <c r="K216" s="1" t="str">
        <f t="shared" si="12"/>
        <v>UNIQUE</v>
      </c>
      <c r="L216" s="1" t="b">
        <f t="shared" si="14"/>
        <v>0</v>
      </c>
      <c r="M216" s="1" t="str">
        <f t="shared" si="15"/>
        <v>PAY</v>
      </c>
      <c r="N216" s="34">
        <f>IF(M216="PAY", VLOOKUP(Table1[[#This Row],[JOB TYPE]],'CODES FOR CLOSING TYPE'!$A$1:$C$28, 3, 0), "")</f>
        <v>433.57</v>
      </c>
      <c r="O216" s="5">
        <f t="shared" si="13"/>
        <v>14</v>
      </c>
    </row>
    <row r="217" spans="1:15" ht="15" customHeight="1" x14ac:dyDescent="0.35">
      <c r="A217" s="30">
        <v>6895889</v>
      </c>
      <c r="B217" s="30" t="s">
        <v>604</v>
      </c>
      <c r="C217" s="30" t="s">
        <v>26</v>
      </c>
      <c r="D217" s="30" t="s">
        <v>19</v>
      </c>
      <c r="E217" s="1" t="s">
        <v>155</v>
      </c>
      <c r="F217" s="51">
        <v>43196</v>
      </c>
      <c r="G217" s="32" t="str">
        <f>VLOOKUP(Table1[[#This Row],[JOB TYPE]],'CODES FOR CLOSING TYPE'!$A$1:$B$28,2,0)</f>
        <v>ZNGA563BC</v>
      </c>
      <c r="H217" s="5" t="str">
        <f>_xlfn.IFNA(VLOOKUP(Table1[[#This Row],[JOB TYPE]],Table2[#All],2,0), "Not req")</f>
        <v>Not req</v>
      </c>
      <c r="J217" s="5" t="str">
        <f>CONCATENATE(Table1[[#This Row],[WORK ID]],Table1[[#This Row],[CODE]])</f>
        <v>6895889ZNGA563BC</v>
      </c>
      <c r="K217" s="5" t="str">
        <f t="shared" si="12"/>
        <v>UNIQUE</v>
      </c>
      <c r="L217" s="5" t="b">
        <f>SUMPRODUCT(--(G217=BUILDCODES))&gt;0</f>
        <v>0</v>
      </c>
      <c r="M217" s="5" t="str">
        <f>IF(AND(K217="DUP", L217=TRUE),"NO","PAY")</f>
        <v>PAY</v>
      </c>
      <c r="N217" s="34">
        <f>IF(M217="PAY", VLOOKUP(Table1[[#This Row],[JOB TYPE]],'CODES FOR CLOSING TYPE'!$A$1:$C$28, 3, 0), "")</f>
        <v>626.70000000000005</v>
      </c>
      <c r="O217" s="5">
        <f t="shared" si="13"/>
        <v>14</v>
      </c>
    </row>
    <row r="218" spans="1:15" ht="15" customHeight="1" x14ac:dyDescent="0.35">
      <c r="A218" s="30">
        <v>6895889</v>
      </c>
      <c r="B218" s="30" t="s">
        <v>604</v>
      </c>
      <c r="C218" s="30" t="s">
        <v>6</v>
      </c>
      <c r="D218" s="30" t="s">
        <v>19</v>
      </c>
      <c r="E218" s="1" t="s">
        <v>155</v>
      </c>
      <c r="F218" s="51">
        <v>43196</v>
      </c>
      <c r="G218" s="32" t="str">
        <f>VLOOKUP(Table1[[#This Row],[JOB TYPE]],'CODES FOR CLOSING TYPE'!$A$1:$B$28,2,0)</f>
        <v>ZNGA563B</v>
      </c>
      <c r="H218" s="1" t="str">
        <f>_xlfn.IFNA(VLOOKUP(Table1[[#This Row],[JOB TYPE]],Table2[#All],2,0), "Not req")</f>
        <v>REQ</v>
      </c>
      <c r="J218" s="1" t="str">
        <f>CONCATENATE(Table1[[#This Row],[WORK ID]],Table1[[#This Row],[CODE]])</f>
        <v>6895889ZNGA563B</v>
      </c>
      <c r="K218" s="1" t="str">
        <f t="shared" si="12"/>
        <v>DUP</v>
      </c>
      <c r="L218" s="1" t="b">
        <f t="shared" si="14"/>
        <v>1</v>
      </c>
      <c r="M218" s="1" t="str">
        <f t="shared" si="15"/>
        <v>NO</v>
      </c>
      <c r="N218" s="34" t="str">
        <f>IF(M218="PAY", VLOOKUP(Table1[[#This Row],[JOB TYPE]],'CODES FOR CLOSING TYPE'!$A$1:$C$28, 3, 0), "")</f>
        <v/>
      </c>
      <c r="O218" s="5">
        <f t="shared" si="13"/>
        <v>14</v>
      </c>
    </row>
    <row r="219" spans="1:15" ht="15" customHeight="1" x14ac:dyDescent="0.35">
      <c r="A219" s="30">
        <v>6080683</v>
      </c>
      <c r="B219" s="30" t="s">
        <v>156</v>
      </c>
      <c r="C219" s="30" t="s">
        <v>26</v>
      </c>
      <c r="D219" s="30" t="s">
        <v>19</v>
      </c>
      <c r="E219" s="1" t="s">
        <v>155</v>
      </c>
      <c r="F219" s="51">
        <v>43197</v>
      </c>
      <c r="G219" s="32" t="str">
        <f>VLOOKUP(Table1[[#This Row],[JOB TYPE]],'CODES FOR CLOSING TYPE'!$A$1:$B$28,2,0)</f>
        <v>ZNGA563BC</v>
      </c>
      <c r="H219" s="1" t="str">
        <f>_xlfn.IFNA(VLOOKUP(Table1[[#This Row],[JOB TYPE]],Table2[#All],2,0), "Not req")</f>
        <v>Not req</v>
      </c>
      <c r="J219" s="1" t="str">
        <f>CONCATENATE(Table1[[#This Row],[WORK ID]],Table1[[#This Row],[CODE]])</f>
        <v>6080683ZNGA563BC</v>
      </c>
      <c r="K219" s="1" t="str">
        <f t="shared" si="12"/>
        <v>UNIQUE</v>
      </c>
      <c r="L219" s="1" t="b">
        <f t="shared" si="14"/>
        <v>0</v>
      </c>
      <c r="M219" s="1" t="str">
        <f t="shared" si="15"/>
        <v>PAY</v>
      </c>
      <c r="N219" s="34">
        <f>IF(M219="PAY", VLOOKUP(Table1[[#This Row],[JOB TYPE]],'CODES FOR CLOSING TYPE'!$A$1:$C$28, 3, 0), "")</f>
        <v>626.70000000000005</v>
      </c>
      <c r="O219" s="5">
        <f t="shared" si="13"/>
        <v>14</v>
      </c>
    </row>
    <row r="220" spans="1:15" ht="15" customHeight="1" x14ac:dyDescent="0.35">
      <c r="A220" s="30">
        <v>6857241</v>
      </c>
      <c r="B220" s="30" t="s">
        <v>154</v>
      </c>
      <c r="C220" s="30" t="s">
        <v>26</v>
      </c>
      <c r="D220" s="30" t="s">
        <v>19</v>
      </c>
      <c r="E220" s="1" t="s">
        <v>155</v>
      </c>
      <c r="F220" s="51">
        <v>43197</v>
      </c>
      <c r="G220" s="32" t="str">
        <f>VLOOKUP(Table1[[#This Row],[JOB TYPE]],'CODES FOR CLOSING TYPE'!$A$1:$B$28,2,0)</f>
        <v>ZNGA563BC</v>
      </c>
      <c r="H220" s="1" t="str">
        <f>_xlfn.IFNA(VLOOKUP(Table1[[#This Row],[JOB TYPE]],Table2[#All],2,0), "Not req")</f>
        <v>Not req</v>
      </c>
      <c r="J220" s="1" t="str">
        <f>CONCATENATE(Table1[[#This Row],[WORK ID]],Table1[[#This Row],[CODE]])</f>
        <v>6857241ZNGA563BC</v>
      </c>
      <c r="K220" s="1" t="str">
        <f t="shared" si="12"/>
        <v>UNIQUE</v>
      </c>
      <c r="L220" s="1" t="b">
        <f t="shared" si="14"/>
        <v>0</v>
      </c>
      <c r="M220" s="1" t="str">
        <f t="shared" si="15"/>
        <v>PAY</v>
      </c>
      <c r="N220" s="34">
        <f>IF(M220="PAY", VLOOKUP(Table1[[#This Row],[JOB TYPE]],'CODES FOR CLOSING TYPE'!$A$1:$C$28, 3, 0), "")</f>
        <v>626.70000000000005</v>
      </c>
      <c r="O220" s="5">
        <f t="shared" si="13"/>
        <v>14</v>
      </c>
    </row>
    <row r="221" spans="1:15" ht="15" customHeight="1" x14ac:dyDescent="0.35">
      <c r="A221" s="30">
        <v>6879615</v>
      </c>
      <c r="B221" s="30" t="s">
        <v>605</v>
      </c>
      <c r="C221" s="30" t="s">
        <v>91</v>
      </c>
      <c r="D221" s="30" t="s">
        <v>19</v>
      </c>
      <c r="E221" s="1" t="s">
        <v>42</v>
      </c>
      <c r="F221" s="51">
        <v>43196</v>
      </c>
      <c r="G221" s="32" t="str">
        <f>VLOOKUP(Table1[[#This Row],[JOB TYPE]],'CODES FOR CLOSING TYPE'!$A$1:$B$28,2,0)</f>
        <v>ZNGA562B</v>
      </c>
      <c r="H221" s="1" t="str">
        <f>_xlfn.IFNA(VLOOKUP(Table1[[#This Row],[JOB TYPE]],Table2[#All],2,0), "Not req")</f>
        <v>Not req</v>
      </c>
      <c r="J221" s="1" t="str">
        <f>CONCATENATE(Table1[[#This Row],[WORK ID]],Table1[[#This Row],[CODE]])</f>
        <v>6879615ZNGA562B</v>
      </c>
      <c r="K221" s="1" t="str">
        <f t="shared" si="12"/>
        <v>DUP</v>
      </c>
      <c r="L221" s="1" t="b">
        <f t="shared" si="14"/>
        <v>1</v>
      </c>
      <c r="M221" s="1" t="str">
        <f t="shared" si="15"/>
        <v>NO</v>
      </c>
      <c r="N221" s="34" t="str">
        <f>IF(M221="PAY", VLOOKUP(Table1[[#This Row],[JOB TYPE]],'CODES FOR CLOSING TYPE'!$A$1:$C$28, 3, 0), "")</f>
        <v/>
      </c>
      <c r="O221" s="5">
        <f t="shared" si="13"/>
        <v>14</v>
      </c>
    </row>
    <row r="222" spans="1:15" ht="15" customHeight="1" x14ac:dyDescent="0.35">
      <c r="A222" s="30">
        <v>6755778</v>
      </c>
      <c r="B222" s="30" t="s">
        <v>606</v>
      </c>
      <c r="C222" s="30" t="s">
        <v>20</v>
      </c>
      <c r="D222" s="30" t="s">
        <v>19</v>
      </c>
      <c r="E222" s="1" t="s">
        <v>42</v>
      </c>
      <c r="F222" s="51">
        <v>43196</v>
      </c>
      <c r="G222" s="32" t="str">
        <f>VLOOKUP(Table1[[#This Row],[JOB TYPE]],'CODES FOR CLOSING TYPE'!$A$1:$B$28,2,0)</f>
        <v>ZNGA564B</v>
      </c>
      <c r="H222" s="1" t="str">
        <f>_xlfn.IFNA(VLOOKUP(Table1[[#This Row],[JOB TYPE]],Table2[#All],2,0), "Not req")</f>
        <v>REQ</v>
      </c>
      <c r="J222" s="1" t="str">
        <f>CONCATENATE(Table1[[#This Row],[WORK ID]],Table1[[#This Row],[CODE]])</f>
        <v>6755778ZNGA564B</v>
      </c>
      <c r="K222" s="1" t="str">
        <f t="shared" si="12"/>
        <v>DUP</v>
      </c>
      <c r="L222" s="1" t="b">
        <f t="shared" si="14"/>
        <v>1</v>
      </c>
      <c r="M222" s="1" t="str">
        <f t="shared" si="15"/>
        <v>NO</v>
      </c>
      <c r="N222" s="34" t="str">
        <f>IF(M222="PAY", VLOOKUP(Table1[[#This Row],[JOB TYPE]],'CODES FOR CLOSING TYPE'!$A$1:$C$28, 3, 0), "")</f>
        <v/>
      </c>
      <c r="O222" s="5">
        <f t="shared" si="13"/>
        <v>14</v>
      </c>
    </row>
    <row r="223" spans="1:15" ht="15" customHeight="1" x14ac:dyDescent="0.35">
      <c r="A223" s="30">
        <v>6577411</v>
      </c>
      <c r="B223" s="30" t="s">
        <v>57</v>
      </c>
      <c r="C223" s="30" t="s">
        <v>35</v>
      </c>
      <c r="D223" s="30" t="s">
        <v>19</v>
      </c>
      <c r="E223" s="1" t="s">
        <v>58</v>
      </c>
      <c r="F223" s="51">
        <v>43196</v>
      </c>
      <c r="G223" s="32" t="str">
        <f>VLOOKUP(Table1[[#This Row],[JOB TYPE]],'CODES FOR CLOSING TYPE'!$A$1:$B$28,2,0)</f>
        <v>ZNGA561C</v>
      </c>
      <c r="H223" s="1" t="str">
        <f>_xlfn.IFNA(VLOOKUP(Table1[[#This Row],[JOB TYPE]],Table2[#All],2,0), "Not req")</f>
        <v>Not req</v>
      </c>
      <c r="J223" s="1" t="str">
        <f>CONCATENATE(Table1[[#This Row],[WORK ID]],Table1[[#This Row],[CODE]])</f>
        <v>6577411ZNGA561C</v>
      </c>
      <c r="K223" s="1" t="str">
        <f t="shared" si="12"/>
        <v>UNIQUE</v>
      </c>
      <c r="L223" s="1" t="b">
        <f t="shared" si="14"/>
        <v>0</v>
      </c>
      <c r="M223" s="1" t="str">
        <f t="shared" si="15"/>
        <v>PAY</v>
      </c>
      <c r="N223" s="34">
        <f>IF(M223="PAY", VLOOKUP(Table1[[#This Row],[JOB TYPE]],'CODES FOR CLOSING TYPE'!$A$1:$C$28, 3, 0), "")</f>
        <v>205.64</v>
      </c>
      <c r="O223" s="5">
        <f t="shared" si="13"/>
        <v>14</v>
      </c>
    </row>
    <row r="224" spans="1:15" ht="15" customHeight="1" x14ac:dyDescent="0.35">
      <c r="A224" s="30">
        <v>6290413</v>
      </c>
      <c r="B224" s="30" t="s">
        <v>607</v>
      </c>
      <c r="C224" s="30" t="s">
        <v>20</v>
      </c>
      <c r="D224" s="30" t="s">
        <v>19</v>
      </c>
      <c r="E224" s="1" t="s">
        <v>58</v>
      </c>
      <c r="F224" s="51">
        <v>43196</v>
      </c>
      <c r="G224" s="32" t="str">
        <f>VLOOKUP(Table1[[#This Row],[JOB TYPE]],'CODES FOR CLOSING TYPE'!$A$1:$B$28,2,0)</f>
        <v>ZNGA564B</v>
      </c>
      <c r="H224" s="1" t="str">
        <f>_xlfn.IFNA(VLOOKUP(Table1[[#This Row],[JOB TYPE]],Table2[#All],2,0), "Not req")</f>
        <v>REQ</v>
      </c>
      <c r="J224" s="1" t="str">
        <f>CONCATENATE(Table1[[#This Row],[WORK ID]],Table1[[#This Row],[CODE]])</f>
        <v>6290413ZNGA564B</v>
      </c>
      <c r="K224" s="1" t="str">
        <f t="shared" si="12"/>
        <v>DUP</v>
      </c>
      <c r="L224" s="1" t="b">
        <f t="shared" si="14"/>
        <v>1</v>
      </c>
      <c r="M224" s="1" t="str">
        <f t="shared" si="15"/>
        <v>NO</v>
      </c>
      <c r="N224" s="34" t="str">
        <f>IF(M224="PAY", VLOOKUP(Table1[[#This Row],[JOB TYPE]],'CODES FOR CLOSING TYPE'!$A$1:$C$28, 3, 0), "")</f>
        <v/>
      </c>
      <c r="O224" s="5">
        <f t="shared" si="13"/>
        <v>14</v>
      </c>
    </row>
    <row r="225" spans="1:15" ht="15" customHeight="1" x14ac:dyDescent="0.35">
      <c r="A225" s="30">
        <v>6824158</v>
      </c>
      <c r="B225" s="30" t="s">
        <v>608</v>
      </c>
      <c r="C225" s="30" t="s">
        <v>6</v>
      </c>
      <c r="D225" s="30" t="s">
        <v>19</v>
      </c>
      <c r="E225" s="1" t="s">
        <v>58</v>
      </c>
      <c r="F225" s="51">
        <v>43197</v>
      </c>
      <c r="G225" s="32" t="str">
        <f>VLOOKUP(Table1[[#This Row],[JOB TYPE]],'CODES FOR CLOSING TYPE'!$A$1:$B$28,2,0)</f>
        <v>ZNGA563B</v>
      </c>
      <c r="H225" s="1" t="str">
        <f>_xlfn.IFNA(VLOOKUP(Table1[[#This Row],[JOB TYPE]],Table2[#All],2,0), "Not req")</f>
        <v>REQ</v>
      </c>
      <c r="J225" s="1" t="str">
        <f>CONCATENATE(Table1[[#This Row],[WORK ID]],Table1[[#This Row],[CODE]])</f>
        <v>6824158ZNGA563B</v>
      </c>
      <c r="K225" s="1" t="str">
        <f t="shared" si="12"/>
        <v>DUP</v>
      </c>
      <c r="L225" s="1" t="b">
        <f t="shared" si="14"/>
        <v>1</v>
      </c>
      <c r="M225" s="1" t="str">
        <f t="shared" si="15"/>
        <v>NO</v>
      </c>
      <c r="N225" s="34" t="str">
        <f>IF(M225="PAY", VLOOKUP(Table1[[#This Row],[JOB TYPE]],'CODES FOR CLOSING TYPE'!$A$1:$C$28, 3, 0), "")</f>
        <v/>
      </c>
      <c r="O225" s="5">
        <f t="shared" si="13"/>
        <v>14</v>
      </c>
    </row>
    <row r="226" spans="1:15" ht="15" customHeight="1" x14ac:dyDescent="0.35">
      <c r="A226" s="30">
        <v>6824158</v>
      </c>
      <c r="B226" s="30" t="s">
        <v>608</v>
      </c>
      <c r="C226" s="30" t="s">
        <v>26</v>
      </c>
      <c r="D226" s="30" t="s">
        <v>19</v>
      </c>
      <c r="E226" s="1" t="s">
        <v>58</v>
      </c>
      <c r="F226" s="51">
        <v>43197</v>
      </c>
      <c r="G226" s="32" t="str">
        <f>VLOOKUP(Table1[[#This Row],[JOB TYPE]],'CODES FOR CLOSING TYPE'!$A$1:$B$28,2,0)</f>
        <v>ZNGA563BC</v>
      </c>
      <c r="H226" s="1" t="str">
        <f>_xlfn.IFNA(VLOOKUP(Table1[[#This Row],[JOB TYPE]],Table2[#All],2,0), "Not req")</f>
        <v>Not req</v>
      </c>
      <c r="J226" s="1" t="str">
        <f>CONCATENATE(Table1[[#This Row],[WORK ID]],Table1[[#This Row],[CODE]])</f>
        <v>6824158ZNGA563BC</v>
      </c>
      <c r="K226" s="1" t="str">
        <f t="shared" si="12"/>
        <v>UNIQUE</v>
      </c>
      <c r="L226" s="1" t="b">
        <f t="shared" si="14"/>
        <v>0</v>
      </c>
      <c r="M226" s="1" t="str">
        <f t="shared" si="15"/>
        <v>PAY</v>
      </c>
      <c r="N226" s="34">
        <f>IF(M226="PAY", VLOOKUP(Table1[[#This Row],[JOB TYPE]],'CODES FOR CLOSING TYPE'!$A$1:$C$28, 3, 0), "")</f>
        <v>626.70000000000005</v>
      </c>
      <c r="O226" s="5">
        <f t="shared" si="13"/>
        <v>14</v>
      </c>
    </row>
    <row r="227" spans="1:15" ht="15" customHeight="1" x14ac:dyDescent="0.35">
      <c r="A227" s="30">
        <v>6897239</v>
      </c>
      <c r="B227" s="30" t="s">
        <v>609</v>
      </c>
      <c r="C227" s="30" t="s">
        <v>9</v>
      </c>
      <c r="D227" s="30" t="s">
        <v>19</v>
      </c>
      <c r="E227" s="1" t="s">
        <v>58</v>
      </c>
      <c r="F227" s="51">
        <v>43197</v>
      </c>
      <c r="G227" s="32" t="str">
        <f>VLOOKUP(Table1[[#This Row],[JOB TYPE]],'CODES FOR CLOSING TYPE'!$A$1:$B$28,2,0)</f>
        <v>ZNGA561B</v>
      </c>
      <c r="H227" s="1" t="str">
        <f>_xlfn.IFNA(VLOOKUP(Table1[[#This Row],[JOB TYPE]],Table2[#All],2,0), "Not req")</f>
        <v>Not req</v>
      </c>
      <c r="J227" s="1" t="str">
        <f>CONCATENATE(Table1[[#This Row],[WORK ID]],Table1[[#This Row],[CODE]])</f>
        <v>6897239ZNGA561B</v>
      </c>
      <c r="K227" s="1" t="str">
        <f t="shared" si="12"/>
        <v>DUP</v>
      </c>
      <c r="L227" s="1" t="b">
        <f t="shared" si="14"/>
        <v>1</v>
      </c>
      <c r="M227" s="1" t="str">
        <f t="shared" si="15"/>
        <v>NO</v>
      </c>
      <c r="N227" s="34" t="str">
        <f>IF(M227="PAY", VLOOKUP(Table1[[#This Row],[JOB TYPE]],'CODES FOR CLOSING TYPE'!$A$1:$C$28, 3, 0), "")</f>
        <v/>
      </c>
      <c r="O227" s="5">
        <f t="shared" si="13"/>
        <v>14</v>
      </c>
    </row>
    <row r="228" spans="1:15" ht="15" customHeight="1" x14ac:dyDescent="0.35">
      <c r="A228" s="30">
        <v>6932980</v>
      </c>
      <c r="B228" s="30" t="s">
        <v>611</v>
      </c>
      <c r="C228" s="30" t="s">
        <v>91</v>
      </c>
      <c r="D228" s="30" t="s">
        <v>19</v>
      </c>
      <c r="E228" s="1" t="s">
        <v>612</v>
      </c>
      <c r="F228" s="51">
        <v>43200</v>
      </c>
      <c r="G228" s="32" t="str">
        <f>VLOOKUP(Table1[[#This Row],[JOB TYPE]],'CODES FOR CLOSING TYPE'!$A$1:$B$28,2,0)</f>
        <v>ZNGA562B</v>
      </c>
      <c r="H228" s="1" t="str">
        <f>_xlfn.IFNA(VLOOKUP(Table1[[#This Row],[JOB TYPE]],Table2[#All],2,0), "Not req")</f>
        <v>Not req</v>
      </c>
      <c r="J228" s="1" t="str">
        <f>CONCATENATE(Table1[[#This Row],[WORK ID]],Table1[[#This Row],[CODE]])</f>
        <v>6932980ZNGA562B</v>
      </c>
      <c r="K228" s="1" t="str">
        <f t="shared" si="12"/>
        <v>DUP</v>
      </c>
      <c r="L228" s="1" t="b">
        <f t="shared" si="14"/>
        <v>1</v>
      </c>
      <c r="M228" s="1" t="str">
        <f t="shared" si="15"/>
        <v>NO</v>
      </c>
      <c r="N228" s="34" t="str">
        <f>IF(M228="PAY", VLOOKUP(Table1[[#This Row],[JOB TYPE]],'CODES FOR CLOSING TYPE'!$A$1:$C$28, 3, 0), "")</f>
        <v/>
      </c>
      <c r="O228" s="5">
        <f t="shared" si="13"/>
        <v>15</v>
      </c>
    </row>
    <row r="229" spans="1:15" ht="15" customHeight="1" x14ac:dyDescent="0.35">
      <c r="A229" s="30">
        <v>6927977</v>
      </c>
      <c r="B229" s="30" t="s">
        <v>613</v>
      </c>
      <c r="C229" s="30" t="s">
        <v>11</v>
      </c>
      <c r="D229" s="30" t="s">
        <v>18</v>
      </c>
      <c r="E229" s="1" t="s">
        <v>612</v>
      </c>
      <c r="F229" s="51">
        <v>43200</v>
      </c>
      <c r="G229" s="32" t="str">
        <f>VLOOKUP(Table1[[#This Row],[JOB TYPE]],'CODES FOR CLOSING TYPE'!$A$1:$B$28,2,0)</f>
        <v>NGA-750</v>
      </c>
      <c r="H229" s="1" t="str">
        <f>_xlfn.IFNA(VLOOKUP(Table1[[#This Row],[JOB TYPE]],Table2[#All],2,0), "Not req")</f>
        <v>Not req</v>
      </c>
      <c r="J229" s="1" t="str">
        <f>CONCATENATE(Table1[[#This Row],[WORK ID]],Table1[[#This Row],[CODE]])</f>
        <v>6927977NGA-750</v>
      </c>
      <c r="K229" s="1" t="str">
        <f t="shared" si="12"/>
        <v>UNIQUE</v>
      </c>
      <c r="L229" s="1" t="b">
        <f t="shared" si="14"/>
        <v>0</v>
      </c>
      <c r="M229" s="1" t="str">
        <f t="shared" si="15"/>
        <v>PAY</v>
      </c>
      <c r="N229" s="34">
        <f>IF(M229="PAY", VLOOKUP(Table1[[#This Row],[JOB TYPE]],'CODES FOR CLOSING TYPE'!$A$1:$C$28, 3, 0), "")</f>
        <v>22.61</v>
      </c>
      <c r="O229" s="5">
        <f t="shared" si="13"/>
        <v>15</v>
      </c>
    </row>
    <row r="230" spans="1:15" ht="15.75" customHeight="1" x14ac:dyDescent="0.35">
      <c r="A230" s="30">
        <v>6927977</v>
      </c>
      <c r="B230" s="30" t="s">
        <v>613</v>
      </c>
      <c r="C230" s="131" t="s">
        <v>194</v>
      </c>
      <c r="D230" s="30" t="s">
        <v>18</v>
      </c>
      <c r="E230" s="1" t="s">
        <v>612</v>
      </c>
      <c r="F230" s="51">
        <v>43200</v>
      </c>
      <c r="G230" s="32" t="str">
        <f>VLOOKUP(Table1[[#This Row],[JOB TYPE]],'CODES FOR CLOSING TYPE'!$A$1:$B$28,2,0)</f>
        <v>NGA-753</v>
      </c>
      <c r="H230" s="1" t="str">
        <f>_xlfn.IFNA(VLOOKUP(Table1[[#This Row],[JOB TYPE]],Table2[#All],2,0), "Not req")</f>
        <v>Not req</v>
      </c>
      <c r="J230" s="1" t="str">
        <f>CONCATENATE(Table1[[#This Row],[WORK ID]],Table1[[#This Row],[CODE]])</f>
        <v>6927977NGA-753</v>
      </c>
      <c r="K230" s="1" t="str">
        <f t="shared" si="12"/>
        <v>UNIQUE</v>
      </c>
      <c r="L230" s="1" t="b">
        <f t="shared" si="14"/>
        <v>0</v>
      </c>
      <c r="M230" s="1" t="str">
        <f t="shared" si="15"/>
        <v>PAY</v>
      </c>
      <c r="N230" s="34">
        <f>IF(M230="PAY", VLOOKUP(Table1[[#This Row],[JOB TYPE]],'CODES FOR CLOSING TYPE'!$A$1:$C$28, 3, 0), "")</f>
        <v>68.2</v>
      </c>
      <c r="O230" s="5">
        <f t="shared" si="13"/>
        <v>15</v>
      </c>
    </row>
    <row r="231" spans="1:15" ht="15" customHeight="1" x14ac:dyDescent="0.35">
      <c r="A231" s="30">
        <v>6846470</v>
      </c>
      <c r="B231" s="30" t="s">
        <v>614</v>
      </c>
      <c r="C231" s="30" t="s">
        <v>11</v>
      </c>
      <c r="D231" s="30" t="s">
        <v>18</v>
      </c>
      <c r="E231" s="1" t="s">
        <v>23</v>
      </c>
      <c r="F231" s="51">
        <v>43199</v>
      </c>
      <c r="G231" s="32" t="str">
        <f>VLOOKUP(Table1[[#This Row],[JOB TYPE]],'CODES FOR CLOSING TYPE'!$A$1:$B$28,2,0)</f>
        <v>NGA-750</v>
      </c>
      <c r="H231" s="1" t="str">
        <f>_xlfn.IFNA(VLOOKUP(Table1[[#This Row],[JOB TYPE]],Table2[#All],2,0), "Not req")</f>
        <v>Not req</v>
      </c>
      <c r="J231" s="1" t="str">
        <f>CONCATENATE(Table1[[#This Row],[WORK ID]],Table1[[#This Row],[CODE]])</f>
        <v>6846470NGA-750</v>
      </c>
      <c r="K231" s="1" t="str">
        <f t="shared" si="12"/>
        <v>UNIQUE</v>
      </c>
      <c r="L231" s="1" t="b">
        <f t="shared" si="14"/>
        <v>0</v>
      </c>
      <c r="M231" s="1" t="str">
        <f>IF(AND(K231="DUP", L231=TRUE),"NO","PAY")</f>
        <v>PAY</v>
      </c>
      <c r="N231" s="34">
        <f>IF(M231="PAY", VLOOKUP(Table1[[#This Row],[JOB TYPE]],'CODES FOR CLOSING TYPE'!$A$1:$C$28, 3, 0), "")</f>
        <v>22.61</v>
      </c>
      <c r="O231" s="5">
        <f t="shared" si="13"/>
        <v>15</v>
      </c>
    </row>
    <row r="232" spans="1:15" ht="15.75" customHeight="1" x14ac:dyDescent="0.35">
      <c r="A232" s="30">
        <v>6846470</v>
      </c>
      <c r="B232" s="30" t="s">
        <v>614</v>
      </c>
      <c r="C232" s="131" t="s">
        <v>194</v>
      </c>
      <c r="D232" s="30" t="s">
        <v>18</v>
      </c>
      <c r="E232" s="1" t="s">
        <v>23</v>
      </c>
      <c r="F232" s="51">
        <v>43199</v>
      </c>
      <c r="G232" s="32" t="str">
        <f>VLOOKUP(Table1[[#This Row],[JOB TYPE]],'CODES FOR CLOSING TYPE'!$A$1:$B$28,2,0)</f>
        <v>NGA-753</v>
      </c>
      <c r="H232" s="1" t="str">
        <f>_xlfn.IFNA(VLOOKUP(Table1[[#This Row],[JOB TYPE]],Table2[#All],2,0), "Not req")</f>
        <v>Not req</v>
      </c>
      <c r="J232" s="1" t="str">
        <f>CONCATENATE(Table1[[#This Row],[WORK ID]],Table1[[#This Row],[CODE]])</f>
        <v>6846470NGA-753</v>
      </c>
      <c r="K232" s="1" t="str">
        <f t="shared" si="12"/>
        <v>UNIQUE</v>
      </c>
      <c r="L232" s="1" t="b">
        <f t="shared" si="14"/>
        <v>0</v>
      </c>
      <c r="M232" s="1" t="str">
        <f t="shared" si="15"/>
        <v>PAY</v>
      </c>
      <c r="N232" s="34">
        <f>IF(M232="PAY", VLOOKUP(Table1[[#This Row],[JOB TYPE]],'CODES FOR CLOSING TYPE'!$A$1:$C$28, 3, 0), "")</f>
        <v>68.2</v>
      </c>
      <c r="O232" s="5">
        <f t="shared" si="13"/>
        <v>15</v>
      </c>
    </row>
    <row r="233" spans="1:15" ht="15" customHeight="1" x14ac:dyDescent="0.35">
      <c r="A233" s="30">
        <v>6893944</v>
      </c>
      <c r="B233" s="30" t="s">
        <v>615</v>
      </c>
      <c r="C233" s="30" t="s">
        <v>6</v>
      </c>
      <c r="D233" s="30" t="s">
        <v>19</v>
      </c>
      <c r="E233" s="1" t="s">
        <v>23</v>
      </c>
      <c r="F233" s="51">
        <v>43199</v>
      </c>
      <c r="G233" s="32" t="str">
        <f>VLOOKUP(Table1[[#This Row],[JOB TYPE]],'CODES FOR CLOSING TYPE'!$A$1:$B$28,2,0)</f>
        <v>ZNGA563B</v>
      </c>
      <c r="H233" s="1" t="str">
        <f>_xlfn.IFNA(VLOOKUP(Table1[[#This Row],[JOB TYPE]],Table2[#All],2,0), "Not req")</f>
        <v>REQ</v>
      </c>
      <c r="J233" s="1" t="str">
        <f>CONCATENATE(Table1[[#This Row],[WORK ID]],Table1[[#This Row],[CODE]])</f>
        <v>6893944ZNGA563B</v>
      </c>
      <c r="K233" s="1" t="str">
        <f t="shared" si="12"/>
        <v>DUP</v>
      </c>
      <c r="L233" s="1" t="b">
        <f t="shared" si="14"/>
        <v>1</v>
      </c>
      <c r="M233" s="1" t="str">
        <f t="shared" si="15"/>
        <v>NO</v>
      </c>
      <c r="N233" s="34" t="str">
        <f>IF(M233="PAY", VLOOKUP(Table1[[#This Row],[JOB TYPE]],'CODES FOR CLOSING TYPE'!$A$1:$C$28, 3, 0), "")</f>
        <v/>
      </c>
      <c r="O233" s="5">
        <f t="shared" si="13"/>
        <v>15</v>
      </c>
    </row>
    <row r="234" spans="1:15" ht="15" customHeight="1" x14ac:dyDescent="0.35">
      <c r="A234" s="30">
        <v>6878998</v>
      </c>
      <c r="B234" s="30" t="s">
        <v>616</v>
      </c>
      <c r="C234" s="30" t="s">
        <v>597</v>
      </c>
      <c r="D234" s="30" t="s">
        <v>44</v>
      </c>
      <c r="E234" s="1" t="s">
        <v>23</v>
      </c>
      <c r="F234" s="51">
        <v>43200</v>
      </c>
      <c r="G234" s="32" t="str">
        <f>VLOOKUP(Table1[[#This Row],[JOB TYPE]],'CODES FOR CLOSING TYPE'!$A$1:$B$28,2,0)</f>
        <v>N-561RSP</v>
      </c>
      <c r="H234" s="1" t="str">
        <f>_xlfn.IFNA(VLOOKUP(Table1[[#This Row],[JOB TYPE]],Table2[#All],2,0), "Not req")</f>
        <v>Not req</v>
      </c>
      <c r="J234" s="1" t="str">
        <f>CONCATENATE(Table1[[#This Row],[WORK ID]],Table1[[#This Row],[CODE]])</f>
        <v>6878998N-561RSP</v>
      </c>
      <c r="K234" s="1" t="str">
        <f t="shared" si="12"/>
        <v>UNIQUE</v>
      </c>
      <c r="L234" s="1" t="b">
        <f t="shared" si="14"/>
        <v>0</v>
      </c>
      <c r="M234" s="1" t="str">
        <f t="shared" si="15"/>
        <v>PAY</v>
      </c>
      <c r="N234" s="34">
        <f>IF(M234="PAY", VLOOKUP(Table1[[#This Row],[JOB TYPE]],'CODES FOR CLOSING TYPE'!$A$1:$C$28, 3, 0), "")</f>
        <v>433.57</v>
      </c>
      <c r="O234" s="5">
        <f t="shared" si="13"/>
        <v>15</v>
      </c>
    </row>
    <row r="235" spans="1:15" ht="15" customHeight="1" x14ac:dyDescent="0.35">
      <c r="A235" s="30">
        <v>6915000</v>
      </c>
      <c r="B235" s="30" t="s">
        <v>617</v>
      </c>
      <c r="C235" s="30" t="s">
        <v>11</v>
      </c>
      <c r="D235" s="30" t="s">
        <v>18</v>
      </c>
      <c r="E235" s="1" t="s">
        <v>23</v>
      </c>
      <c r="F235" s="51">
        <v>43200</v>
      </c>
      <c r="G235" s="32" t="str">
        <f>VLOOKUP(Table1[[#This Row],[JOB TYPE]],'CODES FOR CLOSING TYPE'!$A$1:$B$28,2,0)</f>
        <v>NGA-750</v>
      </c>
      <c r="H235" s="1" t="str">
        <f>_xlfn.IFNA(VLOOKUP(Table1[[#This Row],[JOB TYPE]],Table2[#All],2,0), "Not req")</f>
        <v>Not req</v>
      </c>
      <c r="J235" s="1" t="str">
        <f>CONCATENATE(Table1[[#This Row],[WORK ID]],Table1[[#This Row],[CODE]])</f>
        <v>6915000NGA-750</v>
      </c>
      <c r="K235" s="1" t="str">
        <f t="shared" si="12"/>
        <v>UNIQUE</v>
      </c>
      <c r="L235" s="1" t="b">
        <f t="shared" si="14"/>
        <v>0</v>
      </c>
      <c r="M235" s="1" t="str">
        <f t="shared" si="15"/>
        <v>PAY</v>
      </c>
      <c r="N235" s="34">
        <f>IF(M235="PAY", VLOOKUP(Table1[[#This Row],[JOB TYPE]],'CODES FOR CLOSING TYPE'!$A$1:$C$28, 3, 0), "")</f>
        <v>22.61</v>
      </c>
      <c r="O235" s="5">
        <f t="shared" si="13"/>
        <v>15</v>
      </c>
    </row>
    <row r="236" spans="1:15" ht="15.75" customHeight="1" x14ac:dyDescent="0.35">
      <c r="A236" s="30">
        <v>6915000</v>
      </c>
      <c r="B236" s="30" t="s">
        <v>617</v>
      </c>
      <c r="C236" s="131" t="s">
        <v>194</v>
      </c>
      <c r="D236" s="30" t="s">
        <v>18</v>
      </c>
      <c r="E236" s="1" t="s">
        <v>23</v>
      </c>
      <c r="F236" s="51">
        <v>43200</v>
      </c>
      <c r="G236" s="32" t="str">
        <f>VLOOKUP(Table1[[#This Row],[JOB TYPE]],'CODES FOR CLOSING TYPE'!$A$1:$B$28,2,0)</f>
        <v>NGA-753</v>
      </c>
      <c r="H236" s="1" t="str">
        <f>_xlfn.IFNA(VLOOKUP(Table1[[#This Row],[JOB TYPE]],Table2[#All],2,0), "Not req")</f>
        <v>Not req</v>
      </c>
      <c r="J236" s="1" t="str">
        <f>CONCATENATE(Table1[[#This Row],[WORK ID]],Table1[[#This Row],[CODE]])</f>
        <v>6915000NGA-753</v>
      </c>
      <c r="K236" s="1" t="str">
        <f t="shared" si="12"/>
        <v>UNIQUE</v>
      </c>
      <c r="L236" s="1" t="b">
        <f t="shared" si="14"/>
        <v>0</v>
      </c>
      <c r="M236" s="1" t="str">
        <f t="shared" si="15"/>
        <v>PAY</v>
      </c>
      <c r="N236" s="34">
        <f>IF(M236="PAY", VLOOKUP(Table1[[#This Row],[JOB TYPE]],'CODES FOR CLOSING TYPE'!$A$1:$C$28, 3, 0), "")</f>
        <v>68.2</v>
      </c>
      <c r="O236" s="5">
        <f t="shared" si="13"/>
        <v>15</v>
      </c>
    </row>
    <row r="237" spans="1:15" ht="15" customHeight="1" x14ac:dyDescent="0.35">
      <c r="A237" s="30">
        <v>4931527</v>
      </c>
      <c r="B237" s="30" t="s">
        <v>132</v>
      </c>
      <c r="C237" s="30" t="s">
        <v>26</v>
      </c>
      <c r="D237" s="30" t="s">
        <v>19</v>
      </c>
      <c r="E237" s="1" t="s">
        <v>30</v>
      </c>
      <c r="F237" s="51">
        <v>43199</v>
      </c>
      <c r="G237" s="32" t="str">
        <f>VLOOKUP(Table1[[#This Row],[JOB TYPE]],'CODES FOR CLOSING TYPE'!$A$1:$B$28,2,0)</f>
        <v>ZNGA563BC</v>
      </c>
      <c r="H237" s="1" t="str">
        <f>_xlfn.IFNA(VLOOKUP(Table1[[#This Row],[JOB TYPE]],Table2[#All],2,0), "Not req")</f>
        <v>Not req</v>
      </c>
      <c r="J237" s="1" t="str">
        <f>CONCATENATE(Table1[[#This Row],[WORK ID]],Table1[[#This Row],[CODE]])</f>
        <v>4931527ZNGA563BC</v>
      </c>
      <c r="K237" s="1" t="str">
        <f t="shared" si="12"/>
        <v>UNIQUE</v>
      </c>
      <c r="L237" s="1" t="b">
        <f t="shared" si="14"/>
        <v>0</v>
      </c>
      <c r="M237" s="1" t="str">
        <f t="shared" si="15"/>
        <v>PAY</v>
      </c>
      <c r="N237" s="34">
        <f>IF(M237="PAY", VLOOKUP(Table1[[#This Row],[JOB TYPE]],'CODES FOR CLOSING TYPE'!$A$1:$C$28, 3, 0), "")</f>
        <v>626.70000000000005</v>
      </c>
      <c r="O237" s="5">
        <f t="shared" si="13"/>
        <v>15</v>
      </c>
    </row>
    <row r="238" spans="1:15" ht="15" customHeight="1" x14ac:dyDescent="0.35">
      <c r="A238" s="30">
        <v>6918878</v>
      </c>
      <c r="B238" s="30" t="s">
        <v>618</v>
      </c>
      <c r="C238" s="30" t="s">
        <v>9</v>
      </c>
      <c r="D238" s="30" t="s">
        <v>19</v>
      </c>
      <c r="E238" s="1" t="s">
        <v>30</v>
      </c>
      <c r="F238" s="51">
        <v>43199</v>
      </c>
      <c r="G238" s="32" t="str">
        <f>VLOOKUP(Table1[[#This Row],[JOB TYPE]],'CODES FOR CLOSING TYPE'!$A$1:$B$28,2,0)</f>
        <v>ZNGA561B</v>
      </c>
      <c r="H238" s="1" t="str">
        <f>_xlfn.IFNA(VLOOKUP(Table1[[#This Row],[JOB TYPE]],Table2[#All],2,0), "Not req")</f>
        <v>Not req</v>
      </c>
      <c r="J238" s="1" t="str">
        <f>CONCATENATE(Table1[[#This Row],[WORK ID]],Table1[[#This Row],[CODE]])</f>
        <v>6918878ZNGA561B</v>
      </c>
      <c r="K238" s="1" t="str">
        <f t="shared" si="12"/>
        <v>UNIQUE</v>
      </c>
      <c r="L238" s="1" t="b">
        <f t="shared" si="14"/>
        <v>1</v>
      </c>
      <c r="M238" s="1" t="str">
        <f t="shared" si="15"/>
        <v>PAY</v>
      </c>
      <c r="N238" s="34">
        <f>IF(M238="PAY", VLOOKUP(Table1[[#This Row],[JOB TYPE]],'CODES FOR CLOSING TYPE'!$A$1:$C$28, 3, 0), "")</f>
        <v>194.94</v>
      </c>
      <c r="O238" s="5">
        <f t="shared" si="13"/>
        <v>15</v>
      </c>
    </row>
    <row r="239" spans="1:15" ht="15" customHeight="1" x14ac:dyDescent="0.35">
      <c r="A239" s="30">
        <v>6295220</v>
      </c>
      <c r="B239" s="30" t="s">
        <v>619</v>
      </c>
      <c r="C239" s="30" t="s">
        <v>26</v>
      </c>
      <c r="D239" s="30" t="s">
        <v>19</v>
      </c>
      <c r="E239" s="1" t="s">
        <v>30</v>
      </c>
      <c r="F239" s="51">
        <v>43200</v>
      </c>
      <c r="G239" s="32" t="str">
        <f>VLOOKUP(Table1[[#This Row],[JOB TYPE]],'CODES FOR CLOSING TYPE'!$A$1:$B$28,2,0)</f>
        <v>ZNGA563BC</v>
      </c>
      <c r="H239" s="1" t="str">
        <f>_xlfn.IFNA(VLOOKUP(Table1[[#This Row],[JOB TYPE]],Table2[#All],2,0), "Not req")</f>
        <v>Not req</v>
      </c>
      <c r="J239" s="1" t="str">
        <f>CONCATENATE(Table1[[#This Row],[WORK ID]],Table1[[#This Row],[CODE]])</f>
        <v>6295220ZNGA563BC</v>
      </c>
      <c r="K239" s="1" t="str">
        <f t="shared" si="12"/>
        <v>UNIQUE</v>
      </c>
      <c r="L239" s="1" t="b">
        <f t="shared" si="14"/>
        <v>0</v>
      </c>
      <c r="M239" s="1" t="str">
        <f t="shared" si="15"/>
        <v>PAY</v>
      </c>
      <c r="N239" s="34">
        <f>IF(M239="PAY", VLOOKUP(Table1[[#This Row],[JOB TYPE]],'CODES FOR CLOSING TYPE'!$A$1:$C$28, 3, 0), "")</f>
        <v>626.70000000000005</v>
      </c>
      <c r="O239" s="5">
        <f t="shared" si="13"/>
        <v>15</v>
      </c>
    </row>
    <row r="240" spans="1:15" ht="15" customHeight="1" x14ac:dyDescent="0.35">
      <c r="A240" s="30">
        <v>6235709</v>
      </c>
      <c r="B240" s="30" t="s">
        <v>620</v>
      </c>
      <c r="C240" s="30" t="s">
        <v>621</v>
      </c>
      <c r="D240" s="30" t="s">
        <v>19</v>
      </c>
      <c r="E240" s="1" t="s">
        <v>7</v>
      </c>
      <c r="F240" s="51">
        <v>43199</v>
      </c>
      <c r="G240" s="32" t="str">
        <f>VLOOKUP(Table1[[#This Row],[JOB TYPE]],'CODES FOR CLOSING TYPE'!$A$1:$B$28,2,0)</f>
        <v>NGA-511</v>
      </c>
      <c r="H240" s="1" t="str">
        <f>_xlfn.IFNA(VLOOKUP(Table1[[#This Row],[JOB TYPE]],Table2[#All],2,0), "Not req")</f>
        <v>Not req</v>
      </c>
      <c r="J240" s="1" t="str">
        <f>CONCATENATE(Table1[[#This Row],[WORK ID]],Table1[[#This Row],[CODE]])</f>
        <v>6235709NGA-511</v>
      </c>
      <c r="K240" s="1" t="str">
        <f t="shared" si="12"/>
        <v>UNIQUE</v>
      </c>
      <c r="L240" s="1" t="b">
        <f t="shared" si="14"/>
        <v>0</v>
      </c>
      <c r="M240" s="1" t="str">
        <f t="shared" si="15"/>
        <v>PAY</v>
      </c>
      <c r="N240" s="34">
        <f>IF(M240="PAY", VLOOKUP(Table1[[#This Row],[JOB TYPE]],'CODES FOR CLOSING TYPE'!$A$1:$C$28, 3, 0), "")</f>
        <v>225.02</v>
      </c>
      <c r="O240" s="5">
        <f t="shared" si="13"/>
        <v>15</v>
      </c>
    </row>
    <row r="241" spans="1:15" ht="15" customHeight="1" x14ac:dyDescent="0.35">
      <c r="A241" s="30">
        <v>6849267</v>
      </c>
      <c r="B241" s="30" t="s">
        <v>622</v>
      </c>
      <c r="C241" s="30" t="s">
        <v>6</v>
      </c>
      <c r="D241" s="30" t="s">
        <v>19</v>
      </c>
      <c r="E241" s="1" t="s">
        <v>7</v>
      </c>
      <c r="F241" s="51">
        <v>43199</v>
      </c>
      <c r="G241" s="32" t="str">
        <f>VLOOKUP(Table1[[#This Row],[JOB TYPE]],'CODES FOR CLOSING TYPE'!$A$1:$B$28,2,0)</f>
        <v>ZNGA563B</v>
      </c>
      <c r="H241" s="1" t="str">
        <f>_xlfn.IFNA(VLOOKUP(Table1[[#This Row],[JOB TYPE]],Table2[#All],2,0), "Not req")</f>
        <v>REQ</v>
      </c>
      <c r="J241" s="1" t="str">
        <f>CONCATENATE(Table1[[#This Row],[WORK ID]],Table1[[#This Row],[CODE]])</f>
        <v>6849267ZNGA563B</v>
      </c>
      <c r="K241" s="1" t="str">
        <f t="shared" si="12"/>
        <v>DUP</v>
      </c>
      <c r="L241" s="1" t="b">
        <f t="shared" si="14"/>
        <v>1</v>
      </c>
      <c r="M241" s="1" t="str">
        <f t="shared" si="15"/>
        <v>NO</v>
      </c>
      <c r="N241" s="34" t="str">
        <f>IF(M241="PAY", VLOOKUP(Table1[[#This Row],[JOB TYPE]],'CODES FOR CLOSING TYPE'!$A$1:$C$28, 3, 0), "")</f>
        <v/>
      </c>
      <c r="O241" s="5">
        <f t="shared" si="13"/>
        <v>15</v>
      </c>
    </row>
    <row r="242" spans="1:15" ht="15" customHeight="1" x14ac:dyDescent="0.35">
      <c r="A242" s="30">
        <v>6913261</v>
      </c>
      <c r="B242" s="30" t="s">
        <v>623</v>
      </c>
      <c r="C242" s="30" t="s">
        <v>9</v>
      </c>
      <c r="D242" s="30" t="s">
        <v>19</v>
      </c>
      <c r="E242" s="1" t="s">
        <v>7</v>
      </c>
      <c r="F242" s="51">
        <v>43200</v>
      </c>
      <c r="G242" s="32" t="str">
        <f>VLOOKUP(Table1[[#This Row],[JOB TYPE]],'CODES FOR CLOSING TYPE'!$A$1:$B$28,2,0)</f>
        <v>ZNGA561B</v>
      </c>
      <c r="H242" s="1" t="str">
        <f>_xlfn.IFNA(VLOOKUP(Table1[[#This Row],[JOB TYPE]],Table2[#All],2,0), "Not req")</f>
        <v>Not req</v>
      </c>
      <c r="J242" s="1" t="str">
        <f>CONCATENATE(Table1[[#This Row],[WORK ID]],Table1[[#This Row],[CODE]])</f>
        <v>6913261ZNGA561B</v>
      </c>
      <c r="K242" s="1" t="str">
        <f t="shared" si="12"/>
        <v>UNIQUE</v>
      </c>
      <c r="L242" s="1" t="b">
        <f t="shared" si="14"/>
        <v>1</v>
      </c>
      <c r="M242" s="1" t="str">
        <f t="shared" si="15"/>
        <v>PAY</v>
      </c>
      <c r="N242" s="34">
        <f>IF(M242="PAY", VLOOKUP(Table1[[#This Row],[JOB TYPE]],'CODES FOR CLOSING TYPE'!$A$1:$C$28, 3, 0), "")</f>
        <v>194.94</v>
      </c>
      <c r="O242" s="5">
        <f t="shared" si="13"/>
        <v>15</v>
      </c>
    </row>
    <row r="243" spans="1:15" ht="15" customHeight="1" x14ac:dyDescent="0.35">
      <c r="A243" s="30">
        <v>6822959</v>
      </c>
      <c r="B243" s="30" t="s">
        <v>624</v>
      </c>
      <c r="C243" s="30" t="s">
        <v>6</v>
      </c>
      <c r="D243" s="30" t="s">
        <v>19</v>
      </c>
      <c r="E243" s="1" t="s">
        <v>155</v>
      </c>
      <c r="F243" s="51">
        <v>43199</v>
      </c>
      <c r="G243" s="32" t="str">
        <f>VLOOKUP(Table1[[#This Row],[JOB TYPE]],'CODES FOR CLOSING TYPE'!$A$1:$B$28,2,0)</f>
        <v>ZNGA563B</v>
      </c>
      <c r="H243" s="1" t="str">
        <f>_xlfn.IFNA(VLOOKUP(Table1[[#This Row],[JOB TYPE]],Table2[#All],2,0), "Not req")</f>
        <v>REQ</v>
      </c>
      <c r="J243" s="1" t="str">
        <f>CONCATENATE(Table1[[#This Row],[WORK ID]],Table1[[#This Row],[CODE]])</f>
        <v>6822959ZNGA563B</v>
      </c>
      <c r="K243" s="1" t="str">
        <f t="shared" si="12"/>
        <v>DUP</v>
      </c>
      <c r="L243" s="1" t="b">
        <f t="shared" si="14"/>
        <v>1</v>
      </c>
      <c r="M243" s="1" t="str">
        <f t="shared" si="15"/>
        <v>NO</v>
      </c>
      <c r="N243" s="34" t="str">
        <f>IF(M243="PAY", VLOOKUP(Table1[[#This Row],[JOB TYPE]],'CODES FOR CLOSING TYPE'!$A$1:$C$28, 3, 0), "")</f>
        <v/>
      </c>
      <c r="O243" s="5">
        <f t="shared" si="13"/>
        <v>15</v>
      </c>
    </row>
    <row r="244" spans="1:15" ht="15" customHeight="1" x14ac:dyDescent="0.35">
      <c r="A244" s="30">
        <v>6822959</v>
      </c>
      <c r="B244" s="30" t="s">
        <v>624</v>
      </c>
      <c r="C244" s="30" t="s">
        <v>26</v>
      </c>
      <c r="D244" s="30" t="s">
        <v>19</v>
      </c>
      <c r="E244" s="1" t="s">
        <v>155</v>
      </c>
      <c r="F244" s="51">
        <v>43200</v>
      </c>
      <c r="G244" s="32" t="str">
        <f>VLOOKUP(Table1[[#This Row],[JOB TYPE]],'CODES FOR CLOSING TYPE'!$A$1:$B$28,2,0)</f>
        <v>ZNGA563BC</v>
      </c>
      <c r="H244" s="1" t="str">
        <f>_xlfn.IFNA(VLOOKUP(Table1[[#This Row],[JOB TYPE]],Table2[#All],2,0), "Not req")</f>
        <v>Not req</v>
      </c>
      <c r="J244" s="1" t="str">
        <f>CONCATENATE(Table1[[#This Row],[WORK ID]],Table1[[#This Row],[CODE]])</f>
        <v>6822959ZNGA563BC</v>
      </c>
      <c r="K244" s="1" t="str">
        <f t="shared" si="12"/>
        <v>UNIQUE</v>
      </c>
      <c r="L244" s="1" t="b">
        <f t="shared" si="14"/>
        <v>0</v>
      </c>
      <c r="M244" s="1" t="str">
        <f t="shared" si="15"/>
        <v>PAY</v>
      </c>
      <c r="N244" s="34">
        <f>IF(M244="PAY", VLOOKUP(Table1[[#This Row],[JOB TYPE]],'CODES FOR CLOSING TYPE'!$A$1:$C$28, 3, 0), "")</f>
        <v>626.70000000000005</v>
      </c>
      <c r="O244" s="5">
        <f t="shared" si="13"/>
        <v>15</v>
      </c>
    </row>
    <row r="245" spans="1:15" ht="15" customHeight="1" x14ac:dyDescent="0.35">
      <c r="A245" s="30">
        <v>6548381</v>
      </c>
      <c r="B245" s="30" t="s">
        <v>590</v>
      </c>
      <c r="C245" s="30" t="s">
        <v>26</v>
      </c>
      <c r="D245" s="30" t="s">
        <v>19</v>
      </c>
      <c r="E245" s="1" t="s">
        <v>155</v>
      </c>
      <c r="F245" s="51">
        <v>43200</v>
      </c>
      <c r="G245" s="32" t="str">
        <f>VLOOKUP(Table1[[#This Row],[JOB TYPE]],'CODES FOR CLOSING TYPE'!$A$1:$B$28,2,0)</f>
        <v>ZNGA563BC</v>
      </c>
      <c r="H245" s="1" t="str">
        <f>_xlfn.IFNA(VLOOKUP(Table1[[#This Row],[JOB TYPE]],Table2[#All],2,0), "Not req")</f>
        <v>Not req</v>
      </c>
      <c r="J245" s="1" t="str">
        <f>CONCATENATE(Table1[[#This Row],[WORK ID]],Table1[[#This Row],[CODE]])</f>
        <v>6548381ZNGA563BC</v>
      </c>
      <c r="K245" s="1" t="str">
        <f t="shared" si="12"/>
        <v>UNIQUE</v>
      </c>
      <c r="L245" s="1" t="b">
        <f t="shared" si="14"/>
        <v>0</v>
      </c>
      <c r="M245" s="1" t="str">
        <f t="shared" si="15"/>
        <v>PAY</v>
      </c>
      <c r="N245" s="34">
        <f>IF(M245="PAY", VLOOKUP(Table1[[#This Row],[JOB TYPE]],'CODES FOR CLOSING TYPE'!$A$1:$C$28, 3, 0), "")</f>
        <v>626.70000000000005</v>
      </c>
      <c r="O245" s="5">
        <f t="shared" si="13"/>
        <v>15</v>
      </c>
    </row>
    <row r="246" spans="1:15" ht="15" customHeight="1" x14ac:dyDescent="0.35">
      <c r="A246" s="30">
        <v>6875743</v>
      </c>
      <c r="B246" s="30" t="s">
        <v>625</v>
      </c>
      <c r="C246" s="30" t="s">
        <v>26</v>
      </c>
      <c r="D246" s="30" t="s">
        <v>19</v>
      </c>
      <c r="E246" s="1" t="s">
        <v>42</v>
      </c>
      <c r="F246" s="51">
        <v>43200</v>
      </c>
      <c r="G246" s="32" t="str">
        <f>VLOOKUP(Table1[[#This Row],[JOB TYPE]],'CODES FOR CLOSING TYPE'!$A$1:$B$28,2,0)</f>
        <v>ZNGA563BC</v>
      </c>
      <c r="H246" s="1" t="str">
        <f>_xlfn.IFNA(VLOOKUP(Table1[[#This Row],[JOB TYPE]],Table2[#All],2,0), "Not req")</f>
        <v>Not req</v>
      </c>
      <c r="J246" s="1" t="str">
        <f>CONCATENATE(Table1[[#This Row],[WORK ID]],Table1[[#This Row],[CODE]])</f>
        <v>6875743ZNGA563BC</v>
      </c>
      <c r="K246" s="1" t="str">
        <f t="shared" si="12"/>
        <v>UNIQUE</v>
      </c>
      <c r="L246" s="1" t="b">
        <f t="shared" si="14"/>
        <v>0</v>
      </c>
      <c r="M246" s="1" t="str">
        <f t="shared" si="15"/>
        <v>PAY</v>
      </c>
      <c r="N246" s="34">
        <f>IF(M246="PAY", VLOOKUP(Table1[[#This Row],[JOB TYPE]],'CODES FOR CLOSING TYPE'!$A$1:$C$28, 3, 0), "")</f>
        <v>626.70000000000005</v>
      </c>
      <c r="O246" s="5">
        <f t="shared" si="13"/>
        <v>15</v>
      </c>
    </row>
    <row r="247" spans="1:15" ht="15" customHeight="1" x14ac:dyDescent="0.35">
      <c r="A247" s="30">
        <v>6849977</v>
      </c>
      <c r="B247" s="30" t="s">
        <v>626</v>
      </c>
      <c r="C247" s="30" t="s">
        <v>9</v>
      </c>
      <c r="D247" s="30" t="s">
        <v>19</v>
      </c>
      <c r="E247" s="1" t="s">
        <v>51</v>
      </c>
      <c r="F247" s="51">
        <v>43199</v>
      </c>
      <c r="G247" s="32" t="str">
        <f>VLOOKUP(Table1[[#This Row],[JOB TYPE]],'CODES FOR CLOSING TYPE'!$A$1:$B$28,2,0)</f>
        <v>ZNGA561B</v>
      </c>
      <c r="H247" s="1" t="str">
        <f>_xlfn.IFNA(VLOOKUP(Table1[[#This Row],[JOB TYPE]],Table2[#All],2,0), "Not req")</f>
        <v>Not req</v>
      </c>
      <c r="J247" s="1" t="str">
        <f>CONCATENATE(Table1[[#This Row],[WORK ID]],Table1[[#This Row],[CODE]])</f>
        <v>6849977ZNGA561B</v>
      </c>
      <c r="K247" s="1" t="str">
        <f t="shared" si="12"/>
        <v>DUP</v>
      </c>
      <c r="L247" s="1" t="b">
        <f t="shared" si="14"/>
        <v>1</v>
      </c>
      <c r="M247" s="1" t="str">
        <f t="shared" si="15"/>
        <v>NO</v>
      </c>
      <c r="N247" s="34" t="str">
        <f>IF(M247="PAY", VLOOKUP(Table1[[#This Row],[JOB TYPE]],'CODES FOR CLOSING TYPE'!$A$1:$C$28, 3, 0), "")</f>
        <v/>
      </c>
      <c r="O247" s="5">
        <f t="shared" si="13"/>
        <v>15</v>
      </c>
    </row>
    <row r="248" spans="1:15" ht="15" customHeight="1" x14ac:dyDescent="0.35">
      <c r="A248" s="30">
        <v>6849977</v>
      </c>
      <c r="B248" s="30" t="s">
        <v>626</v>
      </c>
      <c r="C248" s="30" t="s">
        <v>15</v>
      </c>
      <c r="D248" s="30" t="s">
        <v>19</v>
      </c>
      <c r="E248" s="1" t="s">
        <v>51</v>
      </c>
      <c r="F248" s="51">
        <v>43199</v>
      </c>
      <c r="G248" s="32" t="str">
        <f>VLOOKUP(Table1[[#This Row],[JOB TYPE]],'CODES FOR CLOSING TYPE'!$A$1:$B$28,2,0)</f>
        <v>ZNGA561BC</v>
      </c>
      <c r="H248" s="1" t="str">
        <f>_xlfn.IFNA(VLOOKUP(Table1[[#This Row],[JOB TYPE]],Table2[#All],2,0), "Not req")</f>
        <v>Not req</v>
      </c>
      <c r="J248" s="1" t="str">
        <f>CONCATENATE(Table1[[#This Row],[WORK ID]],Table1[[#This Row],[CODE]])</f>
        <v>6849977ZNGA561BC</v>
      </c>
      <c r="K248" s="1" t="str">
        <f t="shared" si="12"/>
        <v>UNIQUE</v>
      </c>
      <c r="L248" s="1" t="b">
        <f t="shared" si="14"/>
        <v>0</v>
      </c>
      <c r="M248" s="1" t="str">
        <f t="shared" si="15"/>
        <v>PAY</v>
      </c>
      <c r="N248" s="34">
        <f>IF(M248="PAY", VLOOKUP(Table1[[#This Row],[JOB TYPE]],'CODES FOR CLOSING TYPE'!$A$1:$C$28, 3, 0), "")</f>
        <v>433.57</v>
      </c>
      <c r="O248" s="5">
        <f t="shared" si="13"/>
        <v>15</v>
      </c>
    </row>
    <row r="249" spans="1:15" ht="15" customHeight="1" x14ac:dyDescent="0.35">
      <c r="A249" s="30">
        <v>6766157</v>
      </c>
      <c r="B249" s="30" t="s">
        <v>158</v>
      </c>
      <c r="C249" s="30" t="s">
        <v>37</v>
      </c>
      <c r="D249" s="30" t="s">
        <v>19</v>
      </c>
      <c r="E249" s="1" t="s">
        <v>51</v>
      </c>
      <c r="F249" s="51">
        <v>43199</v>
      </c>
      <c r="G249" s="32" t="str">
        <f>VLOOKUP(Table1[[#This Row],[JOB TYPE]],'CODES FOR CLOSING TYPE'!$A$1:$B$28,2,0)</f>
        <v>ZNGA560BC</v>
      </c>
      <c r="H249" s="1" t="str">
        <f>_xlfn.IFNA(VLOOKUP(Table1[[#This Row],[JOB TYPE]],Table2[#All],2,0), "Not req")</f>
        <v>Not req</v>
      </c>
      <c r="J249" s="1" t="str">
        <f>CONCATENATE(Table1[[#This Row],[WORK ID]],Table1[[#This Row],[CODE]])</f>
        <v>6766157ZNGA560BC</v>
      </c>
      <c r="K249" s="1" t="str">
        <f t="shared" si="12"/>
        <v>UNIQUE</v>
      </c>
      <c r="L249" s="1" t="b">
        <f t="shared" si="14"/>
        <v>0</v>
      </c>
      <c r="M249" s="1" t="str">
        <f t="shared" si="15"/>
        <v>PAY</v>
      </c>
      <c r="N249" s="34">
        <f>IF(M249="PAY", VLOOKUP(Table1[[#This Row],[JOB TYPE]],'CODES FOR CLOSING TYPE'!$A$1:$C$28, 3, 0), "")</f>
        <v>414.92</v>
      </c>
      <c r="O249" s="5">
        <f t="shared" si="13"/>
        <v>15</v>
      </c>
    </row>
    <row r="250" spans="1:15" ht="15" customHeight="1" x14ac:dyDescent="0.35">
      <c r="A250" s="30">
        <v>6766799</v>
      </c>
      <c r="B250" s="30" t="s">
        <v>627</v>
      </c>
      <c r="C250" s="30" t="s">
        <v>6</v>
      </c>
      <c r="D250" s="30" t="s">
        <v>19</v>
      </c>
      <c r="E250" s="1" t="s">
        <v>51</v>
      </c>
      <c r="F250" s="51">
        <v>43200</v>
      </c>
      <c r="G250" s="32" t="str">
        <f>VLOOKUP(Table1[[#This Row],[JOB TYPE]],'CODES FOR CLOSING TYPE'!$A$1:$B$28,2,0)</f>
        <v>ZNGA563B</v>
      </c>
      <c r="H250" s="1" t="str">
        <f>_xlfn.IFNA(VLOOKUP(Table1[[#This Row],[JOB TYPE]],Table2[#All],2,0), "Not req")</f>
        <v>REQ</v>
      </c>
      <c r="J250" s="1" t="str">
        <f>CONCATENATE(Table1[[#This Row],[WORK ID]],Table1[[#This Row],[CODE]])</f>
        <v>6766799ZNGA563B</v>
      </c>
      <c r="K250" s="1" t="str">
        <f t="shared" si="12"/>
        <v>DUP</v>
      </c>
      <c r="L250" s="1" t="b">
        <f t="shared" si="14"/>
        <v>1</v>
      </c>
      <c r="M250" s="1" t="str">
        <f t="shared" si="15"/>
        <v>NO</v>
      </c>
      <c r="N250" s="34" t="str">
        <f>IF(M250="PAY", VLOOKUP(Table1[[#This Row],[JOB TYPE]],'CODES FOR CLOSING TYPE'!$A$1:$C$28, 3, 0), "")</f>
        <v/>
      </c>
      <c r="O250" s="5">
        <f t="shared" si="13"/>
        <v>15</v>
      </c>
    </row>
    <row r="251" spans="1:15" ht="15" customHeight="1" x14ac:dyDescent="0.35">
      <c r="A251" s="30">
        <v>6673328</v>
      </c>
      <c r="B251" s="30" t="s">
        <v>628</v>
      </c>
      <c r="C251" s="30" t="s">
        <v>121</v>
      </c>
      <c r="D251" s="30" t="s">
        <v>44</v>
      </c>
      <c r="E251" s="1" t="s">
        <v>73</v>
      </c>
      <c r="F251" s="51">
        <v>43199</v>
      </c>
      <c r="G251" s="32" t="str">
        <f>VLOOKUP(Table1[[#This Row],[JOB TYPE]],'CODES FOR CLOSING TYPE'!$A$1:$B$28,2,0)</f>
        <v>N-563RSP</v>
      </c>
      <c r="H251" s="1" t="str">
        <f>_xlfn.IFNA(VLOOKUP(Table1[[#This Row],[JOB TYPE]],Table2[#All],2,0), "Not req")</f>
        <v>REQ</v>
      </c>
      <c r="J251" s="1" t="str">
        <f>CONCATENATE(Table1[[#This Row],[WORK ID]],Table1[[#This Row],[CODE]])</f>
        <v>6673328N-563RSP</v>
      </c>
      <c r="K251" s="1" t="str">
        <f t="shared" si="12"/>
        <v>UNIQUE</v>
      </c>
      <c r="L251" s="1" t="b">
        <f t="shared" si="14"/>
        <v>0</v>
      </c>
      <c r="M251" s="1" t="str">
        <f t="shared" si="15"/>
        <v>PAY</v>
      </c>
      <c r="N251" s="34">
        <f>IF(M251="PAY", VLOOKUP(Table1[[#This Row],[JOB TYPE]],'CODES FOR CLOSING TYPE'!$A$1:$C$28, 3, 0), "")</f>
        <v>626.70000000000005</v>
      </c>
      <c r="O251" s="5">
        <f t="shared" si="13"/>
        <v>15</v>
      </c>
    </row>
    <row r="252" spans="1:15" ht="15" customHeight="1" x14ac:dyDescent="0.35">
      <c r="A252" s="30">
        <v>6620072</v>
      </c>
      <c r="B252" s="30" t="s">
        <v>141</v>
      </c>
      <c r="C252" s="30" t="s">
        <v>26</v>
      </c>
      <c r="D252" s="30" t="s">
        <v>19</v>
      </c>
      <c r="E252" s="1" t="s">
        <v>73</v>
      </c>
      <c r="F252" s="51">
        <v>43199</v>
      </c>
      <c r="G252" s="32" t="str">
        <f>VLOOKUP(Table1[[#This Row],[JOB TYPE]],'CODES FOR CLOSING TYPE'!$A$1:$B$28,2,0)</f>
        <v>ZNGA563BC</v>
      </c>
      <c r="H252" s="1" t="str">
        <f>_xlfn.IFNA(VLOOKUP(Table1[[#This Row],[JOB TYPE]],Table2[#All],2,0), "Not req")</f>
        <v>Not req</v>
      </c>
      <c r="J252" s="1" t="str">
        <f>CONCATENATE(Table1[[#This Row],[WORK ID]],Table1[[#This Row],[CODE]])</f>
        <v>6620072ZNGA563BC</v>
      </c>
      <c r="K252" s="1" t="str">
        <f t="shared" si="12"/>
        <v>UNIQUE</v>
      </c>
      <c r="L252" s="1" t="b">
        <f t="shared" si="14"/>
        <v>0</v>
      </c>
      <c r="M252" s="1" t="str">
        <f t="shared" si="15"/>
        <v>PAY</v>
      </c>
      <c r="N252" s="34">
        <f>IF(M252="PAY", VLOOKUP(Table1[[#This Row],[JOB TYPE]],'CODES FOR CLOSING TYPE'!$A$1:$C$28, 3, 0), "")</f>
        <v>626.70000000000005</v>
      </c>
      <c r="O252" s="5">
        <f t="shared" si="13"/>
        <v>15</v>
      </c>
    </row>
    <row r="253" spans="1:15" ht="15" customHeight="1" x14ac:dyDescent="0.35">
      <c r="A253" s="30">
        <v>6734045</v>
      </c>
      <c r="B253" s="30" t="s">
        <v>629</v>
      </c>
      <c r="C253" s="30" t="s">
        <v>121</v>
      </c>
      <c r="D253" s="30" t="s">
        <v>44</v>
      </c>
      <c r="E253" s="1" t="s">
        <v>73</v>
      </c>
      <c r="F253" s="51">
        <v>43200</v>
      </c>
      <c r="G253" s="32" t="str">
        <f>VLOOKUP(Table1[[#This Row],[JOB TYPE]],'CODES FOR CLOSING TYPE'!$A$1:$B$28,2,0)</f>
        <v>N-563RSP</v>
      </c>
      <c r="H253" s="1" t="str">
        <f>_xlfn.IFNA(VLOOKUP(Table1[[#This Row],[JOB TYPE]],Table2[#All],2,0), "Not req")</f>
        <v>REQ</v>
      </c>
      <c r="J253" s="1" t="str">
        <f>CONCATENATE(Table1[[#This Row],[WORK ID]],Table1[[#This Row],[CODE]])</f>
        <v>6734045N-563RSP</v>
      </c>
      <c r="K253" s="1" t="str">
        <f t="shared" si="12"/>
        <v>UNIQUE</v>
      </c>
      <c r="L253" s="1" t="b">
        <f t="shared" si="14"/>
        <v>0</v>
      </c>
      <c r="M253" s="1" t="str">
        <f t="shared" si="15"/>
        <v>PAY</v>
      </c>
      <c r="N253" s="34">
        <f>IF(M253="PAY", VLOOKUP(Table1[[#This Row],[JOB TYPE]],'CODES FOR CLOSING TYPE'!$A$1:$C$28, 3, 0), "")</f>
        <v>626.70000000000005</v>
      </c>
      <c r="O253" s="5">
        <f t="shared" si="13"/>
        <v>15</v>
      </c>
    </row>
    <row r="254" spans="1:15" ht="15" customHeight="1" x14ac:dyDescent="0.35">
      <c r="A254" s="30">
        <v>6767126</v>
      </c>
      <c r="B254" s="30" t="s">
        <v>630</v>
      </c>
      <c r="C254" s="30" t="s">
        <v>20</v>
      </c>
      <c r="D254" s="30" t="s">
        <v>19</v>
      </c>
      <c r="E254" s="1" t="s">
        <v>73</v>
      </c>
      <c r="F254" s="51">
        <v>43200</v>
      </c>
      <c r="G254" s="32" t="str">
        <f>VLOOKUP(Table1[[#This Row],[JOB TYPE]],'CODES FOR CLOSING TYPE'!$A$1:$B$28,2,0)</f>
        <v>ZNGA564B</v>
      </c>
      <c r="H254" s="1" t="str">
        <f>_xlfn.IFNA(VLOOKUP(Table1[[#This Row],[JOB TYPE]],Table2[#All],2,0), "Not req")</f>
        <v>REQ</v>
      </c>
      <c r="J254" s="1" t="str">
        <f>CONCATENATE(Table1[[#This Row],[WORK ID]],Table1[[#This Row],[CODE]])</f>
        <v>6767126ZNGA564B</v>
      </c>
      <c r="K254" s="1" t="str">
        <f t="shared" si="12"/>
        <v>DUP</v>
      </c>
      <c r="L254" s="1" t="b">
        <f t="shared" si="14"/>
        <v>1</v>
      </c>
      <c r="M254" s="1" t="str">
        <f t="shared" si="15"/>
        <v>NO</v>
      </c>
      <c r="N254" s="34" t="str">
        <f>IF(M254="PAY", VLOOKUP(Table1[[#This Row],[JOB TYPE]],'CODES FOR CLOSING TYPE'!$A$1:$C$28, 3, 0), "")</f>
        <v/>
      </c>
      <c r="O254" s="5">
        <f t="shared" si="13"/>
        <v>15</v>
      </c>
    </row>
    <row r="255" spans="1:15" ht="15" customHeight="1" x14ac:dyDescent="0.35">
      <c r="A255" s="30">
        <v>6853888</v>
      </c>
      <c r="B255" s="30" t="s">
        <v>159</v>
      </c>
      <c r="C255" s="30" t="s">
        <v>26</v>
      </c>
      <c r="D255" s="30" t="s">
        <v>19</v>
      </c>
      <c r="E255" s="1" t="s">
        <v>58</v>
      </c>
      <c r="F255" s="51">
        <v>43199</v>
      </c>
      <c r="G255" s="32" t="str">
        <f>VLOOKUP(Table1[[#This Row],[JOB TYPE]],'CODES FOR CLOSING TYPE'!$A$1:$B$28,2,0)</f>
        <v>ZNGA563BC</v>
      </c>
      <c r="H255" s="1" t="str">
        <f>_xlfn.IFNA(VLOOKUP(Table1[[#This Row],[JOB TYPE]],Table2[#All],2,0), "Not req")</f>
        <v>Not req</v>
      </c>
      <c r="J255" s="1" t="str">
        <f>CONCATENATE(Table1[[#This Row],[WORK ID]],Table1[[#This Row],[CODE]])</f>
        <v>6853888ZNGA563BC</v>
      </c>
      <c r="K255" s="1" t="str">
        <f t="shared" si="12"/>
        <v>UNIQUE</v>
      </c>
      <c r="L255" s="1" t="b">
        <f t="shared" si="14"/>
        <v>0</v>
      </c>
      <c r="M255" s="1" t="str">
        <f t="shared" si="15"/>
        <v>PAY</v>
      </c>
      <c r="N255" s="34">
        <f>IF(M255="PAY", VLOOKUP(Table1[[#This Row],[JOB TYPE]],'CODES FOR CLOSING TYPE'!$A$1:$C$28, 3, 0), "")</f>
        <v>626.70000000000005</v>
      </c>
      <c r="O255" s="5">
        <f t="shared" si="13"/>
        <v>15</v>
      </c>
    </row>
    <row r="256" spans="1:15" ht="15" customHeight="1" x14ac:dyDescent="0.35">
      <c r="A256" s="30">
        <v>6439494</v>
      </c>
      <c r="B256" s="30" t="s">
        <v>631</v>
      </c>
      <c r="C256" s="30" t="s">
        <v>121</v>
      </c>
      <c r="D256" s="30" t="s">
        <v>44</v>
      </c>
      <c r="E256" s="1" t="s">
        <v>58</v>
      </c>
      <c r="F256" s="51">
        <v>43199</v>
      </c>
      <c r="G256" s="32" t="str">
        <f>VLOOKUP(Table1[[#This Row],[JOB TYPE]],'CODES FOR CLOSING TYPE'!$A$1:$B$28,2,0)</f>
        <v>N-563RSP</v>
      </c>
      <c r="H256" s="1" t="str">
        <f>_xlfn.IFNA(VLOOKUP(Table1[[#This Row],[JOB TYPE]],Table2[#All],2,0), "Not req")</f>
        <v>REQ</v>
      </c>
      <c r="J256" s="1" t="str">
        <f>CONCATENATE(Table1[[#This Row],[WORK ID]],Table1[[#This Row],[CODE]])</f>
        <v>6439494N-563RSP</v>
      </c>
      <c r="K256" s="1" t="str">
        <f t="shared" si="12"/>
        <v>UNIQUE</v>
      </c>
      <c r="L256" s="1" t="b">
        <f t="shared" si="14"/>
        <v>0</v>
      </c>
      <c r="M256" s="1" t="str">
        <f t="shared" si="15"/>
        <v>PAY</v>
      </c>
      <c r="N256" s="34">
        <f>IF(M256="PAY", VLOOKUP(Table1[[#This Row],[JOB TYPE]],'CODES FOR CLOSING TYPE'!$A$1:$C$28, 3, 0), "")</f>
        <v>626.70000000000005</v>
      </c>
      <c r="O256" s="5">
        <f t="shared" si="13"/>
        <v>15</v>
      </c>
    </row>
    <row r="257" spans="1:15" ht="15" customHeight="1" x14ac:dyDescent="0.35">
      <c r="A257" s="30">
        <v>6290413</v>
      </c>
      <c r="B257" s="30" t="s">
        <v>607</v>
      </c>
      <c r="C257" s="30" t="s">
        <v>52</v>
      </c>
      <c r="D257" s="30" t="s">
        <v>19</v>
      </c>
      <c r="E257" s="1" t="s">
        <v>58</v>
      </c>
      <c r="F257" s="51">
        <v>43200</v>
      </c>
      <c r="G257" s="32" t="str">
        <f>VLOOKUP(Table1[[#This Row],[JOB TYPE]],'CODES FOR CLOSING TYPE'!$A$1:$B$28,2,0)</f>
        <v>ZNGA564BC</v>
      </c>
      <c r="H257" s="1" t="str">
        <f>_xlfn.IFNA(VLOOKUP(Table1[[#This Row],[JOB TYPE]],Table2[#All],2,0), "Not req")</f>
        <v>Not req</v>
      </c>
      <c r="J257" s="1" t="str">
        <f>CONCATENATE(Table1[[#This Row],[WORK ID]],Table1[[#This Row],[CODE]])</f>
        <v>6290413ZNGA564BC</v>
      </c>
      <c r="K257" s="1" t="str">
        <f t="shared" si="12"/>
        <v>UNIQUE</v>
      </c>
      <c r="L257" s="1" t="b">
        <f t="shared" si="14"/>
        <v>0</v>
      </c>
      <c r="M257" s="1" t="str">
        <f t="shared" si="15"/>
        <v>PAY</v>
      </c>
      <c r="N257" s="34">
        <f>IF(M257="PAY", VLOOKUP(Table1[[#This Row],[JOB TYPE]],'CODES FOR CLOSING TYPE'!$A$1:$C$28, 3, 0), "")</f>
        <v>881.69</v>
      </c>
      <c r="O257" s="5">
        <f t="shared" si="13"/>
        <v>15</v>
      </c>
    </row>
    <row r="258" spans="1:15" ht="15" customHeight="1" x14ac:dyDescent="0.35">
      <c r="A258" s="30">
        <v>6824268</v>
      </c>
      <c r="B258" s="30" t="s">
        <v>632</v>
      </c>
      <c r="C258" s="30" t="s">
        <v>20</v>
      </c>
      <c r="D258" s="30" t="s">
        <v>19</v>
      </c>
      <c r="E258" s="1" t="s">
        <v>58</v>
      </c>
      <c r="F258" s="51">
        <v>43200</v>
      </c>
      <c r="G258" s="32" t="str">
        <f>VLOOKUP(Table1[[#This Row],[JOB TYPE]],'CODES FOR CLOSING TYPE'!$A$1:$B$28,2,0)</f>
        <v>ZNGA564B</v>
      </c>
      <c r="H258" s="1" t="str">
        <f>_xlfn.IFNA(VLOOKUP(Table1[[#This Row],[JOB TYPE]],Table2[#All],2,0), "Not req")</f>
        <v>REQ</v>
      </c>
      <c r="J258" s="1" t="str">
        <f>CONCATENATE(Table1[[#This Row],[WORK ID]],Table1[[#This Row],[CODE]])</f>
        <v>6824268ZNGA564B</v>
      </c>
      <c r="K258" s="1" t="str">
        <f t="shared" ref="K258:K322" si="16">IF(COUNTIF(J$2:J$5044, J258&amp;"C")&gt;0, "DUP", "UNIQUE")</f>
        <v>DUP</v>
      </c>
      <c r="L258" s="1" t="b">
        <f t="shared" si="14"/>
        <v>1</v>
      </c>
      <c r="M258" s="1" t="str">
        <f t="shared" si="15"/>
        <v>NO</v>
      </c>
      <c r="N258" s="34" t="str">
        <f>IF(M258="PAY", VLOOKUP(Table1[[#This Row],[JOB TYPE]],'CODES FOR CLOSING TYPE'!$A$1:$C$28, 3, 0), "")</f>
        <v/>
      </c>
      <c r="O258" s="5">
        <f t="shared" ref="O258:O322" si="17">WEEKNUM(F258,2)</f>
        <v>15</v>
      </c>
    </row>
    <row r="259" spans="1:15" ht="15" customHeight="1" x14ac:dyDescent="0.35">
      <c r="A259" s="30">
        <v>6824268</v>
      </c>
      <c r="B259" s="30" t="s">
        <v>632</v>
      </c>
      <c r="C259" s="30" t="s">
        <v>52</v>
      </c>
      <c r="D259" s="30" t="s">
        <v>19</v>
      </c>
      <c r="E259" s="1" t="s">
        <v>58</v>
      </c>
      <c r="F259" s="51">
        <v>43200</v>
      </c>
      <c r="G259" s="32" t="str">
        <f>VLOOKUP(Table1[[#This Row],[JOB TYPE]],'CODES FOR CLOSING TYPE'!$A$1:$B$28,2,0)</f>
        <v>ZNGA564BC</v>
      </c>
      <c r="H259" s="1" t="str">
        <f>_xlfn.IFNA(VLOOKUP(Table1[[#This Row],[JOB TYPE]],Table2[#All],2,0), "Not req")</f>
        <v>Not req</v>
      </c>
      <c r="J259" s="1" t="str">
        <f>CONCATENATE(Table1[[#This Row],[WORK ID]],Table1[[#This Row],[CODE]])</f>
        <v>6824268ZNGA564BC</v>
      </c>
      <c r="K259" s="1" t="str">
        <f t="shared" si="16"/>
        <v>UNIQUE</v>
      </c>
      <c r="L259" s="1" t="b">
        <f t="shared" si="14"/>
        <v>0</v>
      </c>
      <c r="M259" s="1" t="str">
        <f t="shared" si="15"/>
        <v>PAY</v>
      </c>
      <c r="N259" s="34">
        <f>IF(M259="PAY", VLOOKUP(Table1[[#This Row],[JOB TYPE]],'CODES FOR CLOSING TYPE'!$A$1:$C$28, 3, 0), "")</f>
        <v>881.69</v>
      </c>
      <c r="O259" s="5">
        <f t="shared" si="17"/>
        <v>15</v>
      </c>
    </row>
    <row r="260" spans="1:15" ht="15" customHeight="1" x14ac:dyDescent="0.35">
      <c r="A260" s="30">
        <v>6909055</v>
      </c>
      <c r="B260" s="30" t="s">
        <v>633</v>
      </c>
      <c r="C260" s="30" t="s">
        <v>9</v>
      </c>
      <c r="D260" s="30" t="s">
        <v>19</v>
      </c>
      <c r="E260" s="1" t="s">
        <v>58</v>
      </c>
      <c r="F260" s="51">
        <v>43200</v>
      </c>
      <c r="G260" s="32" t="str">
        <f>VLOOKUP(Table1[[#This Row],[JOB TYPE]],'CODES FOR CLOSING TYPE'!$A$1:$B$28,2,0)</f>
        <v>ZNGA561B</v>
      </c>
      <c r="H260" s="1" t="str">
        <f>_xlfn.IFNA(VLOOKUP(Table1[[#This Row],[JOB TYPE]],Table2[#All],2,0), "Not req")</f>
        <v>Not req</v>
      </c>
      <c r="J260" s="1" t="str">
        <f>CONCATENATE(Table1[[#This Row],[WORK ID]],Table1[[#This Row],[CODE]])</f>
        <v>6909055ZNGA561B</v>
      </c>
      <c r="K260" s="1" t="str">
        <f t="shared" si="16"/>
        <v>DUP</v>
      </c>
      <c r="L260" s="1" t="b">
        <f t="shared" si="14"/>
        <v>1</v>
      </c>
      <c r="M260" s="1" t="str">
        <f t="shared" si="15"/>
        <v>NO</v>
      </c>
      <c r="N260" s="34" t="str">
        <f>IF(M260="PAY", VLOOKUP(Table1[[#This Row],[JOB TYPE]],'CODES FOR CLOSING TYPE'!$A$1:$C$28, 3, 0), "")</f>
        <v/>
      </c>
      <c r="O260" s="5">
        <f t="shared" si="17"/>
        <v>15</v>
      </c>
    </row>
    <row r="261" spans="1:15" ht="15" customHeight="1" x14ac:dyDescent="0.35">
      <c r="A261" s="30">
        <v>6897239</v>
      </c>
      <c r="B261" s="30" t="s">
        <v>609</v>
      </c>
      <c r="C261" s="30" t="s">
        <v>15</v>
      </c>
      <c r="D261" s="30" t="s">
        <v>19</v>
      </c>
      <c r="E261" s="1" t="s">
        <v>58</v>
      </c>
      <c r="F261" s="51">
        <v>43201</v>
      </c>
      <c r="G261" s="32" t="str">
        <f>VLOOKUP(Table1[[#This Row],[JOB TYPE]],'CODES FOR CLOSING TYPE'!$A$1:$B$28,2,0)</f>
        <v>ZNGA561BC</v>
      </c>
      <c r="H261" s="1" t="str">
        <f>_xlfn.IFNA(VLOOKUP(Table1[[#This Row],[JOB TYPE]],Table2[#All],2,0), "Not req")</f>
        <v>Not req</v>
      </c>
      <c r="J261" s="1" t="str">
        <f>CONCATENATE(Table1[[#This Row],[WORK ID]],Table1[[#This Row],[CODE]])</f>
        <v>6897239ZNGA561BC</v>
      </c>
      <c r="K261" s="1" t="str">
        <f t="shared" si="16"/>
        <v>UNIQUE</v>
      </c>
      <c r="L261" s="1" t="b">
        <f t="shared" ref="L261:L325" si="18">SUMPRODUCT(--(G261=BUILDCODES))&gt;0</f>
        <v>0</v>
      </c>
      <c r="M261" s="1" t="str">
        <f t="shared" ref="M261:M325" si="19">IF(AND(K261="DUP", L261=TRUE),"NO","PAY")</f>
        <v>PAY</v>
      </c>
      <c r="N261" s="34">
        <f>IF(M261="PAY", VLOOKUP(Table1[[#This Row],[JOB TYPE]],'CODES FOR CLOSING TYPE'!$A$1:$C$28, 3, 0), "")</f>
        <v>433.57</v>
      </c>
      <c r="O261" s="5">
        <f t="shared" si="17"/>
        <v>15</v>
      </c>
    </row>
    <row r="262" spans="1:15" ht="15" customHeight="1" x14ac:dyDescent="0.35">
      <c r="A262" s="30">
        <v>6852601</v>
      </c>
      <c r="B262" s="30" t="s">
        <v>634</v>
      </c>
      <c r="C262" s="30" t="s">
        <v>9</v>
      </c>
      <c r="D262" s="30" t="s">
        <v>19</v>
      </c>
      <c r="E262" s="1" t="s">
        <v>58</v>
      </c>
      <c r="F262" s="51">
        <v>43201</v>
      </c>
      <c r="G262" s="32" t="str">
        <f>VLOOKUP(Table1[[#This Row],[JOB TYPE]],'CODES FOR CLOSING TYPE'!$A$1:$B$28,2,0)</f>
        <v>ZNGA561B</v>
      </c>
      <c r="H262" s="1" t="str">
        <f>_xlfn.IFNA(VLOOKUP(Table1[[#This Row],[JOB TYPE]],Table2[#All],2,0), "Not req")</f>
        <v>Not req</v>
      </c>
      <c r="J262" s="1" t="str">
        <f>CONCATENATE(Table1[[#This Row],[WORK ID]],Table1[[#This Row],[CODE]])</f>
        <v>6852601ZNGA561B</v>
      </c>
      <c r="K262" s="1" t="str">
        <f t="shared" si="16"/>
        <v>DUP</v>
      </c>
      <c r="L262" s="1" t="b">
        <f t="shared" si="18"/>
        <v>1</v>
      </c>
      <c r="M262" s="1" t="str">
        <f t="shared" si="19"/>
        <v>NO</v>
      </c>
      <c r="N262" s="34" t="str">
        <f>IF(M262="PAY", VLOOKUP(Table1[[#This Row],[JOB TYPE]],'CODES FOR CLOSING TYPE'!$A$1:$C$28, 3, 0), "")</f>
        <v/>
      </c>
      <c r="O262" s="5">
        <f t="shared" si="17"/>
        <v>15</v>
      </c>
    </row>
    <row r="263" spans="1:15" ht="15" customHeight="1" x14ac:dyDescent="0.35">
      <c r="A263" s="30">
        <v>6995323</v>
      </c>
      <c r="B263" s="30" t="s">
        <v>635</v>
      </c>
      <c r="C263" s="30" t="s">
        <v>91</v>
      </c>
      <c r="D263" s="30" t="s">
        <v>19</v>
      </c>
      <c r="E263" s="1" t="s">
        <v>58</v>
      </c>
      <c r="F263" s="51">
        <v>43202</v>
      </c>
      <c r="G263" s="32" t="str">
        <f>VLOOKUP(Table1[[#This Row],[JOB TYPE]],'CODES FOR CLOSING TYPE'!$A$1:$B$28,2,0)</f>
        <v>ZNGA562B</v>
      </c>
      <c r="H263" s="1" t="str">
        <f>_xlfn.IFNA(VLOOKUP(Table1[[#This Row],[JOB TYPE]],Table2[#All],2,0), "Not req")</f>
        <v>Not req</v>
      </c>
      <c r="J263" s="1" t="str">
        <f>CONCATENATE(Table1[[#This Row],[WORK ID]],Table1[[#This Row],[CODE]])</f>
        <v>6995323ZNGA562B</v>
      </c>
      <c r="K263" s="1" t="str">
        <f t="shared" si="16"/>
        <v>UNIQUE</v>
      </c>
      <c r="L263" s="1" t="b">
        <f t="shared" si="18"/>
        <v>1</v>
      </c>
      <c r="M263" s="1" t="str">
        <f t="shared" si="19"/>
        <v>PAY</v>
      </c>
      <c r="N263" s="34">
        <f>IF(M263="PAY", VLOOKUP(Table1[[#This Row],[JOB TYPE]],'CODES FOR CLOSING TYPE'!$A$1:$C$28, 3, 0), "")</f>
        <v>254.64</v>
      </c>
      <c r="O263" s="5">
        <f t="shared" si="17"/>
        <v>15</v>
      </c>
    </row>
    <row r="264" spans="1:15" ht="15" customHeight="1" x14ac:dyDescent="0.35">
      <c r="A264" s="30">
        <v>6928705</v>
      </c>
      <c r="B264" s="30" t="s">
        <v>636</v>
      </c>
      <c r="C264" s="30" t="s">
        <v>9</v>
      </c>
      <c r="D264" s="30" t="s">
        <v>19</v>
      </c>
      <c r="E264" s="1" t="s">
        <v>612</v>
      </c>
      <c r="F264" s="51">
        <v>43202</v>
      </c>
      <c r="G264" s="32" t="str">
        <f>VLOOKUP(Table1[[#This Row],[JOB TYPE]],'CODES FOR CLOSING TYPE'!$A$1:$B$28,2,0)</f>
        <v>ZNGA561B</v>
      </c>
      <c r="H264" s="1" t="str">
        <f>_xlfn.IFNA(VLOOKUP(Table1[[#This Row],[JOB TYPE]],Table2[#All],2,0), "Not req")</f>
        <v>Not req</v>
      </c>
      <c r="J264" s="1" t="str">
        <f>CONCATENATE(Table1[[#This Row],[WORK ID]],Table1[[#This Row],[CODE]])</f>
        <v>6928705ZNGA561B</v>
      </c>
      <c r="K264" s="1" t="str">
        <f t="shared" si="16"/>
        <v>DUP</v>
      </c>
      <c r="L264" s="1" t="b">
        <f t="shared" si="18"/>
        <v>1</v>
      </c>
      <c r="M264" s="1" t="str">
        <f t="shared" si="19"/>
        <v>NO</v>
      </c>
      <c r="N264" s="34" t="str">
        <f>IF(M264="PAY", VLOOKUP(Table1[[#This Row],[JOB TYPE]],'CODES FOR CLOSING TYPE'!$A$1:$C$28, 3, 0), "")</f>
        <v/>
      </c>
      <c r="O264" s="5">
        <f t="shared" si="17"/>
        <v>15</v>
      </c>
    </row>
    <row r="265" spans="1:15" ht="15" customHeight="1" x14ac:dyDescent="0.35">
      <c r="A265" s="30">
        <v>6904484</v>
      </c>
      <c r="B265" s="30" t="s">
        <v>637</v>
      </c>
      <c r="C265" s="30" t="s">
        <v>9</v>
      </c>
      <c r="D265" s="30" t="s">
        <v>19</v>
      </c>
      <c r="E265" s="1" t="s">
        <v>612</v>
      </c>
      <c r="F265" s="51">
        <v>43202</v>
      </c>
      <c r="G265" s="32" t="str">
        <f>VLOOKUP(Table1[[#This Row],[JOB TYPE]],'CODES FOR CLOSING TYPE'!$A$1:$B$28,2,0)</f>
        <v>ZNGA561B</v>
      </c>
      <c r="H265" s="1" t="str">
        <f>_xlfn.IFNA(VLOOKUP(Table1[[#This Row],[JOB TYPE]],Table2[#All],2,0), "Not req")</f>
        <v>Not req</v>
      </c>
      <c r="J265" s="1" t="str">
        <f>CONCATENATE(Table1[[#This Row],[WORK ID]],Table1[[#This Row],[CODE]])</f>
        <v>6904484ZNGA561B</v>
      </c>
      <c r="K265" s="1" t="str">
        <f t="shared" si="16"/>
        <v>DUP</v>
      </c>
      <c r="L265" s="1" t="b">
        <f t="shared" si="18"/>
        <v>1</v>
      </c>
      <c r="M265" s="1" t="str">
        <f t="shared" si="19"/>
        <v>NO</v>
      </c>
      <c r="N265" s="34" t="str">
        <f>IF(M265="PAY", VLOOKUP(Table1[[#This Row],[JOB TYPE]],'CODES FOR CLOSING TYPE'!$A$1:$C$28, 3, 0), "")</f>
        <v/>
      </c>
      <c r="O265" s="5">
        <f t="shared" si="17"/>
        <v>15</v>
      </c>
    </row>
    <row r="266" spans="1:15" ht="15" customHeight="1" x14ac:dyDescent="0.35">
      <c r="A266" s="30">
        <v>6936551</v>
      </c>
      <c r="B266" s="30" t="s">
        <v>638</v>
      </c>
      <c r="C266" s="30" t="s">
        <v>9</v>
      </c>
      <c r="D266" s="30" t="s">
        <v>19</v>
      </c>
      <c r="E266" s="1" t="s">
        <v>23</v>
      </c>
      <c r="F266" s="51">
        <v>43201</v>
      </c>
      <c r="G266" s="32" t="str">
        <f>VLOOKUP(Table1[[#This Row],[JOB TYPE]],'CODES FOR CLOSING TYPE'!$A$1:$B$28,2,0)</f>
        <v>ZNGA561B</v>
      </c>
      <c r="H266" s="1" t="str">
        <f>_xlfn.IFNA(VLOOKUP(Table1[[#This Row],[JOB TYPE]],Table2[#All],2,0), "Not req")</f>
        <v>Not req</v>
      </c>
      <c r="J266" s="1" t="str">
        <f>CONCATENATE(Table1[[#This Row],[WORK ID]],Table1[[#This Row],[CODE]])</f>
        <v>6936551ZNGA561B</v>
      </c>
      <c r="K266" s="1" t="str">
        <f t="shared" si="16"/>
        <v>DUP</v>
      </c>
      <c r="L266" s="1" t="b">
        <f t="shared" si="18"/>
        <v>1</v>
      </c>
      <c r="M266" s="1" t="str">
        <f t="shared" si="19"/>
        <v>NO</v>
      </c>
      <c r="N266" s="34" t="str">
        <f>IF(M266="PAY", VLOOKUP(Table1[[#This Row],[JOB TYPE]],'CODES FOR CLOSING TYPE'!$A$1:$C$28, 3, 0), "")</f>
        <v/>
      </c>
      <c r="O266" s="5">
        <f t="shared" si="17"/>
        <v>15</v>
      </c>
    </row>
    <row r="267" spans="1:15" ht="15" customHeight="1" x14ac:dyDescent="0.35">
      <c r="A267" s="30">
        <v>6893944</v>
      </c>
      <c r="B267" s="30" t="s">
        <v>615</v>
      </c>
      <c r="C267" s="30" t="s">
        <v>26</v>
      </c>
      <c r="D267" s="30" t="s">
        <v>19</v>
      </c>
      <c r="E267" s="1" t="s">
        <v>23</v>
      </c>
      <c r="F267" s="51">
        <v>43202</v>
      </c>
      <c r="G267" s="32" t="str">
        <f>VLOOKUP(Table1[[#This Row],[JOB TYPE]],'CODES FOR CLOSING TYPE'!$A$1:$B$28,2,0)</f>
        <v>ZNGA563BC</v>
      </c>
      <c r="H267" s="1" t="str">
        <f>_xlfn.IFNA(VLOOKUP(Table1[[#This Row],[JOB TYPE]],Table2[#All],2,0), "Not req")</f>
        <v>Not req</v>
      </c>
      <c r="J267" s="1" t="str">
        <f>CONCATENATE(Table1[[#This Row],[WORK ID]],Table1[[#This Row],[CODE]])</f>
        <v>6893944ZNGA563BC</v>
      </c>
      <c r="K267" s="1" t="str">
        <f t="shared" si="16"/>
        <v>UNIQUE</v>
      </c>
      <c r="L267" s="1" t="b">
        <f t="shared" si="18"/>
        <v>0</v>
      </c>
      <c r="M267" s="1" t="str">
        <f t="shared" si="19"/>
        <v>PAY</v>
      </c>
      <c r="N267" s="34">
        <f>IF(M267="PAY", VLOOKUP(Table1[[#This Row],[JOB TYPE]],'CODES FOR CLOSING TYPE'!$A$1:$C$28, 3, 0), "")</f>
        <v>626.70000000000005</v>
      </c>
      <c r="O267" s="5">
        <f t="shared" si="17"/>
        <v>15</v>
      </c>
    </row>
    <row r="268" spans="1:15" ht="15" customHeight="1" x14ac:dyDescent="0.35">
      <c r="A268" s="30">
        <v>6904171</v>
      </c>
      <c r="B268" s="30" t="s">
        <v>639</v>
      </c>
      <c r="C268" s="30" t="s">
        <v>621</v>
      </c>
      <c r="D268" s="30" t="s">
        <v>153</v>
      </c>
      <c r="E268" s="1" t="s">
        <v>86</v>
      </c>
      <c r="F268" s="51">
        <v>43201</v>
      </c>
      <c r="G268" s="32" t="str">
        <f>VLOOKUP(Table1[[#This Row],[JOB TYPE]],'CODES FOR CLOSING TYPE'!$A$1:$B$28,2,0)</f>
        <v>NGA-511</v>
      </c>
      <c r="H268" s="1" t="str">
        <f>_xlfn.IFNA(VLOOKUP(Table1[[#This Row],[JOB TYPE]],Table2[#All],2,0), "Not req")</f>
        <v>Not req</v>
      </c>
      <c r="J268" s="1" t="str">
        <f>CONCATENATE(Table1[[#This Row],[WORK ID]],Table1[[#This Row],[CODE]])</f>
        <v>6904171NGA-511</v>
      </c>
      <c r="K268" s="1" t="str">
        <f t="shared" si="16"/>
        <v>UNIQUE</v>
      </c>
      <c r="L268" s="1" t="b">
        <f t="shared" si="18"/>
        <v>0</v>
      </c>
      <c r="M268" s="1" t="str">
        <f t="shared" si="19"/>
        <v>PAY</v>
      </c>
      <c r="N268" s="34">
        <f>IF(M268="PAY", VLOOKUP(Table1[[#This Row],[JOB TYPE]],'CODES FOR CLOSING TYPE'!$A$1:$C$28, 3, 0), "")</f>
        <v>225.02</v>
      </c>
      <c r="O268" s="5">
        <f t="shared" si="17"/>
        <v>15</v>
      </c>
    </row>
    <row r="269" spans="1:15" ht="15" customHeight="1" x14ac:dyDescent="0.35">
      <c r="A269" s="30">
        <v>6926941</v>
      </c>
      <c r="B269" s="30" t="s">
        <v>640</v>
      </c>
      <c r="C269" s="30" t="s">
        <v>11</v>
      </c>
      <c r="D269" s="30" t="s">
        <v>76</v>
      </c>
      <c r="E269" s="1" t="s">
        <v>86</v>
      </c>
      <c r="F269" s="51">
        <v>43201</v>
      </c>
      <c r="G269" s="32" t="str">
        <f>VLOOKUP(Table1[[#This Row],[JOB TYPE]],'CODES FOR CLOSING TYPE'!$A$1:$B$28,2,0)</f>
        <v>NGA-750</v>
      </c>
      <c r="H269" s="1" t="str">
        <f>_xlfn.IFNA(VLOOKUP(Table1[[#This Row],[JOB TYPE]],Table2[#All],2,0), "Not req")</f>
        <v>Not req</v>
      </c>
      <c r="J269" s="1" t="str">
        <f>CONCATENATE(Table1[[#This Row],[WORK ID]],Table1[[#This Row],[CODE]])</f>
        <v>6926941NGA-750</v>
      </c>
      <c r="K269" s="1" t="str">
        <f t="shared" si="16"/>
        <v>UNIQUE</v>
      </c>
      <c r="L269" s="1" t="b">
        <f t="shared" si="18"/>
        <v>0</v>
      </c>
      <c r="M269" s="1" t="str">
        <f t="shared" si="19"/>
        <v>PAY</v>
      </c>
      <c r="N269" s="34">
        <f>IF(M269="PAY", VLOOKUP(Table1[[#This Row],[JOB TYPE]],'CODES FOR CLOSING TYPE'!$A$1:$C$28, 3, 0), "")</f>
        <v>22.61</v>
      </c>
      <c r="O269" s="5">
        <f t="shared" si="17"/>
        <v>15</v>
      </c>
    </row>
    <row r="270" spans="1:15" ht="15" customHeight="1" x14ac:dyDescent="0.35">
      <c r="A270" s="30">
        <v>6926941</v>
      </c>
      <c r="B270" s="30" t="s">
        <v>640</v>
      </c>
      <c r="C270" s="30" t="s">
        <v>587</v>
      </c>
      <c r="D270" s="30" t="s">
        <v>76</v>
      </c>
      <c r="E270" s="1" t="s">
        <v>86</v>
      </c>
      <c r="F270" s="51">
        <v>43201</v>
      </c>
      <c r="G270" s="32" t="str">
        <f>VLOOKUP(Table1[[#This Row],[JOB TYPE]],'CODES FOR CLOSING TYPE'!$A$1:$B$28,2,0)</f>
        <v>NGA-751</v>
      </c>
      <c r="H270" s="1" t="str">
        <f>_xlfn.IFNA(VLOOKUP(Table1[[#This Row],[JOB TYPE]],Table2[#All],2,0), "Not req")</f>
        <v>Not req</v>
      </c>
      <c r="J270" s="1" t="str">
        <f>CONCATENATE(Table1[[#This Row],[WORK ID]],Table1[[#This Row],[CODE]])</f>
        <v>6926941NGA-751</v>
      </c>
      <c r="K270" s="1" t="str">
        <f t="shared" si="16"/>
        <v>UNIQUE</v>
      </c>
      <c r="L270" s="1" t="b">
        <f t="shared" si="18"/>
        <v>0</v>
      </c>
      <c r="M270" s="1" t="str">
        <f t="shared" si="19"/>
        <v>PAY</v>
      </c>
      <c r="N270" s="34">
        <f>IF(M270="PAY", VLOOKUP(Table1[[#This Row],[JOB TYPE]],'CODES FOR CLOSING TYPE'!$A$1:$C$28, 3, 0), "")</f>
        <v>146.76</v>
      </c>
      <c r="O270" s="5">
        <f t="shared" si="17"/>
        <v>15</v>
      </c>
    </row>
    <row r="271" spans="1:15" ht="15" customHeight="1" x14ac:dyDescent="0.35">
      <c r="A271" s="30">
        <v>6971650</v>
      </c>
      <c r="B271" s="30" t="s">
        <v>641</v>
      </c>
      <c r="C271" s="30" t="s">
        <v>6</v>
      </c>
      <c r="D271" s="30" t="s">
        <v>19</v>
      </c>
      <c r="E271" s="1" t="s">
        <v>86</v>
      </c>
      <c r="F271" s="51">
        <v>43202</v>
      </c>
      <c r="G271" s="32" t="str">
        <f>VLOOKUP(Table1[[#This Row],[JOB TYPE]],'CODES FOR CLOSING TYPE'!$A$1:$B$28,2,0)</f>
        <v>ZNGA563B</v>
      </c>
      <c r="H271" s="1" t="str">
        <f>_xlfn.IFNA(VLOOKUP(Table1[[#This Row],[JOB TYPE]],Table2[#All],2,0), "Not req")</f>
        <v>REQ</v>
      </c>
      <c r="J271" s="1" t="str">
        <f>CONCATENATE(Table1[[#This Row],[WORK ID]],Table1[[#This Row],[CODE]])</f>
        <v>6971650ZNGA563B</v>
      </c>
      <c r="K271" s="1" t="str">
        <f t="shared" si="16"/>
        <v>DUP</v>
      </c>
      <c r="L271" s="1" t="b">
        <f t="shared" si="18"/>
        <v>1</v>
      </c>
      <c r="M271" s="1" t="str">
        <f t="shared" si="19"/>
        <v>NO</v>
      </c>
      <c r="N271" s="34" t="str">
        <f>IF(M271="PAY", VLOOKUP(Table1[[#This Row],[JOB TYPE]],'CODES FOR CLOSING TYPE'!$A$1:$C$28, 3, 0), "")</f>
        <v/>
      </c>
      <c r="O271" s="5">
        <f t="shared" si="17"/>
        <v>15</v>
      </c>
    </row>
    <row r="272" spans="1:15" ht="15" customHeight="1" x14ac:dyDescent="0.35">
      <c r="A272" s="30">
        <v>6838687</v>
      </c>
      <c r="B272" s="30" t="s">
        <v>642</v>
      </c>
      <c r="C272" s="30" t="s">
        <v>91</v>
      </c>
      <c r="D272" s="30" t="s">
        <v>19</v>
      </c>
      <c r="E272" s="1" t="s">
        <v>30</v>
      </c>
      <c r="F272" s="51">
        <v>43201</v>
      </c>
      <c r="G272" s="32" t="str">
        <f>VLOOKUP(Table1[[#This Row],[JOB TYPE]],'CODES FOR CLOSING TYPE'!$A$1:$B$28,2,0)</f>
        <v>ZNGA562B</v>
      </c>
      <c r="H272" s="1" t="str">
        <f>_xlfn.IFNA(VLOOKUP(Table1[[#This Row],[JOB TYPE]],Table2[#All],2,0), "Not req")</f>
        <v>Not req</v>
      </c>
      <c r="J272" s="1" t="str">
        <f>CONCATENATE(Table1[[#This Row],[WORK ID]],Table1[[#This Row],[CODE]])</f>
        <v>6838687ZNGA562B</v>
      </c>
      <c r="K272" s="1" t="str">
        <f t="shared" si="16"/>
        <v>DUP</v>
      </c>
      <c r="L272" s="1" t="b">
        <f t="shared" si="18"/>
        <v>1</v>
      </c>
      <c r="M272" s="1" t="str">
        <f t="shared" si="19"/>
        <v>NO</v>
      </c>
      <c r="N272" s="34" t="str">
        <f>IF(M272="PAY", VLOOKUP(Table1[[#This Row],[JOB TYPE]],'CODES FOR CLOSING TYPE'!$A$1:$C$28, 3, 0), "")</f>
        <v/>
      </c>
      <c r="O272" s="5">
        <f t="shared" si="17"/>
        <v>15</v>
      </c>
    </row>
    <row r="273" spans="1:15" ht="15" customHeight="1" x14ac:dyDescent="0.35">
      <c r="A273" s="30">
        <v>6838687</v>
      </c>
      <c r="B273" s="30" t="s">
        <v>642</v>
      </c>
      <c r="C273" s="30" t="s">
        <v>32</v>
      </c>
      <c r="D273" s="30" t="s">
        <v>19</v>
      </c>
      <c r="E273" s="1" t="s">
        <v>30</v>
      </c>
      <c r="F273" s="51">
        <v>43201</v>
      </c>
      <c r="G273" s="32" t="str">
        <f>VLOOKUP(Table1[[#This Row],[JOB TYPE]],'CODES FOR CLOSING TYPE'!$A$1:$B$28,2,0)</f>
        <v>ZNGA562BC</v>
      </c>
      <c r="H273" s="1" t="str">
        <f>_xlfn.IFNA(VLOOKUP(Table1[[#This Row],[JOB TYPE]],Table2[#All],2,0), "Not req")</f>
        <v>Not req</v>
      </c>
      <c r="J273" s="1" t="str">
        <f>CONCATENATE(Table1[[#This Row],[WORK ID]],Table1[[#This Row],[CODE]])</f>
        <v>6838687ZNGA562BC</v>
      </c>
      <c r="K273" s="1" t="str">
        <f t="shared" si="16"/>
        <v>UNIQUE</v>
      </c>
      <c r="L273" s="1" t="b">
        <f t="shared" si="18"/>
        <v>0</v>
      </c>
      <c r="M273" s="1" t="str">
        <f t="shared" si="19"/>
        <v>PAY</v>
      </c>
      <c r="N273" s="34">
        <f>IF(M273="PAY", VLOOKUP(Table1[[#This Row],[JOB TYPE]],'CODES FOR CLOSING TYPE'!$A$1:$C$28, 3, 0), "")</f>
        <v>498.69</v>
      </c>
      <c r="O273" s="5">
        <f t="shared" si="17"/>
        <v>15</v>
      </c>
    </row>
    <row r="274" spans="1:15" ht="15" customHeight="1" x14ac:dyDescent="0.35">
      <c r="A274" s="30">
        <v>6978498</v>
      </c>
      <c r="B274" s="30" t="s">
        <v>643</v>
      </c>
      <c r="C274" s="30" t="s">
        <v>91</v>
      </c>
      <c r="D274" s="30" t="s">
        <v>19</v>
      </c>
      <c r="E274" s="1" t="s">
        <v>7</v>
      </c>
      <c r="F274" s="51">
        <v>43201</v>
      </c>
      <c r="G274" s="32" t="str">
        <f>VLOOKUP(Table1[[#This Row],[JOB TYPE]],'CODES FOR CLOSING TYPE'!$A$1:$B$28,2,0)</f>
        <v>ZNGA562B</v>
      </c>
      <c r="H274" s="1" t="str">
        <f>_xlfn.IFNA(VLOOKUP(Table1[[#This Row],[JOB TYPE]],Table2[#All],2,0), "Not req")</f>
        <v>Not req</v>
      </c>
      <c r="J274" s="1" t="str">
        <f>CONCATENATE(Table1[[#This Row],[WORK ID]],Table1[[#This Row],[CODE]])</f>
        <v>6978498ZNGA562B</v>
      </c>
      <c r="K274" s="1" t="str">
        <f t="shared" si="16"/>
        <v>DUP</v>
      </c>
      <c r="L274" s="1" t="b">
        <f t="shared" si="18"/>
        <v>1</v>
      </c>
      <c r="M274" s="1" t="str">
        <f t="shared" si="19"/>
        <v>NO</v>
      </c>
      <c r="N274" s="34" t="str">
        <f>IF(M274="PAY", VLOOKUP(Table1[[#This Row],[JOB TYPE]],'CODES FOR CLOSING TYPE'!$A$1:$C$28, 3, 0), "")</f>
        <v/>
      </c>
      <c r="O274" s="5">
        <f t="shared" si="17"/>
        <v>15</v>
      </c>
    </row>
    <row r="275" spans="1:15" ht="15" customHeight="1" x14ac:dyDescent="0.35">
      <c r="A275" s="30">
        <v>6978498</v>
      </c>
      <c r="B275" s="30" t="s">
        <v>643</v>
      </c>
      <c r="C275" s="30" t="s">
        <v>32</v>
      </c>
      <c r="D275" s="30" t="s">
        <v>19</v>
      </c>
      <c r="E275" s="1" t="s">
        <v>7</v>
      </c>
      <c r="F275" s="51">
        <v>43201</v>
      </c>
      <c r="G275" s="32" t="str">
        <f>VLOOKUP(Table1[[#This Row],[JOB TYPE]],'CODES FOR CLOSING TYPE'!$A$1:$B$28,2,0)</f>
        <v>ZNGA562BC</v>
      </c>
      <c r="H275" s="1" t="str">
        <f>_xlfn.IFNA(VLOOKUP(Table1[[#This Row],[JOB TYPE]],Table2[#All],2,0), "Not req")</f>
        <v>Not req</v>
      </c>
      <c r="J275" s="1" t="str">
        <f>CONCATENATE(Table1[[#This Row],[WORK ID]],Table1[[#This Row],[CODE]])</f>
        <v>6978498ZNGA562BC</v>
      </c>
      <c r="K275" s="1" t="str">
        <f t="shared" si="16"/>
        <v>UNIQUE</v>
      </c>
      <c r="L275" s="1" t="b">
        <f t="shared" si="18"/>
        <v>0</v>
      </c>
      <c r="M275" s="1" t="str">
        <f t="shared" si="19"/>
        <v>PAY</v>
      </c>
      <c r="N275" s="34">
        <f>IF(M275="PAY", VLOOKUP(Table1[[#This Row],[JOB TYPE]],'CODES FOR CLOSING TYPE'!$A$1:$C$28, 3, 0), "")</f>
        <v>498.69</v>
      </c>
      <c r="O275" s="5">
        <f t="shared" si="17"/>
        <v>15</v>
      </c>
    </row>
    <row r="276" spans="1:15" ht="15" customHeight="1" x14ac:dyDescent="0.35">
      <c r="A276" s="30">
        <v>6849267</v>
      </c>
      <c r="B276" s="30" t="s">
        <v>622</v>
      </c>
      <c r="C276" s="30" t="s">
        <v>26</v>
      </c>
      <c r="D276" s="30" t="s">
        <v>19</v>
      </c>
      <c r="E276" s="1" t="s">
        <v>7</v>
      </c>
      <c r="F276" s="51">
        <v>43201</v>
      </c>
      <c r="G276" s="32" t="str">
        <f>VLOOKUP(Table1[[#This Row],[JOB TYPE]],'CODES FOR CLOSING TYPE'!$A$1:$B$28,2,0)</f>
        <v>ZNGA563BC</v>
      </c>
      <c r="H276" s="1" t="str">
        <f>_xlfn.IFNA(VLOOKUP(Table1[[#This Row],[JOB TYPE]],Table2[#All],2,0), "Not req")</f>
        <v>Not req</v>
      </c>
      <c r="J276" s="1" t="str">
        <f>CONCATENATE(Table1[[#This Row],[WORK ID]],Table1[[#This Row],[CODE]])</f>
        <v>6849267ZNGA563BC</v>
      </c>
      <c r="K276" s="1" t="str">
        <f t="shared" si="16"/>
        <v>UNIQUE</v>
      </c>
      <c r="L276" s="1" t="b">
        <f t="shared" si="18"/>
        <v>0</v>
      </c>
      <c r="M276" s="1" t="str">
        <f t="shared" si="19"/>
        <v>PAY</v>
      </c>
      <c r="N276" s="34">
        <f>IF(M276="PAY", VLOOKUP(Table1[[#This Row],[JOB TYPE]],'CODES FOR CLOSING TYPE'!$A$1:$C$28, 3, 0), "")</f>
        <v>626.70000000000005</v>
      </c>
      <c r="O276" s="5">
        <f t="shared" si="17"/>
        <v>15</v>
      </c>
    </row>
    <row r="277" spans="1:15" ht="15" customHeight="1" x14ac:dyDescent="0.35">
      <c r="A277" s="30">
        <v>6984180</v>
      </c>
      <c r="B277" s="30" t="s">
        <v>644</v>
      </c>
      <c r="C277" s="30" t="s">
        <v>6</v>
      </c>
      <c r="D277" s="30" t="s">
        <v>19</v>
      </c>
      <c r="E277" s="1" t="s">
        <v>7</v>
      </c>
      <c r="F277" s="51">
        <v>43202</v>
      </c>
      <c r="G277" s="32" t="str">
        <f>VLOOKUP(Table1[[#This Row],[JOB TYPE]],'CODES FOR CLOSING TYPE'!$A$1:$B$28,2,0)</f>
        <v>ZNGA563B</v>
      </c>
      <c r="H277" s="1" t="str">
        <f>_xlfn.IFNA(VLOOKUP(Table1[[#This Row],[JOB TYPE]],Table2[#All],2,0), "Not req")</f>
        <v>REQ</v>
      </c>
      <c r="J277" s="1" t="str">
        <f>CONCATENATE(Table1[[#This Row],[WORK ID]],Table1[[#This Row],[CODE]])</f>
        <v>6984180ZNGA563B</v>
      </c>
      <c r="K277" s="1" t="str">
        <f t="shared" si="16"/>
        <v>DUP</v>
      </c>
      <c r="L277" s="1" t="b">
        <f t="shared" si="18"/>
        <v>1</v>
      </c>
      <c r="M277" s="1" t="str">
        <f t="shared" si="19"/>
        <v>NO</v>
      </c>
      <c r="N277" s="34" t="str">
        <f>IF(M277="PAY", VLOOKUP(Table1[[#This Row],[JOB TYPE]],'CODES FOR CLOSING TYPE'!$A$1:$C$28, 3, 0), "")</f>
        <v/>
      </c>
      <c r="O277" s="5">
        <f t="shared" si="17"/>
        <v>15</v>
      </c>
    </row>
    <row r="278" spans="1:15" ht="15" customHeight="1" x14ac:dyDescent="0.35">
      <c r="A278" s="30">
        <v>6984180</v>
      </c>
      <c r="B278" s="30" t="s">
        <v>644</v>
      </c>
      <c r="C278" s="30" t="s">
        <v>26</v>
      </c>
      <c r="D278" s="30" t="s">
        <v>19</v>
      </c>
      <c r="E278" s="1" t="s">
        <v>7</v>
      </c>
      <c r="F278" s="51">
        <v>43202</v>
      </c>
      <c r="G278" s="32" t="str">
        <f>VLOOKUP(Table1[[#This Row],[JOB TYPE]],'CODES FOR CLOSING TYPE'!$A$1:$B$28,2,0)</f>
        <v>ZNGA563BC</v>
      </c>
      <c r="H278" s="1" t="str">
        <f>_xlfn.IFNA(VLOOKUP(Table1[[#This Row],[JOB TYPE]],Table2[#All],2,0), "Not req")</f>
        <v>Not req</v>
      </c>
      <c r="J278" s="1" t="str">
        <f>CONCATENATE(Table1[[#This Row],[WORK ID]],Table1[[#This Row],[CODE]])</f>
        <v>6984180ZNGA563BC</v>
      </c>
      <c r="K278" s="1" t="str">
        <f t="shared" si="16"/>
        <v>UNIQUE</v>
      </c>
      <c r="L278" s="1" t="b">
        <f t="shared" si="18"/>
        <v>0</v>
      </c>
      <c r="M278" s="1" t="str">
        <f t="shared" si="19"/>
        <v>PAY</v>
      </c>
      <c r="N278" s="34">
        <f>IF(M278="PAY", VLOOKUP(Table1[[#This Row],[JOB TYPE]],'CODES FOR CLOSING TYPE'!$A$1:$C$28, 3, 0), "")</f>
        <v>626.70000000000005</v>
      </c>
      <c r="O278" s="5">
        <f t="shared" si="17"/>
        <v>15</v>
      </c>
    </row>
    <row r="279" spans="1:15" ht="15" customHeight="1" x14ac:dyDescent="0.35">
      <c r="A279" s="30">
        <v>6945966</v>
      </c>
      <c r="B279" s="30" t="s">
        <v>645</v>
      </c>
      <c r="C279" s="30" t="s">
        <v>15</v>
      </c>
      <c r="D279" s="30" t="s">
        <v>19</v>
      </c>
      <c r="E279" s="1" t="s">
        <v>155</v>
      </c>
      <c r="F279" s="51">
        <v>43201</v>
      </c>
      <c r="G279" s="32" t="str">
        <f>VLOOKUP(Table1[[#This Row],[JOB TYPE]],'CODES FOR CLOSING TYPE'!$A$1:$B$28,2,0)</f>
        <v>ZNGA561BC</v>
      </c>
      <c r="H279" s="1" t="str">
        <f>_xlfn.IFNA(VLOOKUP(Table1[[#This Row],[JOB TYPE]],Table2[#All],2,0), "Not req")</f>
        <v>Not req</v>
      </c>
      <c r="J279" s="1" t="str">
        <f>CONCATENATE(Table1[[#This Row],[WORK ID]],Table1[[#This Row],[CODE]])</f>
        <v>6945966ZNGA561BC</v>
      </c>
      <c r="K279" s="1" t="str">
        <f t="shared" si="16"/>
        <v>UNIQUE</v>
      </c>
      <c r="L279" s="1" t="b">
        <f t="shared" si="18"/>
        <v>0</v>
      </c>
      <c r="M279" s="1" t="str">
        <f t="shared" si="19"/>
        <v>PAY</v>
      </c>
      <c r="N279" s="34">
        <f>IF(M279="PAY", VLOOKUP(Table1[[#This Row],[JOB TYPE]],'CODES FOR CLOSING TYPE'!$A$1:$C$28, 3, 0), "")</f>
        <v>433.57</v>
      </c>
      <c r="O279" s="5">
        <f t="shared" si="17"/>
        <v>15</v>
      </c>
    </row>
    <row r="280" spans="1:15" ht="15" customHeight="1" x14ac:dyDescent="0.35">
      <c r="A280" s="30">
        <v>6904153</v>
      </c>
      <c r="B280" s="30" t="s">
        <v>646</v>
      </c>
      <c r="C280" s="30" t="s">
        <v>621</v>
      </c>
      <c r="D280" s="30" t="s">
        <v>153</v>
      </c>
      <c r="E280" s="1" t="s">
        <v>155</v>
      </c>
      <c r="F280" s="51">
        <v>43201</v>
      </c>
      <c r="G280" s="32" t="str">
        <f>VLOOKUP(Table1[[#This Row],[JOB TYPE]],'CODES FOR CLOSING TYPE'!$A$1:$B$28,2,0)</f>
        <v>NGA-511</v>
      </c>
      <c r="H280" s="1" t="str">
        <f>_xlfn.IFNA(VLOOKUP(Table1[[#This Row],[JOB TYPE]],Table2[#All],2,0), "Not req")</f>
        <v>Not req</v>
      </c>
      <c r="J280" s="1" t="str">
        <f>CONCATENATE(Table1[[#This Row],[WORK ID]],Table1[[#This Row],[CODE]])</f>
        <v>6904153NGA-511</v>
      </c>
      <c r="K280" s="1" t="str">
        <f t="shared" si="16"/>
        <v>UNIQUE</v>
      </c>
      <c r="L280" s="1" t="b">
        <f t="shared" si="18"/>
        <v>0</v>
      </c>
      <c r="M280" s="1" t="str">
        <f t="shared" si="19"/>
        <v>PAY</v>
      </c>
      <c r="N280" s="34">
        <f>IF(M280="PAY", VLOOKUP(Table1[[#This Row],[JOB TYPE]],'CODES FOR CLOSING TYPE'!$A$1:$C$28, 3, 0), "")</f>
        <v>225.02</v>
      </c>
      <c r="O280" s="5">
        <f t="shared" si="17"/>
        <v>15</v>
      </c>
    </row>
    <row r="281" spans="1:15" ht="15" customHeight="1" x14ac:dyDescent="0.35">
      <c r="A281" s="30">
        <v>4665629</v>
      </c>
      <c r="B281" s="30" t="s">
        <v>647</v>
      </c>
      <c r="C281" s="30" t="s">
        <v>32</v>
      </c>
      <c r="D281" s="30" t="s">
        <v>19</v>
      </c>
      <c r="E281" s="1" t="s">
        <v>155</v>
      </c>
      <c r="F281" s="51">
        <v>43202</v>
      </c>
      <c r="G281" s="32" t="str">
        <f>VLOOKUP(Table1[[#This Row],[JOB TYPE]],'CODES FOR CLOSING TYPE'!$A$1:$B$28,2,0)</f>
        <v>ZNGA562BC</v>
      </c>
      <c r="H281" s="1" t="str">
        <f>_xlfn.IFNA(VLOOKUP(Table1[[#This Row],[JOB TYPE]],Table2[#All],2,0), "Not req")</f>
        <v>Not req</v>
      </c>
      <c r="J281" s="1" t="str">
        <f>CONCATENATE(Table1[[#This Row],[WORK ID]],Table1[[#This Row],[CODE]])</f>
        <v>4665629ZNGA562BC</v>
      </c>
      <c r="K281" s="1" t="str">
        <f t="shared" si="16"/>
        <v>UNIQUE</v>
      </c>
      <c r="L281" s="1" t="b">
        <f t="shared" si="18"/>
        <v>0</v>
      </c>
      <c r="M281" s="1" t="str">
        <f t="shared" si="19"/>
        <v>PAY</v>
      </c>
      <c r="N281" s="34">
        <f>IF(M281="PAY", VLOOKUP(Table1[[#This Row],[JOB TYPE]],'CODES FOR CLOSING TYPE'!$A$1:$C$28, 3, 0), "")</f>
        <v>498.69</v>
      </c>
      <c r="O281" s="5">
        <f t="shared" si="17"/>
        <v>15</v>
      </c>
    </row>
    <row r="282" spans="1:15" ht="15" customHeight="1" x14ac:dyDescent="0.35">
      <c r="A282" s="30">
        <v>6879615</v>
      </c>
      <c r="B282" s="30" t="s">
        <v>605</v>
      </c>
      <c r="C282" s="30" t="s">
        <v>32</v>
      </c>
      <c r="D282" s="30" t="s">
        <v>19</v>
      </c>
      <c r="E282" s="1" t="s">
        <v>42</v>
      </c>
      <c r="F282" s="51">
        <v>43201</v>
      </c>
      <c r="G282" s="32" t="str">
        <f>VLOOKUP(Table1[[#This Row],[JOB TYPE]],'CODES FOR CLOSING TYPE'!$A$1:$B$28,2,0)</f>
        <v>ZNGA562BC</v>
      </c>
      <c r="H282" s="1" t="str">
        <f>_xlfn.IFNA(VLOOKUP(Table1[[#This Row],[JOB TYPE]],Table2[#All],2,0), "Not req")</f>
        <v>Not req</v>
      </c>
      <c r="J282" s="1" t="str">
        <f>CONCATENATE(Table1[[#This Row],[WORK ID]],Table1[[#This Row],[CODE]])</f>
        <v>6879615ZNGA562BC</v>
      </c>
      <c r="K282" s="1" t="str">
        <f t="shared" si="16"/>
        <v>UNIQUE</v>
      </c>
      <c r="L282" s="1" t="b">
        <f t="shared" si="18"/>
        <v>0</v>
      </c>
      <c r="M282" s="1" t="str">
        <f t="shared" si="19"/>
        <v>PAY</v>
      </c>
      <c r="N282" s="34">
        <f>IF(M282="PAY", VLOOKUP(Table1[[#This Row],[JOB TYPE]],'CODES FOR CLOSING TYPE'!$A$1:$C$28, 3, 0), "")</f>
        <v>498.69</v>
      </c>
      <c r="O282" s="5">
        <f t="shared" si="17"/>
        <v>15</v>
      </c>
    </row>
    <row r="283" spans="1:15" ht="15" customHeight="1" x14ac:dyDescent="0.35">
      <c r="A283" s="30">
        <v>6755778</v>
      </c>
      <c r="B283" s="30" t="s">
        <v>606</v>
      </c>
      <c r="C283" s="30" t="s">
        <v>52</v>
      </c>
      <c r="D283" s="30" t="s">
        <v>19</v>
      </c>
      <c r="E283" s="1" t="s">
        <v>42</v>
      </c>
      <c r="F283" s="51">
        <v>43201</v>
      </c>
      <c r="G283" s="32" t="str">
        <f>VLOOKUP(Table1[[#This Row],[JOB TYPE]],'CODES FOR CLOSING TYPE'!$A$1:$B$28,2,0)</f>
        <v>ZNGA564BC</v>
      </c>
      <c r="H283" s="1" t="str">
        <f>_xlfn.IFNA(VLOOKUP(Table1[[#This Row],[JOB TYPE]],Table2[#All],2,0), "Not req")</f>
        <v>Not req</v>
      </c>
      <c r="J283" s="1" t="str">
        <f>CONCATENATE(Table1[[#This Row],[WORK ID]],Table1[[#This Row],[CODE]])</f>
        <v>6755778ZNGA564BC</v>
      </c>
      <c r="K283" s="1" t="str">
        <f t="shared" si="16"/>
        <v>UNIQUE</v>
      </c>
      <c r="L283" s="1" t="b">
        <f t="shared" si="18"/>
        <v>0</v>
      </c>
      <c r="M283" s="1" t="str">
        <f t="shared" si="19"/>
        <v>PAY</v>
      </c>
      <c r="N283" s="34">
        <f>IF(M283="PAY", VLOOKUP(Table1[[#This Row],[JOB TYPE]],'CODES FOR CLOSING TYPE'!$A$1:$C$28, 3, 0), "")</f>
        <v>881.69</v>
      </c>
      <c r="O283" s="5">
        <f t="shared" si="17"/>
        <v>15</v>
      </c>
    </row>
    <row r="284" spans="1:15" ht="15" customHeight="1" x14ac:dyDescent="0.35">
      <c r="A284" s="30">
        <v>6909116</v>
      </c>
      <c r="B284" s="30" t="s">
        <v>648</v>
      </c>
      <c r="C284" s="30" t="s">
        <v>91</v>
      </c>
      <c r="D284" s="30" t="s">
        <v>19</v>
      </c>
      <c r="E284" s="1" t="s">
        <v>42</v>
      </c>
      <c r="F284" s="51">
        <v>43202</v>
      </c>
      <c r="G284" s="32" t="str">
        <f>VLOOKUP(Table1[[#This Row],[JOB TYPE]],'CODES FOR CLOSING TYPE'!$A$1:$B$28,2,0)</f>
        <v>ZNGA562B</v>
      </c>
      <c r="H284" s="1" t="str">
        <f>_xlfn.IFNA(VLOOKUP(Table1[[#This Row],[JOB TYPE]],Table2[#All],2,0), "Not req")</f>
        <v>Not req</v>
      </c>
      <c r="J284" s="1" t="str">
        <f>CONCATENATE(Table1[[#This Row],[WORK ID]],Table1[[#This Row],[CODE]])</f>
        <v>6909116ZNGA562B</v>
      </c>
      <c r="K284" s="1" t="str">
        <f t="shared" si="16"/>
        <v>DUP</v>
      </c>
      <c r="L284" s="1" t="b">
        <f t="shared" si="18"/>
        <v>1</v>
      </c>
      <c r="M284" s="1" t="str">
        <f t="shared" si="19"/>
        <v>NO</v>
      </c>
      <c r="N284" s="34" t="str">
        <f>IF(M284="PAY", VLOOKUP(Table1[[#This Row],[JOB TYPE]],'CODES FOR CLOSING TYPE'!$A$1:$C$28, 3, 0), "")</f>
        <v/>
      </c>
      <c r="O284" s="5">
        <f t="shared" si="17"/>
        <v>15</v>
      </c>
    </row>
    <row r="285" spans="1:15" ht="15" customHeight="1" x14ac:dyDescent="0.35">
      <c r="A285" s="30">
        <v>6766799</v>
      </c>
      <c r="B285" s="30" t="s">
        <v>627</v>
      </c>
      <c r="C285" s="30" t="s">
        <v>26</v>
      </c>
      <c r="D285" s="30" t="s">
        <v>19</v>
      </c>
      <c r="E285" s="1" t="s">
        <v>51</v>
      </c>
      <c r="F285" s="51">
        <v>43201</v>
      </c>
      <c r="G285" s="32" t="str">
        <f>VLOOKUP(Table1[[#This Row],[JOB TYPE]],'CODES FOR CLOSING TYPE'!$A$1:$B$28,2,0)</f>
        <v>ZNGA563BC</v>
      </c>
      <c r="H285" s="1" t="str">
        <f>_xlfn.IFNA(VLOOKUP(Table1[[#This Row],[JOB TYPE]],Table2[#All],2,0), "Not req")</f>
        <v>Not req</v>
      </c>
      <c r="J285" s="1" t="str">
        <f>CONCATENATE(Table1[[#This Row],[WORK ID]],Table1[[#This Row],[CODE]])</f>
        <v>6766799ZNGA563BC</v>
      </c>
      <c r="K285" s="1" t="str">
        <f t="shared" si="16"/>
        <v>UNIQUE</v>
      </c>
      <c r="L285" s="1" t="b">
        <f t="shared" si="18"/>
        <v>0</v>
      </c>
      <c r="M285" s="1" t="str">
        <f t="shared" si="19"/>
        <v>PAY</v>
      </c>
      <c r="N285" s="34">
        <f>IF(M285="PAY", VLOOKUP(Table1[[#This Row],[JOB TYPE]],'CODES FOR CLOSING TYPE'!$A$1:$C$28, 3, 0), "")</f>
        <v>626.70000000000005</v>
      </c>
      <c r="O285" s="5">
        <f t="shared" si="17"/>
        <v>15</v>
      </c>
    </row>
    <row r="286" spans="1:15" ht="15" customHeight="1" x14ac:dyDescent="0.35">
      <c r="A286" s="30">
        <v>6744561</v>
      </c>
      <c r="B286" s="30" t="s">
        <v>157</v>
      </c>
      <c r="C286" s="30" t="s">
        <v>26</v>
      </c>
      <c r="D286" s="30" t="s">
        <v>19</v>
      </c>
      <c r="E286" s="1" t="s">
        <v>51</v>
      </c>
      <c r="F286" s="51">
        <v>43201</v>
      </c>
      <c r="G286" s="32" t="str">
        <f>VLOOKUP(Table1[[#This Row],[JOB TYPE]],'CODES FOR CLOSING TYPE'!$A$1:$B$28,2,0)</f>
        <v>ZNGA563BC</v>
      </c>
      <c r="H286" s="1" t="str">
        <f>_xlfn.IFNA(VLOOKUP(Table1[[#This Row],[JOB TYPE]],Table2[#All],2,0), "Not req")</f>
        <v>Not req</v>
      </c>
      <c r="J286" s="1" t="str">
        <f>CONCATENATE(Table1[[#This Row],[WORK ID]],Table1[[#This Row],[CODE]])</f>
        <v>6744561ZNGA563BC</v>
      </c>
      <c r="K286" s="1" t="str">
        <f t="shared" si="16"/>
        <v>UNIQUE</v>
      </c>
      <c r="L286" s="1" t="b">
        <f t="shared" si="18"/>
        <v>0</v>
      </c>
      <c r="M286" s="1" t="str">
        <f t="shared" si="19"/>
        <v>PAY</v>
      </c>
      <c r="N286" s="34">
        <f>IF(M286="PAY", VLOOKUP(Table1[[#This Row],[JOB TYPE]],'CODES FOR CLOSING TYPE'!$A$1:$C$28, 3, 0), "")</f>
        <v>626.70000000000005</v>
      </c>
      <c r="O286" s="5">
        <f t="shared" si="17"/>
        <v>15</v>
      </c>
    </row>
    <row r="287" spans="1:15" ht="15" customHeight="1" x14ac:dyDescent="0.35">
      <c r="A287" s="30">
        <v>6865018</v>
      </c>
      <c r="B287" s="30" t="s">
        <v>649</v>
      </c>
      <c r="C287" s="30" t="s">
        <v>91</v>
      </c>
      <c r="D287" s="30" t="s">
        <v>19</v>
      </c>
      <c r="E287" s="1" t="s">
        <v>51</v>
      </c>
      <c r="F287" s="51">
        <v>43202</v>
      </c>
      <c r="G287" s="32" t="str">
        <f>VLOOKUP(Table1[[#This Row],[JOB TYPE]],'CODES FOR CLOSING TYPE'!$A$1:$B$28,2,0)</f>
        <v>ZNGA562B</v>
      </c>
      <c r="H287" s="1" t="str">
        <f>_xlfn.IFNA(VLOOKUP(Table1[[#This Row],[JOB TYPE]],Table2[#All],2,0), "Not req")</f>
        <v>Not req</v>
      </c>
      <c r="J287" s="1" t="str">
        <f>CONCATENATE(Table1[[#This Row],[WORK ID]],Table1[[#This Row],[CODE]])</f>
        <v>6865018ZNGA562B</v>
      </c>
      <c r="K287" s="1" t="str">
        <f t="shared" si="16"/>
        <v>DUP</v>
      </c>
      <c r="L287" s="1" t="b">
        <f t="shared" si="18"/>
        <v>1</v>
      </c>
      <c r="M287" s="1" t="str">
        <f t="shared" si="19"/>
        <v>NO</v>
      </c>
      <c r="N287" s="34" t="str">
        <f>IF(M287="PAY", VLOOKUP(Table1[[#This Row],[JOB TYPE]],'CODES FOR CLOSING TYPE'!$A$1:$C$28, 3, 0), "")</f>
        <v/>
      </c>
      <c r="O287" s="5">
        <f t="shared" si="17"/>
        <v>15</v>
      </c>
    </row>
    <row r="288" spans="1:15" ht="15" customHeight="1" x14ac:dyDescent="0.35">
      <c r="A288" s="30">
        <v>6865018</v>
      </c>
      <c r="B288" s="30" t="s">
        <v>649</v>
      </c>
      <c r="C288" s="30" t="s">
        <v>32</v>
      </c>
      <c r="D288" s="30" t="s">
        <v>19</v>
      </c>
      <c r="E288" s="1" t="s">
        <v>51</v>
      </c>
      <c r="F288" s="51">
        <v>43202</v>
      </c>
      <c r="G288" s="32" t="str">
        <f>VLOOKUP(Table1[[#This Row],[JOB TYPE]],'CODES FOR CLOSING TYPE'!$A$1:$B$28,2,0)</f>
        <v>ZNGA562BC</v>
      </c>
      <c r="H288" s="1" t="str">
        <f>_xlfn.IFNA(VLOOKUP(Table1[[#This Row],[JOB TYPE]],Table2[#All],2,0), "Not req")</f>
        <v>Not req</v>
      </c>
      <c r="J288" s="1" t="str">
        <f>CONCATENATE(Table1[[#This Row],[WORK ID]],Table1[[#This Row],[CODE]])</f>
        <v>6865018ZNGA562BC</v>
      </c>
      <c r="K288" s="1" t="str">
        <f t="shared" si="16"/>
        <v>UNIQUE</v>
      </c>
      <c r="L288" s="1" t="b">
        <f t="shared" si="18"/>
        <v>0</v>
      </c>
      <c r="M288" s="1" t="str">
        <f t="shared" si="19"/>
        <v>PAY</v>
      </c>
      <c r="N288" s="34">
        <f>IF(M288="PAY", VLOOKUP(Table1[[#This Row],[JOB TYPE]],'CODES FOR CLOSING TYPE'!$A$1:$C$28, 3, 0), "")</f>
        <v>498.69</v>
      </c>
      <c r="O288" s="5">
        <f t="shared" si="17"/>
        <v>15</v>
      </c>
    </row>
    <row r="289" spans="1:15" ht="15" customHeight="1" x14ac:dyDescent="0.35">
      <c r="A289" s="30">
        <v>6908995</v>
      </c>
      <c r="B289" s="30" t="s">
        <v>650</v>
      </c>
      <c r="C289" s="30" t="s">
        <v>6</v>
      </c>
      <c r="D289" s="30" t="s">
        <v>19</v>
      </c>
      <c r="E289" s="1" t="s">
        <v>51</v>
      </c>
      <c r="F289" s="51">
        <v>43202</v>
      </c>
      <c r="G289" s="32" t="str">
        <f>VLOOKUP(Table1[[#This Row],[JOB TYPE]],'CODES FOR CLOSING TYPE'!$A$1:$B$28,2,0)</f>
        <v>ZNGA563B</v>
      </c>
      <c r="H289" s="1" t="str">
        <f>_xlfn.IFNA(VLOOKUP(Table1[[#This Row],[JOB TYPE]],Table2[#All],2,0), "Not req")</f>
        <v>REQ</v>
      </c>
      <c r="J289" s="1" t="str">
        <f>CONCATENATE(Table1[[#This Row],[WORK ID]],Table1[[#This Row],[CODE]])</f>
        <v>6908995ZNGA563B</v>
      </c>
      <c r="K289" s="1" t="str">
        <f t="shared" si="16"/>
        <v>DUP</v>
      </c>
      <c r="L289" s="1" t="b">
        <f t="shared" si="18"/>
        <v>1</v>
      </c>
      <c r="M289" s="1" t="str">
        <f t="shared" si="19"/>
        <v>NO</v>
      </c>
      <c r="N289" s="34" t="str">
        <f>IF(M289="PAY", VLOOKUP(Table1[[#This Row],[JOB TYPE]],'CODES FOR CLOSING TYPE'!$A$1:$C$28, 3, 0), "")</f>
        <v/>
      </c>
      <c r="O289" s="5">
        <f t="shared" si="17"/>
        <v>15</v>
      </c>
    </row>
    <row r="290" spans="1:15" ht="15" customHeight="1" x14ac:dyDescent="0.35">
      <c r="A290" s="30">
        <v>6908995</v>
      </c>
      <c r="B290" s="30" t="s">
        <v>650</v>
      </c>
      <c r="C290" s="30" t="s">
        <v>26</v>
      </c>
      <c r="D290" s="30" t="s">
        <v>19</v>
      </c>
      <c r="E290" s="1" t="s">
        <v>51</v>
      </c>
      <c r="F290" s="51">
        <v>43202</v>
      </c>
      <c r="G290" s="32" t="str">
        <f>VLOOKUP(Table1[[#This Row],[JOB TYPE]],'CODES FOR CLOSING TYPE'!$A$1:$B$28,2,0)</f>
        <v>ZNGA563BC</v>
      </c>
      <c r="H290" s="1" t="str">
        <f>_xlfn.IFNA(VLOOKUP(Table1[[#This Row],[JOB TYPE]],Table2[#All],2,0), "Not req")</f>
        <v>Not req</v>
      </c>
      <c r="J290" s="1" t="str">
        <f>CONCATENATE(Table1[[#This Row],[WORK ID]],Table1[[#This Row],[CODE]])</f>
        <v>6908995ZNGA563BC</v>
      </c>
      <c r="K290" s="1" t="str">
        <f t="shared" si="16"/>
        <v>UNIQUE</v>
      </c>
      <c r="L290" s="1" t="b">
        <f t="shared" si="18"/>
        <v>0</v>
      </c>
      <c r="M290" s="1" t="str">
        <f t="shared" si="19"/>
        <v>PAY</v>
      </c>
      <c r="N290" s="34">
        <f>IF(M290="PAY", VLOOKUP(Table1[[#This Row],[JOB TYPE]],'CODES FOR CLOSING TYPE'!$A$1:$C$28, 3, 0), "")</f>
        <v>626.70000000000005</v>
      </c>
      <c r="O290" s="5">
        <f t="shared" si="17"/>
        <v>15</v>
      </c>
    </row>
    <row r="291" spans="1:15" ht="15" customHeight="1" x14ac:dyDescent="0.35">
      <c r="A291" s="30">
        <v>6608804</v>
      </c>
      <c r="B291" s="30" t="s">
        <v>651</v>
      </c>
      <c r="C291" s="30" t="s">
        <v>15</v>
      </c>
      <c r="D291" s="30" t="s">
        <v>19</v>
      </c>
      <c r="E291" s="1" t="s">
        <v>73</v>
      </c>
      <c r="F291" s="51">
        <v>43201</v>
      </c>
      <c r="G291" s="32" t="str">
        <f>VLOOKUP(Table1[[#This Row],[JOB TYPE]],'CODES FOR CLOSING TYPE'!$A$1:$B$28,2,0)</f>
        <v>ZNGA561BC</v>
      </c>
      <c r="H291" s="1" t="str">
        <f>_xlfn.IFNA(VLOOKUP(Table1[[#This Row],[JOB TYPE]],Table2[#All],2,0), "Not req")</f>
        <v>Not req</v>
      </c>
      <c r="J291" s="1" t="str">
        <f>CONCATENATE(Table1[[#This Row],[WORK ID]],Table1[[#This Row],[CODE]])</f>
        <v>6608804ZNGA561BC</v>
      </c>
      <c r="K291" s="1" t="str">
        <f t="shared" si="16"/>
        <v>UNIQUE</v>
      </c>
      <c r="L291" s="1" t="b">
        <f t="shared" si="18"/>
        <v>0</v>
      </c>
      <c r="M291" s="1" t="str">
        <f t="shared" si="19"/>
        <v>PAY</v>
      </c>
      <c r="N291" s="34">
        <f>IF(M291="PAY", VLOOKUP(Table1[[#This Row],[JOB TYPE]],'CODES FOR CLOSING TYPE'!$A$1:$C$28, 3, 0), "")</f>
        <v>433.57</v>
      </c>
      <c r="O291" s="5">
        <f t="shared" si="17"/>
        <v>15</v>
      </c>
    </row>
    <row r="292" spans="1:15" ht="15" customHeight="1" x14ac:dyDescent="0.35">
      <c r="A292" s="30">
        <v>6475883</v>
      </c>
      <c r="B292" s="30" t="s">
        <v>652</v>
      </c>
      <c r="C292" s="30" t="s">
        <v>597</v>
      </c>
      <c r="D292" s="30" t="s">
        <v>44</v>
      </c>
      <c r="E292" s="1" t="s">
        <v>73</v>
      </c>
      <c r="F292" s="51">
        <v>43201</v>
      </c>
      <c r="G292" s="32" t="str">
        <f>VLOOKUP(Table1[[#This Row],[JOB TYPE]],'CODES FOR CLOSING TYPE'!$A$1:$B$28,2,0)</f>
        <v>N-561RSP</v>
      </c>
      <c r="H292" s="1" t="str">
        <f>_xlfn.IFNA(VLOOKUP(Table1[[#This Row],[JOB TYPE]],Table2[#All],2,0), "Not req")</f>
        <v>Not req</v>
      </c>
      <c r="J292" s="1" t="str">
        <f>CONCATENATE(Table1[[#This Row],[WORK ID]],Table1[[#This Row],[CODE]])</f>
        <v>6475883N-561RSP</v>
      </c>
      <c r="K292" s="1" t="str">
        <f t="shared" si="16"/>
        <v>UNIQUE</v>
      </c>
      <c r="L292" s="1" t="b">
        <f t="shared" si="18"/>
        <v>0</v>
      </c>
      <c r="M292" s="1" t="str">
        <f t="shared" si="19"/>
        <v>PAY</v>
      </c>
      <c r="N292" s="34">
        <f>IF(M292="PAY", VLOOKUP(Table1[[#This Row],[JOB TYPE]],'CODES FOR CLOSING TYPE'!$A$1:$C$28, 3, 0), "")</f>
        <v>433.57</v>
      </c>
      <c r="O292" s="5">
        <f t="shared" si="17"/>
        <v>15</v>
      </c>
    </row>
    <row r="293" spans="1:15" ht="15" customHeight="1" x14ac:dyDescent="0.35">
      <c r="A293" s="30">
        <v>6717082</v>
      </c>
      <c r="B293" s="30" t="s">
        <v>653</v>
      </c>
      <c r="C293" s="30" t="s">
        <v>37</v>
      </c>
      <c r="D293" s="30" t="s">
        <v>19</v>
      </c>
      <c r="E293" s="1" t="s">
        <v>73</v>
      </c>
      <c r="F293" s="51">
        <v>43203</v>
      </c>
      <c r="G293" s="32" t="str">
        <f>VLOOKUP(Table1[[#This Row],[JOB TYPE]],'CODES FOR CLOSING TYPE'!$A$1:$B$28,2,0)</f>
        <v>ZNGA560BC</v>
      </c>
      <c r="H293" s="1" t="str">
        <f>_xlfn.IFNA(VLOOKUP(Table1[[#This Row],[JOB TYPE]],Table2[#All],2,0), "Not req")</f>
        <v>Not req</v>
      </c>
      <c r="J293" s="1" t="str">
        <f>CONCATENATE(Table1[[#This Row],[WORK ID]],Table1[[#This Row],[CODE]])</f>
        <v>6717082ZNGA560BC</v>
      </c>
      <c r="K293" s="1" t="str">
        <f t="shared" si="16"/>
        <v>UNIQUE</v>
      </c>
      <c r="L293" s="1" t="b">
        <f t="shared" si="18"/>
        <v>0</v>
      </c>
      <c r="M293" s="1" t="str">
        <f t="shared" si="19"/>
        <v>PAY</v>
      </c>
      <c r="N293" s="34">
        <f>IF(M293="PAY", VLOOKUP(Table1[[#This Row],[JOB TYPE]],'CODES FOR CLOSING TYPE'!$A$1:$C$28, 3, 0), "")</f>
        <v>414.92</v>
      </c>
      <c r="O293" s="5">
        <f t="shared" si="17"/>
        <v>15</v>
      </c>
    </row>
    <row r="294" spans="1:15" ht="15" customHeight="1" x14ac:dyDescent="0.35">
      <c r="A294" s="30">
        <v>6674899</v>
      </c>
      <c r="B294" s="30" t="s">
        <v>654</v>
      </c>
      <c r="C294" s="30" t="s">
        <v>121</v>
      </c>
      <c r="D294" s="30" t="s">
        <v>44</v>
      </c>
      <c r="E294" s="1" t="s">
        <v>73</v>
      </c>
      <c r="F294" s="51">
        <v>43203</v>
      </c>
      <c r="G294" s="32" t="str">
        <f>VLOOKUP(Table1[[#This Row],[JOB TYPE]],'CODES FOR CLOSING TYPE'!$A$1:$B$28,2,0)</f>
        <v>N-563RSP</v>
      </c>
      <c r="H294" s="1" t="str">
        <f>_xlfn.IFNA(VLOOKUP(Table1[[#This Row],[JOB TYPE]],Table2[#All],2,0), "Not req")</f>
        <v>REQ</v>
      </c>
      <c r="J294" s="1" t="str">
        <f>CONCATENATE(Table1[[#This Row],[WORK ID]],Table1[[#This Row],[CODE]])</f>
        <v>6674899N-563RSP</v>
      </c>
      <c r="K294" s="1" t="str">
        <f t="shared" si="16"/>
        <v>UNIQUE</v>
      </c>
      <c r="L294" s="1" t="b">
        <f t="shared" si="18"/>
        <v>0</v>
      </c>
      <c r="M294" s="1" t="str">
        <f t="shared" si="19"/>
        <v>PAY</v>
      </c>
      <c r="N294" s="34">
        <f>IF(M294="PAY", VLOOKUP(Table1[[#This Row],[JOB TYPE]],'CODES FOR CLOSING TYPE'!$A$1:$C$28, 3, 0), "")</f>
        <v>626.70000000000005</v>
      </c>
      <c r="O294" s="5">
        <f t="shared" si="17"/>
        <v>15</v>
      </c>
    </row>
    <row r="295" spans="1:15" ht="15" customHeight="1" x14ac:dyDescent="0.35">
      <c r="A295" s="30">
        <v>5927369</v>
      </c>
      <c r="B295" s="30" t="s">
        <v>655</v>
      </c>
      <c r="C295" s="30" t="s">
        <v>9</v>
      </c>
      <c r="D295" s="30" t="s">
        <v>19</v>
      </c>
      <c r="E295" s="1" t="s">
        <v>73</v>
      </c>
      <c r="F295" s="51">
        <v>43203</v>
      </c>
      <c r="G295" s="32" t="str">
        <f>VLOOKUP(Table1[[#This Row],[JOB TYPE]],'CODES FOR CLOSING TYPE'!$A$1:$B$28,2,0)</f>
        <v>ZNGA561B</v>
      </c>
      <c r="H295" s="1" t="str">
        <f>_xlfn.IFNA(VLOOKUP(Table1[[#This Row],[JOB TYPE]],Table2[#All],2,0), "Not req")</f>
        <v>Not req</v>
      </c>
      <c r="J295" s="1" t="str">
        <f>CONCATENATE(Table1[[#This Row],[WORK ID]],Table1[[#This Row],[CODE]])</f>
        <v>5927369ZNGA561B</v>
      </c>
      <c r="K295" s="1" t="str">
        <f t="shared" si="16"/>
        <v>DUP</v>
      </c>
      <c r="L295" s="1" t="b">
        <f t="shared" si="18"/>
        <v>1</v>
      </c>
      <c r="M295" s="1" t="str">
        <f t="shared" si="19"/>
        <v>NO</v>
      </c>
      <c r="N295" s="34" t="str">
        <f>IF(M295="PAY", VLOOKUP(Table1[[#This Row],[JOB TYPE]],'CODES FOR CLOSING TYPE'!$A$1:$C$28, 3, 0), "")</f>
        <v/>
      </c>
      <c r="O295" s="5">
        <f t="shared" si="17"/>
        <v>15</v>
      </c>
    </row>
    <row r="296" spans="1:15" ht="15" customHeight="1" x14ac:dyDescent="0.35">
      <c r="A296" s="30">
        <v>5927369</v>
      </c>
      <c r="B296" s="30" t="s">
        <v>655</v>
      </c>
      <c r="C296" s="30" t="s">
        <v>15</v>
      </c>
      <c r="D296" s="30" t="s">
        <v>19</v>
      </c>
      <c r="E296" s="1" t="s">
        <v>73</v>
      </c>
      <c r="F296" s="51">
        <v>43203</v>
      </c>
      <c r="G296" s="32" t="str">
        <f>VLOOKUP(Table1[[#This Row],[JOB TYPE]],'CODES FOR CLOSING TYPE'!$A$1:$B$28,2,0)</f>
        <v>ZNGA561BC</v>
      </c>
      <c r="H296" s="1" t="str">
        <f>_xlfn.IFNA(VLOOKUP(Table1[[#This Row],[JOB TYPE]],Table2[#All],2,0), "Not req")</f>
        <v>Not req</v>
      </c>
      <c r="J296" s="1" t="str">
        <f>CONCATENATE(Table1[[#This Row],[WORK ID]],Table1[[#This Row],[CODE]])</f>
        <v>5927369ZNGA561BC</v>
      </c>
      <c r="K296" s="1" t="str">
        <f t="shared" si="16"/>
        <v>UNIQUE</v>
      </c>
      <c r="L296" s="1" t="b">
        <f t="shared" si="18"/>
        <v>0</v>
      </c>
      <c r="M296" s="1" t="str">
        <f t="shared" si="19"/>
        <v>PAY</v>
      </c>
      <c r="N296" s="34">
        <f>IF(M296="PAY", VLOOKUP(Table1[[#This Row],[JOB TYPE]],'CODES FOR CLOSING TYPE'!$A$1:$C$28, 3, 0), "")</f>
        <v>433.57</v>
      </c>
      <c r="O296" s="5">
        <f t="shared" si="17"/>
        <v>15</v>
      </c>
    </row>
    <row r="297" spans="1:15" ht="15" customHeight="1" x14ac:dyDescent="0.35">
      <c r="A297" s="30">
        <v>7014519</v>
      </c>
      <c r="B297" s="30" t="s">
        <v>656</v>
      </c>
      <c r="C297" s="30" t="s">
        <v>6</v>
      </c>
      <c r="D297" s="30" t="s">
        <v>19</v>
      </c>
      <c r="E297" s="1" t="s">
        <v>58</v>
      </c>
      <c r="F297" s="51">
        <v>43203</v>
      </c>
      <c r="G297" s="32" t="str">
        <f>VLOOKUP(Table1[[#This Row],[JOB TYPE]],'CODES FOR CLOSING TYPE'!$A$1:$B$28,2,0)</f>
        <v>ZNGA563B</v>
      </c>
      <c r="H297" s="1" t="str">
        <f>_xlfn.IFNA(VLOOKUP(Table1[[#This Row],[JOB TYPE]],Table2[#All],2,0), "Not req")</f>
        <v>REQ</v>
      </c>
      <c r="J297" s="1" t="str">
        <f>CONCATENATE(Table1[[#This Row],[WORK ID]],Table1[[#This Row],[CODE]])</f>
        <v>7014519ZNGA563B</v>
      </c>
      <c r="K297" s="1" t="str">
        <f t="shared" si="16"/>
        <v>UNIQUE</v>
      </c>
      <c r="L297" s="1" t="b">
        <f t="shared" si="18"/>
        <v>1</v>
      </c>
      <c r="M297" s="1" t="str">
        <f t="shared" si="19"/>
        <v>PAY</v>
      </c>
      <c r="N297" s="34">
        <f>IF(M297="PAY", VLOOKUP(Table1[[#This Row],[JOB TYPE]],'CODES FOR CLOSING TYPE'!$A$1:$C$28, 3, 0), "")</f>
        <v>383.5</v>
      </c>
      <c r="O297" s="5">
        <f t="shared" si="17"/>
        <v>15</v>
      </c>
    </row>
    <row r="298" spans="1:15" ht="15" customHeight="1" x14ac:dyDescent="0.35">
      <c r="A298" s="30">
        <v>6586338</v>
      </c>
      <c r="B298" s="30" t="s">
        <v>657</v>
      </c>
      <c r="C298" s="30" t="s">
        <v>11</v>
      </c>
      <c r="D298" s="30" t="s">
        <v>18</v>
      </c>
      <c r="E298" s="1" t="s">
        <v>86</v>
      </c>
      <c r="F298" s="51">
        <v>43203</v>
      </c>
      <c r="G298" s="32" t="str">
        <f>VLOOKUP(Table1[[#This Row],[JOB TYPE]],'CODES FOR CLOSING TYPE'!$A$1:$B$28,2,0)</f>
        <v>NGA-750</v>
      </c>
      <c r="H298" s="1" t="str">
        <f>_xlfn.IFNA(VLOOKUP(Table1[[#This Row],[JOB TYPE]],Table2[#All],2,0), "Not req")</f>
        <v>Not req</v>
      </c>
      <c r="J298" s="1" t="str">
        <f>CONCATENATE(Table1[[#This Row],[WORK ID]],Table1[[#This Row],[CODE]])</f>
        <v>6586338NGA-750</v>
      </c>
      <c r="K298" s="1" t="str">
        <f t="shared" si="16"/>
        <v>UNIQUE</v>
      </c>
      <c r="L298" s="1" t="b">
        <f t="shared" si="18"/>
        <v>0</v>
      </c>
      <c r="M298" s="1" t="str">
        <f t="shared" si="19"/>
        <v>PAY</v>
      </c>
      <c r="N298" s="34">
        <f>IF(M298="PAY", VLOOKUP(Table1[[#This Row],[JOB TYPE]],'CODES FOR CLOSING TYPE'!$A$1:$C$28, 3, 0), "")</f>
        <v>22.61</v>
      </c>
      <c r="O298" s="5">
        <f t="shared" si="17"/>
        <v>15</v>
      </c>
    </row>
    <row r="299" spans="1:15" ht="15.75" customHeight="1" x14ac:dyDescent="0.35">
      <c r="A299" s="30">
        <v>6586338</v>
      </c>
      <c r="B299" s="30" t="s">
        <v>657</v>
      </c>
      <c r="C299" s="131" t="s">
        <v>194</v>
      </c>
      <c r="D299" s="30" t="s">
        <v>18</v>
      </c>
      <c r="E299" s="1" t="s">
        <v>86</v>
      </c>
      <c r="F299" s="51">
        <v>43203</v>
      </c>
      <c r="G299" s="32" t="str">
        <f>VLOOKUP(Table1[[#This Row],[JOB TYPE]],'CODES FOR CLOSING TYPE'!$A$1:$B$28,2,0)</f>
        <v>NGA-753</v>
      </c>
      <c r="H299" s="1" t="str">
        <f>_xlfn.IFNA(VLOOKUP(Table1[[#This Row],[JOB TYPE]],Table2[#All],2,0), "Not req")</f>
        <v>Not req</v>
      </c>
      <c r="J299" s="1" t="str">
        <f>CONCATENATE(Table1[[#This Row],[WORK ID]],Table1[[#This Row],[CODE]])</f>
        <v>6586338NGA-753</v>
      </c>
      <c r="K299" s="1" t="str">
        <f t="shared" si="16"/>
        <v>UNIQUE</v>
      </c>
      <c r="L299" s="1" t="b">
        <f t="shared" si="18"/>
        <v>0</v>
      </c>
      <c r="M299" s="1" t="str">
        <f t="shared" si="19"/>
        <v>PAY</v>
      </c>
      <c r="N299" s="34">
        <f>IF(M299="PAY", VLOOKUP(Table1[[#This Row],[JOB TYPE]],'CODES FOR CLOSING TYPE'!$A$1:$C$28, 3, 0), "")</f>
        <v>68.2</v>
      </c>
      <c r="O299" s="5">
        <f t="shared" si="17"/>
        <v>15</v>
      </c>
    </row>
    <row r="300" spans="1:15" ht="15" customHeight="1" x14ac:dyDescent="0.35">
      <c r="A300" s="30">
        <v>6847243</v>
      </c>
      <c r="B300" s="30" t="s">
        <v>658</v>
      </c>
      <c r="C300" s="30" t="s">
        <v>13</v>
      </c>
      <c r="D300" s="30" t="s">
        <v>19</v>
      </c>
      <c r="E300" s="1" t="s">
        <v>86</v>
      </c>
      <c r="F300" s="51">
        <v>43203</v>
      </c>
      <c r="G300" s="32" t="str">
        <f>VLOOKUP(Table1[[#This Row],[JOB TYPE]],'CODES FOR CLOSING TYPE'!$A$1:$B$28,2,0)</f>
        <v>Z999</v>
      </c>
      <c r="H300" s="1" t="str">
        <f>_xlfn.IFNA(VLOOKUP(Table1[[#This Row],[JOB TYPE]],Table2[#All],2,0), "Not req")</f>
        <v>REQ</v>
      </c>
      <c r="J300" s="1" t="str">
        <f>CONCATENATE(Table1[[#This Row],[WORK ID]],Table1[[#This Row],[CODE]])</f>
        <v>6847243Z999</v>
      </c>
      <c r="K300" s="1" t="str">
        <f t="shared" si="16"/>
        <v>UNIQUE</v>
      </c>
      <c r="L300" s="1" t="b">
        <f t="shared" si="18"/>
        <v>0</v>
      </c>
      <c r="M300" s="1" t="str">
        <f t="shared" si="19"/>
        <v>PAY</v>
      </c>
      <c r="N300" s="34">
        <f>IF(M300="PAY", VLOOKUP(Table1[[#This Row],[JOB TYPE]],'CODES FOR CLOSING TYPE'!$A$1:$C$28, 3, 0), "")</f>
        <v>0</v>
      </c>
      <c r="O300" s="5">
        <f t="shared" si="17"/>
        <v>15</v>
      </c>
    </row>
    <row r="301" spans="1:15" ht="15" customHeight="1" x14ac:dyDescent="0.35">
      <c r="A301" s="30">
        <v>6847243</v>
      </c>
      <c r="B301" s="30" t="s">
        <v>658</v>
      </c>
      <c r="C301" s="30" t="s">
        <v>91</v>
      </c>
      <c r="D301" s="30" t="s">
        <v>19</v>
      </c>
      <c r="E301" s="1" t="s">
        <v>86</v>
      </c>
      <c r="F301" s="51">
        <v>43203</v>
      </c>
      <c r="G301" s="32" t="str">
        <f>VLOOKUP(Table1[[#This Row],[JOB TYPE]],'CODES FOR CLOSING TYPE'!$A$1:$B$28,2,0)</f>
        <v>ZNGA562B</v>
      </c>
      <c r="H301" s="1" t="str">
        <f>_xlfn.IFNA(VLOOKUP(Table1[[#This Row],[JOB TYPE]],Table2[#All],2,0), "Not req")</f>
        <v>Not req</v>
      </c>
      <c r="J301" s="1" t="str">
        <f>CONCATENATE(Table1[[#This Row],[WORK ID]],Table1[[#This Row],[CODE]])</f>
        <v>6847243ZNGA562B</v>
      </c>
      <c r="K301" s="1" t="str">
        <f t="shared" si="16"/>
        <v>DUP</v>
      </c>
      <c r="L301" s="1" t="b">
        <f t="shared" si="18"/>
        <v>1</v>
      </c>
      <c r="M301" s="1" t="str">
        <f t="shared" si="19"/>
        <v>NO</v>
      </c>
      <c r="N301" s="34" t="str">
        <f>IF(M301="PAY", VLOOKUP(Table1[[#This Row],[JOB TYPE]],'CODES FOR CLOSING TYPE'!$A$1:$C$28, 3, 0), "")</f>
        <v/>
      </c>
      <c r="O301" s="5">
        <f t="shared" si="17"/>
        <v>15</v>
      </c>
    </row>
    <row r="302" spans="1:15" ht="15" customHeight="1" x14ac:dyDescent="0.35">
      <c r="A302" s="30">
        <v>6928328</v>
      </c>
      <c r="B302" s="30" t="s">
        <v>659</v>
      </c>
      <c r="C302" s="30" t="s">
        <v>6</v>
      </c>
      <c r="D302" s="30" t="s">
        <v>19</v>
      </c>
      <c r="E302" s="1" t="s">
        <v>30</v>
      </c>
      <c r="F302" s="51">
        <v>43203</v>
      </c>
      <c r="G302" s="32" t="str">
        <f>VLOOKUP(Table1[[#This Row],[JOB TYPE]],'CODES FOR CLOSING TYPE'!$A$1:$B$28,2,0)</f>
        <v>ZNGA563B</v>
      </c>
      <c r="H302" s="1" t="str">
        <f>_xlfn.IFNA(VLOOKUP(Table1[[#This Row],[JOB TYPE]],Table2[#All],2,0), "Not req")</f>
        <v>REQ</v>
      </c>
      <c r="J302" s="1" t="str">
        <f>CONCATENATE(Table1[[#This Row],[WORK ID]],Table1[[#This Row],[CODE]])</f>
        <v>6928328ZNGA563B</v>
      </c>
      <c r="K302" s="1" t="str">
        <f t="shared" si="16"/>
        <v>DUP</v>
      </c>
      <c r="L302" s="1" t="b">
        <f t="shared" si="18"/>
        <v>1</v>
      </c>
      <c r="M302" s="1" t="str">
        <f t="shared" si="19"/>
        <v>NO</v>
      </c>
      <c r="N302" s="34" t="str">
        <f>IF(M302="PAY", VLOOKUP(Table1[[#This Row],[JOB TYPE]],'CODES FOR CLOSING TYPE'!$A$1:$C$28, 3, 0), "")</f>
        <v/>
      </c>
      <c r="O302" s="5">
        <f t="shared" si="17"/>
        <v>15</v>
      </c>
    </row>
    <row r="303" spans="1:15" ht="15" customHeight="1" x14ac:dyDescent="0.35">
      <c r="A303" s="30">
        <v>6934269</v>
      </c>
      <c r="B303" s="30" t="s">
        <v>660</v>
      </c>
      <c r="C303" s="30" t="s">
        <v>29</v>
      </c>
      <c r="D303" s="30" t="s">
        <v>19</v>
      </c>
      <c r="E303" s="1" t="s">
        <v>30</v>
      </c>
      <c r="F303" s="51">
        <v>43203</v>
      </c>
      <c r="G303" s="32" t="str">
        <f>VLOOKUP(Table1[[#This Row],[JOB TYPE]],'CODES FOR CLOSING TYPE'!$A$1:$B$28,2,0)</f>
        <v>ZNGA560B</v>
      </c>
      <c r="H303" s="1" t="str">
        <f>_xlfn.IFNA(VLOOKUP(Table1[[#This Row],[JOB TYPE]],Table2[#All],2,0), "Not req")</f>
        <v>Not req</v>
      </c>
      <c r="J303" s="1" t="str">
        <f>CONCATENATE(Table1[[#This Row],[WORK ID]],Table1[[#This Row],[CODE]])</f>
        <v>6934269ZNGA560B</v>
      </c>
      <c r="K303" s="1" t="str">
        <f t="shared" si="16"/>
        <v>UNIQUE</v>
      </c>
      <c r="L303" s="1" t="b">
        <f t="shared" si="18"/>
        <v>1</v>
      </c>
      <c r="M303" s="1" t="str">
        <f t="shared" si="19"/>
        <v>PAY</v>
      </c>
      <c r="N303" s="34">
        <f>IF(M303="PAY", VLOOKUP(Table1[[#This Row],[JOB TYPE]],'CODES FOR CLOSING TYPE'!$A$1:$C$28, 3, 0), "")</f>
        <v>187.32</v>
      </c>
      <c r="O303" s="5">
        <f t="shared" si="17"/>
        <v>15</v>
      </c>
    </row>
    <row r="304" spans="1:15" ht="15" customHeight="1" x14ac:dyDescent="0.35">
      <c r="A304" s="30">
        <v>6839988</v>
      </c>
      <c r="B304" s="30" t="s">
        <v>602</v>
      </c>
      <c r="C304" s="30" t="s">
        <v>52</v>
      </c>
      <c r="D304" s="30" t="s">
        <v>19</v>
      </c>
      <c r="E304" s="1" t="s">
        <v>7</v>
      </c>
      <c r="F304" s="51">
        <v>43203</v>
      </c>
      <c r="G304" s="32" t="str">
        <f>VLOOKUP(Table1[[#This Row],[JOB TYPE]],'CODES FOR CLOSING TYPE'!$A$1:$B$28,2,0)</f>
        <v>ZNGA564BC</v>
      </c>
      <c r="H304" s="1" t="str">
        <f>_xlfn.IFNA(VLOOKUP(Table1[[#This Row],[JOB TYPE]],Table2[#All],2,0), "Not req")</f>
        <v>Not req</v>
      </c>
      <c r="J304" s="1" t="str">
        <f>CONCATENATE(Table1[[#This Row],[WORK ID]],Table1[[#This Row],[CODE]])</f>
        <v>6839988ZNGA564BC</v>
      </c>
      <c r="K304" s="1" t="str">
        <f t="shared" si="16"/>
        <v>UNIQUE</v>
      </c>
      <c r="L304" s="1" t="b">
        <f t="shared" si="18"/>
        <v>0</v>
      </c>
      <c r="M304" s="1" t="str">
        <f t="shared" si="19"/>
        <v>PAY</v>
      </c>
      <c r="N304" s="34">
        <f>IF(M304="PAY", VLOOKUP(Table1[[#This Row],[JOB TYPE]],'CODES FOR CLOSING TYPE'!$A$1:$C$28, 3, 0), "")</f>
        <v>881.69</v>
      </c>
      <c r="O304" s="5">
        <f t="shared" si="17"/>
        <v>15</v>
      </c>
    </row>
    <row r="305" spans="1:15" ht="15" customHeight="1" x14ac:dyDescent="0.35">
      <c r="A305" s="30">
        <v>6844531</v>
      </c>
      <c r="B305" s="30" t="s">
        <v>661</v>
      </c>
      <c r="C305" s="30" t="s">
        <v>91</v>
      </c>
      <c r="D305" s="30" t="s">
        <v>19</v>
      </c>
      <c r="E305" s="1" t="s">
        <v>7</v>
      </c>
      <c r="F305" s="51">
        <v>43203</v>
      </c>
      <c r="G305" s="32" t="str">
        <f>VLOOKUP(Table1[[#This Row],[JOB TYPE]],'CODES FOR CLOSING TYPE'!$A$1:$B$28,2,0)</f>
        <v>ZNGA562B</v>
      </c>
      <c r="H305" s="1" t="str">
        <f>_xlfn.IFNA(VLOOKUP(Table1[[#This Row],[JOB TYPE]],Table2[#All],2,0), "Not req")</f>
        <v>Not req</v>
      </c>
      <c r="J305" s="1" t="str">
        <f>CONCATENATE(Table1[[#This Row],[WORK ID]],Table1[[#This Row],[CODE]])</f>
        <v>6844531ZNGA562B</v>
      </c>
      <c r="K305" s="1" t="str">
        <f t="shared" si="16"/>
        <v>DUP</v>
      </c>
      <c r="L305" s="1" t="b">
        <f t="shared" si="18"/>
        <v>1</v>
      </c>
      <c r="M305" s="1" t="str">
        <f t="shared" si="19"/>
        <v>NO</v>
      </c>
      <c r="N305" s="34" t="str">
        <f>IF(M305="PAY", VLOOKUP(Table1[[#This Row],[JOB TYPE]],'CODES FOR CLOSING TYPE'!$A$1:$C$28, 3, 0), "")</f>
        <v/>
      </c>
      <c r="O305" s="5">
        <f t="shared" si="17"/>
        <v>15</v>
      </c>
    </row>
    <row r="306" spans="1:15" ht="15" customHeight="1" x14ac:dyDescent="0.35">
      <c r="A306" s="30">
        <v>6999729</v>
      </c>
      <c r="B306" s="30" t="s">
        <v>662</v>
      </c>
      <c r="C306" s="30" t="s">
        <v>11</v>
      </c>
      <c r="D306" s="30" t="s">
        <v>18</v>
      </c>
      <c r="E306" s="1" t="s">
        <v>7</v>
      </c>
      <c r="F306" s="51">
        <v>43203</v>
      </c>
      <c r="G306" s="32" t="str">
        <f>VLOOKUP(Table1[[#This Row],[JOB TYPE]],'CODES FOR CLOSING TYPE'!$A$1:$B$28,2,0)</f>
        <v>NGA-750</v>
      </c>
      <c r="H306" s="1" t="str">
        <f>_xlfn.IFNA(VLOOKUP(Table1[[#This Row],[JOB TYPE]],Table2[#All],2,0), "Not req")</f>
        <v>Not req</v>
      </c>
      <c r="J306" s="1" t="str">
        <f>CONCATENATE(Table1[[#This Row],[WORK ID]],Table1[[#This Row],[CODE]])</f>
        <v>6999729NGA-750</v>
      </c>
      <c r="K306" s="1" t="str">
        <f t="shared" si="16"/>
        <v>UNIQUE</v>
      </c>
      <c r="L306" s="1" t="b">
        <f t="shared" si="18"/>
        <v>0</v>
      </c>
      <c r="M306" s="1" t="str">
        <f t="shared" si="19"/>
        <v>PAY</v>
      </c>
      <c r="N306" s="34">
        <f>IF(M306="PAY", VLOOKUP(Table1[[#This Row],[JOB TYPE]],'CODES FOR CLOSING TYPE'!$A$1:$C$28, 3, 0), "")</f>
        <v>22.61</v>
      </c>
      <c r="O306" s="5">
        <f t="shared" si="17"/>
        <v>15</v>
      </c>
    </row>
    <row r="307" spans="1:15" ht="15.75" customHeight="1" x14ac:dyDescent="0.35">
      <c r="A307" s="30">
        <v>6999729</v>
      </c>
      <c r="B307" s="30" t="s">
        <v>662</v>
      </c>
      <c r="C307" s="131" t="s">
        <v>194</v>
      </c>
      <c r="D307" s="30" t="s">
        <v>18</v>
      </c>
      <c r="E307" s="1" t="s">
        <v>7</v>
      </c>
      <c r="F307" s="51">
        <v>43203</v>
      </c>
      <c r="G307" s="32" t="str">
        <f>VLOOKUP(Table1[[#This Row],[JOB TYPE]],'CODES FOR CLOSING TYPE'!$A$1:$B$28,2,0)</f>
        <v>NGA-753</v>
      </c>
      <c r="H307" s="1" t="str">
        <f>_xlfn.IFNA(VLOOKUP(Table1[[#This Row],[JOB TYPE]],Table2[#All],2,0), "Not req")</f>
        <v>Not req</v>
      </c>
      <c r="J307" s="1" t="str">
        <f>CONCATENATE(Table1[[#This Row],[WORK ID]],Table1[[#This Row],[CODE]])</f>
        <v>6999729NGA-753</v>
      </c>
      <c r="K307" s="1" t="str">
        <f t="shared" si="16"/>
        <v>UNIQUE</v>
      </c>
      <c r="L307" s="1" t="b">
        <f t="shared" si="18"/>
        <v>0</v>
      </c>
      <c r="M307" s="1" t="str">
        <f t="shared" si="19"/>
        <v>PAY</v>
      </c>
      <c r="N307" s="34">
        <f>IF(M307="PAY", VLOOKUP(Table1[[#This Row],[JOB TYPE]],'CODES FOR CLOSING TYPE'!$A$1:$C$28, 3, 0), "")</f>
        <v>68.2</v>
      </c>
      <c r="O307" s="5">
        <f t="shared" si="17"/>
        <v>15</v>
      </c>
    </row>
    <row r="308" spans="1:15" ht="15" customHeight="1" x14ac:dyDescent="0.35">
      <c r="A308" s="30">
        <v>6844531</v>
      </c>
      <c r="B308" s="30" t="s">
        <v>661</v>
      </c>
      <c r="C308" s="30" t="s">
        <v>32</v>
      </c>
      <c r="D308" s="30" t="s">
        <v>19</v>
      </c>
      <c r="E308" s="1" t="s">
        <v>7</v>
      </c>
      <c r="F308" s="51">
        <v>43203</v>
      </c>
      <c r="G308" s="32" t="str">
        <f>VLOOKUP(Table1[[#This Row],[JOB TYPE]],'CODES FOR CLOSING TYPE'!$A$1:$B$28,2,0)</f>
        <v>ZNGA562BC</v>
      </c>
      <c r="H308" s="1" t="str">
        <f>_xlfn.IFNA(VLOOKUP(Table1[[#This Row],[JOB TYPE]],Table2[#All],2,0), "Not req")</f>
        <v>Not req</v>
      </c>
      <c r="J308" s="1" t="str">
        <f>CONCATENATE(Table1[[#This Row],[WORK ID]],Table1[[#This Row],[CODE]])</f>
        <v>6844531ZNGA562BC</v>
      </c>
      <c r="K308" s="1" t="str">
        <f t="shared" si="16"/>
        <v>UNIQUE</v>
      </c>
      <c r="L308" s="1" t="b">
        <f t="shared" si="18"/>
        <v>0</v>
      </c>
      <c r="M308" s="1" t="str">
        <f t="shared" si="19"/>
        <v>PAY</v>
      </c>
      <c r="N308" s="34">
        <f>IF(M308="PAY", VLOOKUP(Table1[[#This Row],[JOB TYPE]],'CODES FOR CLOSING TYPE'!$A$1:$C$28, 3, 0), "")</f>
        <v>498.69</v>
      </c>
      <c r="O308" s="5">
        <f t="shared" si="17"/>
        <v>15</v>
      </c>
    </row>
    <row r="309" spans="1:15" ht="15" customHeight="1" x14ac:dyDescent="0.35">
      <c r="A309" s="30">
        <v>6980039</v>
      </c>
      <c r="B309" s="30" t="s">
        <v>663</v>
      </c>
      <c r="C309" s="30" t="s">
        <v>6</v>
      </c>
      <c r="D309" s="30" t="s">
        <v>19</v>
      </c>
      <c r="E309" s="1" t="s">
        <v>155</v>
      </c>
      <c r="F309" s="51">
        <v>43203</v>
      </c>
      <c r="G309" s="32" t="str">
        <f>VLOOKUP(Table1[[#This Row],[JOB TYPE]],'CODES FOR CLOSING TYPE'!$A$1:$B$28,2,0)</f>
        <v>ZNGA563B</v>
      </c>
      <c r="H309" s="1" t="str">
        <f>_xlfn.IFNA(VLOOKUP(Table1[[#This Row],[JOB TYPE]],Table2[#All],2,0), "Not req")</f>
        <v>REQ</v>
      </c>
      <c r="J309" s="1" t="str">
        <f>CONCATENATE(Table1[[#This Row],[WORK ID]],Table1[[#This Row],[CODE]])</f>
        <v>6980039ZNGA563B</v>
      </c>
      <c r="K309" s="1" t="str">
        <f t="shared" si="16"/>
        <v>DUP</v>
      </c>
      <c r="L309" s="1" t="b">
        <f t="shared" si="18"/>
        <v>1</v>
      </c>
      <c r="M309" s="1" t="str">
        <f t="shared" si="19"/>
        <v>NO</v>
      </c>
      <c r="N309" s="34" t="str">
        <f>IF(M309="PAY", VLOOKUP(Table1[[#This Row],[JOB TYPE]],'CODES FOR CLOSING TYPE'!$A$1:$C$28, 3, 0), "")</f>
        <v/>
      </c>
      <c r="O309" s="5">
        <f t="shared" si="17"/>
        <v>15</v>
      </c>
    </row>
    <row r="310" spans="1:15" ht="15" customHeight="1" x14ac:dyDescent="0.35">
      <c r="A310" s="30">
        <v>6932815</v>
      </c>
      <c r="B310" s="30" t="s">
        <v>664</v>
      </c>
      <c r="C310" s="30" t="s">
        <v>9</v>
      </c>
      <c r="D310" s="30" t="s">
        <v>19</v>
      </c>
      <c r="E310" s="1" t="s">
        <v>155</v>
      </c>
      <c r="F310" s="51">
        <v>43203</v>
      </c>
      <c r="G310" s="32" t="str">
        <f>VLOOKUP(Table1[[#This Row],[JOB TYPE]],'CODES FOR CLOSING TYPE'!$A$1:$B$28,2,0)</f>
        <v>ZNGA561B</v>
      </c>
      <c r="H310" s="1" t="str">
        <f>_xlfn.IFNA(VLOOKUP(Table1[[#This Row],[JOB TYPE]],Table2[#All],2,0), "Not req")</f>
        <v>Not req</v>
      </c>
      <c r="J310" s="1" t="str">
        <f>CONCATENATE(Table1[[#This Row],[WORK ID]],Table1[[#This Row],[CODE]])</f>
        <v>6932815ZNGA561B</v>
      </c>
      <c r="K310" s="1" t="str">
        <f t="shared" si="16"/>
        <v>DUP</v>
      </c>
      <c r="L310" s="1" t="b">
        <f t="shared" si="18"/>
        <v>1</v>
      </c>
      <c r="M310" s="1" t="str">
        <f t="shared" si="19"/>
        <v>NO</v>
      </c>
      <c r="N310" s="34" t="str">
        <f>IF(M310="PAY", VLOOKUP(Table1[[#This Row],[JOB TYPE]],'CODES FOR CLOSING TYPE'!$A$1:$C$28, 3, 0), "")</f>
        <v/>
      </c>
      <c r="O310" s="5">
        <f t="shared" si="17"/>
        <v>15</v>
      </c>
    </row>
    <row r="311" spans="1:15" ht="15" customHeight="1" x14ac:dyDescent="0.35">
      <c r="A311" s="30">
        <v>6909116</v>
      </c>
      <c r="B311" s="30" t="s">
        <v>648</v>
      </c>
      <c r="C311" s="30" t="s">
        <v>32</v>
      </c>
      <c r="D311" s="30" t="s">
        <v>19</v>
      </c>
      <c r="E311" s="1" t="s">
        <v>42</v>
      </c>
      <c r="F311" s="51">
        <v>43203</v>
      </c>
      <c r="G311" s="32" t="str">
        <f>VLOOKUP(Table1[[#This Row],[JOB TYPE]],'CODES FOR CLOSING TYPE'!$A$1:$B$28,2,0)</f>
        <v>ZNGA562BC</v>
      </c>
      <c r="H311" s="1" t="str">
        <f>_xlfn.IFNA(VLOOKUP(Table1[[#This Row],[JOB TYPE]],Table2[#All],2,0), "Not req")</f>
        <v>Not req</v>
      </c>
      <c r="J311" s="1" t="str">
        <f>CONCATENATE(Table1[[#This Row],[WORK ID]],Table1[[#This Row],[CODE]])</f>
        <v>6909116ZNGA562BC</v>
      </c>
      <c r="K311" s="1" t="str">
        <f t="shared" si="16"/>
        <v>UNIQUE</v>
      </c>
      <c r="L311" s="1" t="b">
        <f t="shared" si="18"/>
        <v>0</v>
      </c>
      <c r="M311" s="1" t="str">
        <f t="shared" si="19"/>
        <v>PAY</v>
      </c>
      <c r="N311" s="34">
        <f>IF(M311="PAY", VLOOKUP(Table1[[#This Row],[JOB TYPE]],'CODES FOR CLOSING TYPE'!$A$1:$C$28, 3, 0), "")</f>
        <v>498.69</v>
      </c>
      <c r="O311" s="5">
        <f t="shared" si="17"/>
        <v>15</v>
      </c>
    </row>
    <row r="312" spans="1:15" ht="15" customHeight="1" x14ac:dyDescent="0.35">
      <c r="A312" s="30">
        <v>6929378</v>
      </c>
      <c r="B312" s="30" t="s">
        <v>665</v>
      </c>
      <c r="C312" s="30" t="s">
        <v>6</v>
      </c>
      <c r="D312" s="30" t="s">
        <v>19</v>
      </c>
      <c r="E312" s="1" t="s">
        <v>42</v>
      </c>
      <c r="F312" s="51">
        <v>43203</v>
      </c>
      <c r="G312" s="32" t="str">
        <f>VLOOKUP(Table1[[#This Row],[JOB TYPE]],'CODES FOR CLOSING TYPE'!$A$1:$B$28,2,0)</f>
        <v>ZNGA563B</v>
      </c>
      <c r="H312" s="1" t="str">
        <f>_xlfn.IFNA(VLOOKUP(Table1[[#This Row],[JOB TYPE]],Table2[#All],2,0), "Not req")</f>
        <v>REQ</v>
      </c>
      <c r="J312" s="1" t="str">
        <f>CONCATENATE(Table1[[#This Row],[WORK ID]],Table1[[#This Row],[CODE]])</f>
        <v>6929378ZNGA563B</v>
      </c>
      <c r="K312" s="1" t="str">
        <f t="shared" si="16"/>
        <v>DUP</v>
      </c>
      <c r="L312" s="1" t="b">
        <f t="shared" si="18"/>
        <v>1</v>
      </c>
      <c r="M312" s="1" t="str">
        <f t="shared" si="19"/>
        <v>NO</v>
      </c>
      <c r="N312" s="34" t="str">
        <f>IF(M312="PAY", VLOOKUP(Table1[[#This Row],[JOB TYPE]],'CODES FOR CLOSING TYPE'!$A$1:$C$28, 3, 0), "")</f>
        <v/>
      </c>
      <c r="O312" s="5">
        <f t="shared" si="17"/>
        <v>15</v>
      </c>
    </row>
    <row r="313" spans="1:15" ht="15" customHeight="1" x14ac:dyDescent="0.35">
      <c r="A313" s="30">
        <v>6933071</v>
      </c>
      <c r="B313" s="30" t="s">
        <v>666</v>
      </c>
      <c r="C313" s="30" t="s">
        <v>621</v>
      </c>
      <c r="D313" s="30" t="s">
        <v>153</v>
      </c>
      <c r="E313" s="1" t="s">
        <v>51</v>
      </c>
      <c r="F313" s="51">
        <v>43203</v>
      </c>
      <c r="G313" s="32" t="str">
        <f>VLOOKUP(Table1[[#This Row],[JOB TYPE]],'CODES FOR CLOSING TYPE'!$A$1:$B$28,2,0)</f>
        <v>NGA-511</v>
      </c>
      <c r="H313" s="1" t="str">
        <f>_xlfn.IFNA(VLOOKUP(Table1[[#This Row],[JOB TYPE]],Table2[#All],2,0), "Not req")</f>
        <v>Not req</v>
      </c>
      <c r="J313" s="1" t="str">
        <f>CONCATENATE(Table1[[#This Row],[WORK ID]],Table1[[#This Row],[CODE]])</f>
        <v>6933071NGA-511</v>
      </c>
      <c r="K313" s="1" t="str">
        <f t="shared" si="16"/>
        <v>UNIQUE</v>
      </c>
      <c r="L313" s="1" t="b">
        <f t="shared" si="18"/>
        <v>0</v>
      </c>
      <c r="M313" s="1" t="str">
        <f t="shared" si="19"/>
        <v>PAY</v>
      </c>
      <c r="N313" s="34">
        <f>IF(M313="PAY", VLOOKUP(Table1[[#This Row],[JOB TYPE]],'CODES FOR CLOSING TYPE'!$A$1:$C$28, 3, 0), "")</f>
        <v>225.02</v>
      </c>
      <c r="O313" s="5">
        <f t="shared" si="17"/>
        <v>15</v>
      </c>
    </row>
    <row r="314" spans="1:15" ht="15" customHeight="1" x14ac:dyDescent="0.35">
      <c r="A314" s="30">
        <v>6954499</v>
      </c>
      <c r="B314" s="30" t="s">
        <v>667</v>
      </c>
      <c r="C314" s="30" t="s">
        <v>11</v>
      </c>
      <c r="D314" s="30" t="s">
        <v>18</v>
      </c>
      <c r="E314" s="1" t="s">
        <v>51</v>
      </c>
      <c r="F314" s="51">
        <v>43203</v>
      </c>
      <c r="G314" s="32" t="str">
        <f>VLOOKUP(Table1[[#This Row],[JOB TYPE]],'CODES FOR CLOSING TYPE'!$A$1:$B$28,2,0)</f>
        <v>NGA-750</v>
      </c>
      <c r="H314" s="1" t="str">
        <f>_xlfn.IFNA(VLOOKUP(Table1[[#This Row],[JOB TYPE]],Table2[#All],2,0), "Not req")</f>
        <v>Not req</v>
      </c>
      <c r="J314" s="1" t="str">
        <f>CONCATENATE(Table1[[#This Row],[WORK ID]],Table1[[#This Row],[CODE]])</f>
        <v>6954499NGA-750</v>
      </c>
      <c r="K314" s="1" t="str">
        <f t="shared" si="16"/>
        <v>UNIQUE</v>
      </c>
      <c r="L314" s="1" t="b">
        <f t="shared" si="18"/>
        <v>0</v>
      </c>
      <c r="M314" s="1" t="str">
        <f t="shared" si="19"/>
        <v>PAY</v>
      </c>
      <c r="N314" s="34">
        <f>IF(M314="PAY", VLOOKUP(Table1[[#This Row],[JOB TYPE]],'CODES FOR CLOSING TYPE'!$A$1:$C$28, 3, 0), "")</f>
        <v>22.61</v>
      </c>
      <c r="O314" s="5">
        <f t="shared" si="17"/>
        <v>15</v>
      </c>
    </row>
    <row r="315" spans="1:15" ht="15" customHeight="1" x14ac:dyDescent="0.35">
      <c r="A315" s="30">
        <v>6954499</v>
      </c>
      <c r="B315" s="30" t="s">
        <v>667</v>
      </c>
      <c r="C315" s="30" t="s">
        <v>194</v>
      </c>
      <c r="D315" s="30" t="s">
        <v>18</v>
      </c>
      <c r="E315" s="1" t="s">
        <v>51</v>
      </c>
      <c r="F315" s="51">
        <v>43203</v>
      </c>
      <c r="G315" s="32" t="str">
        <f>VLOOKUP(Table1[[#This Row],[JOB TYPE]],'CODES FOR CLOSING TYPE'!$A$1:$B$28,2,0)</f>
        <v>NGA-753</v>
      </c>
      <c r="H315" s="1" t="str">
        <f>_xlfn.IFNA(VLOOKUP(Table1[[#This Row],[JOB TYPE]],Table2[#All],2,0), "Not req")</f>
        <v>Not req</v>
      </c>
      <c r="J315" s="1" t="str">
        <f>CONCATENATE(Table1[[#This Row],[WORK ID]],Table1[[#This Row],[CODE]])</f>
        <v>6954499NGA-753</v>
      </c>
      <c r="K315" s="1" t="str">
        <f t="shared" si="16"/>
        <v>UNIQUE</v>
      </c>
      <c r="L315" s="1" t="b">
        <f t="shared" si="18"/>
        <v>0</v>
      </c>
      <c r="M315" s="1" t="str">
        <f t="shared" si="19"/>
        <v>PAY</v>
      </c>
      <c r="N315" s="34">
        <f>IF(M315="PAY", VLOOKUP(Table1[[#This Row],[JOB TYPE]],'CODES FOR CLOSING TYPE'!$A$1:$C$28, 3, 0), "")</f>
        <v>68.2</v>
      </c>
      <c r="O315" s="5">
        <f t="shared" si="17"/>
        <v>15</v>
      </c>
    </row>
    <row r="316" spans="1:15" ht="15" customHeight="1" x14ac:dyDescent="0.35">
      <c r="A316" s="30">
        <v>6216139</v>
      </c>
      <c r="B316" s="30" t="s">
        <v>668</v>
      </c>
      <c r="C316" s="30" t="s">
        <v>11</v>
      </c>
      <c r="D316" s="30" t="s">
        <v>76</v>
      </c>
      <c r="E316" s="1" t="s">
        <v>73</v>
      </c>
      <c r="F316" s="51">
        <v>43203</v>
      </c>
      <c r="G316" s="32" t="str">
        <f>VLOOKUP(Table1[[#This Row],[JOB TYPE]],'CODES FOR CLOSING TYPE'!$A$1:$B$28,2,0)</f>
        <v>NGA-750</v>
      </c>
      <c r="H316" s="1" t="str">
        <f>_xlfn.IFNA(VLOOKUP(Table1[[#This Row],[JOB TYPE]],Table2[#All],2,0), "Not req")</f>
        <v>Not req</v>
      </c>
      <c r="J316" s="1" t="str">
        <f>CONCATENATE(Table1[[#This Row],[WORK ID]],Table1[[#This Row],[CODE]])</f>
        <v>6216139NGA-750</v>
      </c>
      <c r="K316" s="1" t="str">
        <f t="shared" si="16"/>
        <v>UNIQUE</v>
      </c>
      <c r="L316" s="1" t="b">
        <f t="shared" si="18"/>
        <v>0</v>
      </c>
      <c r="M316" s="1" t="str">
        <f t="shared" si="19"/>
        <v>PAY</v>
      </c>
      <c r="N316" s="34">
        <f>IF(M316="PAY", VLOOKUP(Table1[[#This Row],[JOB TYPE]],'CODES FOR CLOSING TYPE'!$A$1:$C$28, 3, 0), "")</f>
        <v>22.61</v>
      </c>
      <c r="O316" s="5">
        <f t="shared" si="17"/>
        <v>15</v>
      </c>
    </row>
    <row r="317" spans="1:15" ht="15" customHeight="1" x14ac:dyDescent="0.35">
      <c r="A317" s="30">
        <v>6216139</v>
      </c>
      <c r="B317" s="30" t="s">
        <v>668</v>
      </c>
      <c r="C317" s="30" t="s">
        <v>587</v>
      </c>
      <c r="D317" s="30" t="s">
        <v>76</v>
      </c>
      <c r="E317" s="1" t="s">
        <v>73</v>
      </c>
      <c r="F317" s="51">
        <v>43203</v>
      </c>
      <c r="G317" s="32" t="str">
        <f>VLOOKUP(Table1[[#This Row],[JOB TYPE]],'CODES FOR CLOSING TYPE'!$A$1:$B$28,2,0)</f>
        <v>NGA-751</v>
      </c>
      <c r="H317" s="1" t="str">
        <f>_xlfn.IFNA(VLOOKUP(Table1[[#This Row],[JOB TYPE]],Table2[#All],2,0), "Not req")</f>
        <v>Not req</v>
      </c>
      <c r="J317" s="1" t="str">
        <f>CONCATENATE(Table1[[#This Row],[WORK ID]],Table1[[#This Row],[CODE]])</f>
        <v>6216139NGA-751</v>
      </c>
      <c r="K317" s="1" t="str">
        <f t="shared" si="16"/>
        <v>UNIQUE</v>
      </c>
      <c r="L317" s="1" t="b">
        <f t="shared" si="18"/>
        <v>0</v>
      </c>
      <c r="M317" s="1" t="str">
        <f t="shared" si="19"/>
        <v>PAY</v>
      </c>
      <c r="N317" s="34">
        <f>IF(M317="PAY", VLOOKUP(Table1[[#This Row],[JOB TYPE]],'CODES FOR CLOSING TYPE'!$A$1:$C$28, 3, 0), "")</f>
        <v>146.76</v>
      </c>
      <c r="O317" s="5">
        <f t="shared" si="17"/>
        <v>15</v>
      </c>
    </row>
    <row r="318" spans="1:15" ht="15" customHeight="1" x14ac:dyDescent="0.3">
      <c r="A318" s="139">
        <v>52951138</v>
      </c>
      <c r="B318" s="30" t="s">
        <v>668</v>
      </c>
      <c r="C318" s="30" t="s">
        <v>587</v>
      </c>
      <c r="D318" s="30" t="s">
        <v>76</v>
      </c>
      <c r="E318" s="1" t="s">
        <v>73</v>
      </c>
      <c r="F318" s="51">
        <v>43203</v>
      </c>
      <c r="G318" s="32" t="str">
        <f>VLOOKUP(Table1[[#This Row],[JOB TYPE]],'CODES FOR CLOSING TYPE'!$A$1:$B$28,2,0)</f>
        <v>NGA-751</v>
      </c>
      <c r="H318" s="1" t="str">
        <f>_xlfn.IFNA(VLOOKUP(Table1[[#This Row],[JOB TYPE]],Table2[#All],2,0), "Not req")</f>
        <v>Not req</v>
      </c>
      <c r="J318" s="1" t="str">
        <f>CONCATENATE(Table1[[#This Row],[WORK ID]],Table1[[#This Row],[CODE]])</f>
        <v>52951138NGA-751</v>
      </c>
      <c r="K318" s="1" t="str">
        <f t="shared" ref="K318" si="20">IF(COUNTIF(J$2:J$5044, J318&amp;"C")&gt;0, "DUP", "UNIQUE")</f>
        <v>UNIQUE</v>
      </c>
      <c r="L318" s="1" t="b">
        <f t="shared" ref="L318" si="21">SUMPRODUCT(--(G318=BUILDCODES))&gt;0</f>
        <v>0</v>
      </c>
      <c r="M318" s="1" t="str">
        <f t="shared" ref="M318" si="22">IF(AND(K318="DUP", L318=TRUE),"NO","PAY")</f>
        <v>PAY</v>
      </c>
      <c r="N318" s="34">
        <f>IF(M318="PAY", VLOOKUP(Table1[[#This Row],[JOB TYPE]],'CODES FOR CLOSING TYPE'!$A$1:$C$28, 3, 0), "")</f>
        <v>146.76</v>
      </c>
      <c r="O318" s="5">
        <f t="shared" ref="O318" si="23">WEEKNUM(F318,2)</f>
        <v>15</v>
      </c>
    </row>
    <row r="319" spans="1:15" ht="15" customHeight="1" x14ac:dyDescent="0.35">
      <c r="A319" s="30">
        <v>6909055</v>
      </c>
      <c r="B319" s="30" t="s">
        <v>633</v>
      </c>
      <c r="C319" s="30" t="s">
        <v>15</v>
      </c>
      <c r="D319" s="30" t="s">
        <v>19</v>
      </c>
      <c r="E319" s="1" t="s">
        <v>58</v>
      </c>
      <c r="F319" s="51">
        <v>43204</v>
      </c>
      <c r="G319" s="32" t="str">
        <f>VLOOKUP(Table1[[#This Row],[JOB TYPE]],'CODES FOR CLOSING TYPE'!$A$1:$B$28,2,0)</f>
        <v>ZNGA561BC</v>
      </c>
      <c r="H319" s="1" t="str">
        <f>_xlfn.IFNA(VLOOKUP(Table1[[#This Row],[JOB TYPE]],Table2[#All],2,0), "Not req")</f>
        <v>Not req</v>
      </c>
      <c r="J319" s="1" t="str">
        <f>CONCATENATE(Table1[[#This Row],[WORK ID]],Table1[[#This Row],[CODE]])</f>
        <v>6909055ZNGA561BC</v>
      </c>
      <c r="K319" s="1" t="str">
        <f t="shared" si="16"/>
        <v>UNIQUE</v>
      </c>
      <c r="L319" s="1" t="b">
        <f t="shared" si="18"/>
        <v>0</v>
      </c>
      <c r="M319" s="1" t="str">
        <f t="shared" si="19"/>
        <v>PAY</v>
      </c>
      <c r="N319" s="34">
        <f>IF(M319="PAY", VLOOKUP(Table1[[#This Row],[JOB TYPE]],'CODES FOR CLOSING TYPE'!$A$1:$C$28, 3, 0), "")</f>
        <v>433.57</v>
      </c>
      <c r="O319" s="5">
        <f t="shared" si="17"/>
        <v>15</v>
      </c>
    </row>
    <row r="320" spans="1:15" ht="15" customHeight="1" x14ac:dyDescent="0.35">
      <c r="A320" s="30">
        <v>6915731</v>
      </c>
      <c r="B320" s="30" t="s">
        <v>669</v>
      </c>
      <c r="C320" s="30" t="s">
        <v>6</v>
      </c>
      <c r="D320" s="30" t="s">
        <v>19</v>
      </c>
      <c r="E320" s="1" t="s">
        <v>58</v>
      </c>
      <c r="F320" s="51">
        <v>43204</v>
      </c>
      <c r="G320" s="32" t="str">
        <f>VLOOKUP(Table1[[#This Row],[JOB TYPE]],'CODES FOR CLOSING TYPE'!$A$1:$B$28,2,0)</f>
        <v>ZNGA563B</v>
      </c>
      <c r="H320" s="1" t="str">
        <f>_xlfn.IFNA(VLOOKUP(Table1[[#This Row],[JOB TYPE]],Table2[#All],2,0), "Not req")</f>
        <v>REQ</v>
      </c>
      <c r="J320" s="1" t="str">
        <f>CONCATENATE(Table1[[#This Row],[WORK ID]],Table1[[#This Row],[CODE]])</f>
        <v>6915731ZNGA563B</v>
      </c>
      <c r="K320" s="1" t="str">
        <f t="shared" si="16"/>
        <v>DUP</v>
      </c>
      <c r="L320" s="1" t="b">
        <f t="shared" si="18"/>
        <v>1</v>
      </c>
      <c r="M320" s="1" t="str">
        <f t="shared" si="19"/>
        <v>NO</v>
      </c>
      <c r="N320" s="34" t="str">
        <f>IF(M320="PAY", VLOOKUP(Table1[[#This Row],[JOB TYPE]],'CODES FOR CLOSING TYPE'!$A$1:$C$28, 3, 0), "")</f>
        <v/>
      </c>
      <c r="O320" s="5">
        <f t="shared" si="17"/>
        <v>15</v>
      </c>
    </row>
    <row r="321" spans="1:15" ht="15" customHeight="1" x14ac:dyDescent="0.35">
      <c r="A321" s="30">
        <v>6981083</v>
      </c>
      <c r="B321" s="30" t="s">
        <v>670</v>
      </c>
      <c r="C321" s="30" t="s">
        <v>9</v>
      </c>
      <c r="D321" s="30" t="s">
        <v>19</v>
      </c>
      <c r="E321" s="1" t="s">
        <v>23</v>
      </c>
      <c r="F321" s="51">
        <v>43204</v>
      </c>
      <c r="G321" s="32" t="str">
        <f>VLOOKUP(Table1[[#This Row],[JOB TYPE]],'CODES FOR CLOSING TYPE'!$A$1:$B$28,2,0)</f>
        <v>ZNGA561B</v>
      </c>
      <c r="H321" s="1" t="str">
        <f>_xlfn.IFNA(VLOOKUP(Table1[[#This Row],[JOB TYPE]],Table2[#All],2,0), "Not req")</f>
        <v>Not req</v>
      </c>
      <c r="J321" s="1" t="str">
        <f>CONCATENATE(Table1[[#This Row],[WORK ID]],Table1[[#This Row],[CODE]])</f>
        <v>6981083ZNGA561B</v>
      </c>
      <c r="K321" s="1" t="str">
        <f t="shared" si="16"/>
        <v>DUP</v>
      </c>
      <c r="L321" s="1" t="b">
        <f t="shared" si="18"/>
        <v>1</v>
      </c>
      <c r="M321" s="1" t="str">
        <f t="shared" si="19"/>
        <v>NO</v>
      </c>
      <c r="N321" s="34" t="str">
        <f>IF(M321="PAY", VLOOKUP(Table1[[#This Row],[JOB TYPE]],'CODES FOR CLOSING TYPE'!$A$1:$C$28, 3, 0), "")</f>
        <v/>
      </c>
      <c r="O321" s="5">
        <f t="shared" si="17"/>
        <v>15</v>
      </c>
    </row>
    <row r="322" spans="1:15" ht="15" customHeight="1" x14ac:dyDescent="0.35">
      <c r="A322" s="30">
        <v>6682971</v>
      </c>
      <c r="B322" s="30" t="s">
        <v>671</v>
      </c>
      <c r="C322" s="30" t="s">
        <v>6</v>
      </c>
      <c r="D322" s="30" t="s">
        <v>19</v>
      </c>
      <c r="E322" s="1" t="s">
        <v>23</v>
      </c>
      <c r="F322" s="51">
        <v>43204</v>
      </c>
      <c r="G322" s="32" t="str">
        <f>VLOOKUP(Table1[[#This Row],[JOB TYPE]],'CODES FOR CLOSING TYPE'!$A$1:$B$28,2,0)</f>
        <v>ZNGA563B</v>
      </c>
      <c r="H322" s="1" t="str">
        <f>_xlfn.IFNA(VLOOKUP(Table1[[#This Row],[JOB TYPE]],Table2[#All],2,0), "Not req")</f>
        <v>REQ</v>
      </c>
      <c r="J322" s="1" t="str">
        <f>CONCATENATE(Table1[[#This Row],[WORK ID]],Table1[[#This Row],[CODE]])</f>
        <v>6682971ZNGA563B</v>
      </c>
      <c r="K322" s="1" t="str">
        <f t="shared" si="16"/>
        <v>UNIQUE</v>
      </c>
      <c r="L322" s="1" t="b">
        <f t="shared" si="18"/>
        <v>1</v>
      </c>
      <c r="M322" s="1" t="str">
        <f t="shared" si="19"/>
        <v>PAY</v>
      </c>
      <c r="N322" s="34">
        <f>IF(M322="PAY", VLOOKUP(Table1[[#This Row],[JOB TYPE]],'CODES FOR CLOSING TYPE'!$A$1:$C$28, 3, 0), "")</f>
        <v>383.5</v>
      </c>
      <c r="O322" s="5">
        <f t="shared" si="17"/>
        <v>15</v>
      </c>
    </row>
    <row r="323" spans="1:15" ht="15" customHeight="1" x14ac:dyDescent="0.35">
      <c r="A323" s="30">
        <v>6992918</v>
      </c>
      <c r="B323" s="30" t="s">
        <v>672</v>
      </c>
      <c r="C323" s="30" t="s">
        <v>91</v>
      </c>
      <c r="D323" s="30" t="s">
        <v>19</v>
      </c>
      <c r="E323" s="1" t="s">
        <v>23</v>
      </c>
      <c r="F323" s="51">
        <v>43204</v>
      </c>
      <c r="G323" s="32" t="str">
        <f>VLOOKUP(Table1[[#This Row],[JOB TYPE]],'CODES FOR CLOSING TYPE'!$A$1:$B$28,2,0)</f>
        <v>ZNGA562B</v>
      </c>
      <c r="H323" s="1" t="str">
        <f>_xlfn.IFNA(VLOOKUP(Table1[[#This Row],[JOB TYPE]],Table2[#All],2,0), "Not req")</f>
        <v>Not req</v>
      </c>
      <c r="J323" s="1" t="str">
        <f>CONCATENATE(Table1[[#This Row],[WORK ID]],Table1[[#This Row],[CODE]])</f>
        <v>6992918ZNGA562B</v>
      </c>
      <c r="K323" s="1" t="str">
        <f t="shared" ref="K323:K386" si="24">IF(COUNTIF(J$2:J$5044, J323&amp;"C")&gt;0, "DUP", "UNIQUE")</f>
        <v>DUP</v>
      </c>
      <c r="L323" s="1" t="b">
        <f t="shared" si="18"/>
        <v>1</v>
      </c>
      <c r="M323" s="1" t="str">
        <f t="shared" si="19"/>
        <v>NO</v>
      </c>
      <c r="N323" s="34" t="str">
        <f>IF(M323="PAY", VLOOKUP(Table1[[#This Row],[JOB TYPE]],'CODES FOR CLOSING TYPE'!$A$1:$C$28, 3, 0), "")</f>
        <v/>
      </c>
      <c r="O323" s="5">
        <f t="shared" ref="O323:O386" si="25">WEEKNUM(F323,2)</f>
        <v>15</v>
      </c>
    </row>
    <row r="324" spans="1:15" ht="15" customHeight="1" x14ac:dyDescent="0.35">
      <c r="A324" s="30">
        <v>6712004</v>
      </c>
      <c r="B324" s="30" t="s">
        <v>673</v>
      </c>
      <c r="C324" s="30" t="s">
        <v>6</v>
      </c>
      <c r="D324" s="30" t="s">
        <v>19</v>
      </c>
      <c r="E324" s="1" t="s">
        <v>7</v>
      </c>
      <c r="F324" s="51">
        <v>43204</v>
      </c>
      <c r="G324" s="32" t="str">
        <f>VLOOKUP(Table1[[#This Row],[JOB TYPE]],'CODES FOR CLOSING TYPE'!$A$1:$B$28,2,0)</f>
        <v>ZNGA563B</v>
      </c>
      <c r="H324" s="1" t="str">
        <f>_xlfn.IFNA(VLOOKUP(Table1[[#This Row],[JOB TYPE]],Table2[#All],2,0), "Not req")</f>
        <v>REQ</v>
      </c>
      <c r="J324" s="1" t="str">
        <f>CONCATENATE(Table1[[#This Row],[WORK ID]],Table1[[#This Row],[CODE]])</f>
        <v>6712004ZNGA563B</v>
      </c>
      <c r="K324" s="1" t="str">
        <f t="shared" si="24"/>
        <v>DUP</v>
      </c>
      <c r="L324" s="1" t="b">
        <f t="shared" si="18"/>
        <v>1</v>
      </c>
      <c r="M324" s="1" t="str">
        <f t="shared" si="19"/>
        <v>NO</v>
      </c>
      <c r="N324" s="34" t="str">
        <f>IF(M324="PAY", VLOOKUP(Table1[[#This Row],[JOB TYPE]],'CODES FOR CLOSING TYPE'!$A$1:$C$28, 3, 0), "")</f>
        <v/>
      </c>
      <c r="O324" s="5">
        <f t="shared" si="25"/>
        <v>15</v>
      </c>
    </row>
    <row r="325" spans="1:15" ht="15" customHeight="1" x14ac:dyDescent="0.35">
      <c r="A325" s="30">
        <v>6712004</v>
      </c>
      <c r="B325" s="30" t="s">
        <v>673</v>
      </c>
      <c r="C325" s="30" t="s">
        <v>26</v>
      </c>
      <c r="D325" s="30" t="s">
        <v>19</v>
      </c>
      <c r="E325" s="1" t="s">
        <v>7</v>
      </c>
      <c r="F325" s="51">
        <v>43204</v>
      </c>
      <c r="G325" s="32" t="str">
        <f>VLOOKUP(Table1[[#This Row],[JOB TYPE]],'CODES FOR CLOSING TYPE'!$A$1:$B$28,2,0)</f>
        <v>ZNGA563BC</v>
      </c>
      <c r="H325" s="1" t="str">
        <f>_xlfn.IFNA(VLOOKUP(Table1[[#This Row],[JOB TYPE]],Table2[#All],2,0), "Not req")</f>
        <v>Not req</v>
      </c>
      <c r="J325" s="1" t="str">
        <f>CONCATENATE(Table1[[#This Row],[WORK ID]],Table1[[#This Row],[CODE]])</f>
        <v>6712004ZNGA563BC</v>
      </c>
      <c r="K325" s="1" t="str">
        <f t="shared" si="24"/>
        <v>UNIQUE</v>
      </c>
      <c r="L325" s="1" t="b">
        <f t="shared" si="18"/>
        <v>0</v>
      </c>
      <c r="M325" s="1" t="str">
        <f t="shared" si="19"/>
        <v>PAY</v>
      </c>
      <c r="N325" s="34">
        <f>IF(M325="PAY", VLOOKUP(Table1[[#This Row],[JOB TYPE]],'CODES FOR CLOSING TYPE'!$A$1:$C$28, 3, 0), "")</f>
        <v>626.70000000000005</v>
      </c>
      <c r="O325" s="5">
        <f t="shared" si="25"/>
        <v>15</v>
      </c>
    </row>
    <row r="326" spans="1:15" ht="15" customHeight="1" x14ac:dyDescent="0.35">
      <c r="A326" s="30">
        <v>6932815</v>
      </c>
      <c r="B326" s="30" t="s">
        <v>664</v>
      </c>
      <c r="C326" s="30" t="s">
        <v>15</v>
      </c>
      <c r="D326" s="30" t="s">
        <v>19</v>
      </c>
      <c r="E326" s="1" t="s">
        <v>155</v>
      </c>
      <c r="F326" s="51">
        <v>43204</v>
      </c>
      <c r="G326" s="32" t="str">
        <f>VLOOKUP(Table1[[#This Row],[JOB TYPE]],'CODES FOR CLOSING TYPE'!$A$1:$B$28,2,0)</f>
        <v>ZNGA561BC</v>
      </c>
      <c r="H326" s="1" t="str">
        <f>_xlfn.IFNA(VLOOKUP(Table1[[#This Row],[JOB TYPE]],Table2[#All],2,0), "Not req")</f>
        <v>Not req</v>
      </c>
      <c r="J326" s="1" t="str">
        <f>CONCATENATE(Table1[[#This Row],[WORK ID]],Table1[[#This Row],[CODE]])</f>
        <v>6932815ZNGA561BC</v>
      </c>
      <c r="K326" s="1" t="str">
        <f t="shared" si="24"/>
        <v>UNIQUE</v>
      </c>
      <c r="L326" s="1" t="b">
        <f t="shared" ref="L326:L389" si="26">SUMPRODUCT(--(G326=BUILDCODES))&gt;0</f>
        <v>0</v>
      </c>
      <c r="M326" s="1" t="str">
        <f t="shared" ref="M326:M389" si="27">IF(AND(K326="DUP", L326=TRUE),"NO","PAY")</f>
        <v>PAY</v>
      </c>
      <c r="N326" s="34">
        <f>IF(M326="PAY", VLOOKUP(Table1[[#This Row],[JOB TYPE]],'CODES FOR CLOSING TYPE'!$A$1:$C$28, 3, 0), "")</f>
        <v>433.57</v>
      </c>
      <c r="O326" s="5">
        <f t="shared" si="25"/>
        <v>15</v>
      </c>
    </row>
    <row r="327" spans="1:15" ht="15" customHeight="1" x14ac:dyDescent="0.35">
      <c r="A327" s="30">
        <v>6945966</v>
      </c>
      <c r="B327" s="30" t="s">
        <v>645</v>
      </c>
      <c r="C327" s="30" t="s">
        <v>15</v>
      </c>
      <c r="D327" s="30" t="s">
        <v>19</v>
      </c>
      <c r="E327" s="1" t="s">
        <v>155</v>
      </c>
      <c r="F327" s="51">
        <v>43204</v>
      </c>
      <c r="G327" s="32" t="str">
        <f>VLOOKUP(Table1[[#This Row],[JOB TYPE]],'CODES FOR CLOSING TYPE'!$A$1:$B$28,2,0)</f>
        <v>ZNGA561BC</v>
      </c>
      <c r="H327" s="1" t="str">
        <f>_xlfn.IFNA(VLOOKUP(Table1[[#This Row],[JOB TYPE]],Table2[#All],2,0), "Not req")</f>
        <v>Not req</v>
      </c>
      <c r="J327" s="1" t="str">
        <f>CONCATENATE(Table1[[#This Row],[WORK ID]],Table1[[#This Row],[CODE]])</f>
        <v>6945966ZNGA561BC</v>
      </c>
      <c r="K327" s="1" t="str">
        <f t="shared" si="24"/>
        <v>UNIQUE</v>
      </c>
      <c r="L327" s="1" t="b">
        <f t="shared" si="26"/>
        <v>0</v>
      </c>
      <c r="M327" s="1" t="str">
        <f t="shared" si="27"/>
        <v>PAY</v>
      </c>
      <c r="N327" s="34">
        <f>IF(M327="PAY", VLOOKUP(Table1[[#This Row],[JOB TYPE]],'CODES FOR CLOSING TYPE'!$A$1:$C$28, 3, 0), "")</f>
        <v>433.57</v>
      </c>
      <c r="O327" s="5">
        <f t="shared" si="25"/>
        <v>15</v>
      </c>
    </row>
    <row r="328" spans="1:15" ht="15" customHeight="1" x14ac:dyDescent="0.35">
      <c r="A328" s="30">
        <v>6923950</v>
      </c>
      <c r="B328" s="30" t="s">
        <v>674</v>
      </c>
      <c r="C328" s="30" t="s">
        <v>29</v>
      </c>
      <c r="D328" s="30" t="s">
        <v>19</v>
      </c>
      <c r="E328" s="1" t="s">
        <v>155</v>
      </c>
      <c r="F328" s="51">
        <v>43204</v>
      </c>
      <c r="G328" s="32" t="str">
        <f>VLOOKUP(Table1[[#This Row],[JOB TYPE]],'CODES FOR CLOSING TYPE'!$A$1:$B$28,2,0)</f>
        <v>ZNGA560B</v>
      </c>
      <c r="H328" s="1" t="str">
        <f>_xlfn.IFNA(VLOOKUP(Table1[[#This Row],[JOB TYPE]],Table2[#All],2,0), "Not req")</f>
        <v>Not req</v>
      </c>
      <c r="J328" s="1" t="str">
        <f>CONCATENATE(Table1[[#This Row],[WORK ID]],Table1[[#This Row],[CODE]])</f>
        <v>6923950ZNGA560B</v>
      </c>
      <c r="K328" s="1" t="str">
        <f t="shared" si="24"/>
        <v>DUP</v>
      </c>
      <c r="L328" s="1" t="b">
        <f t="shared" si="26"/>
        <v>1</v>
      </c>
      <c r="M328" s="1" t="str">
        <f t="shared" si="27"/>
        <v>NO</v>
      </c>
      <c r="N328" s="34" t="str">
        <f>IF(M328="PAY", VLOOKUP(Table1[[#This Row],[JOB TYPE]],'CODES FOR CLOSING TYPE'!$A$1:$C$28, 3, 0), "")</f>
        <v/>
      </c>
      <c r="O328" s="5">
        <f t="shared" si="25"/>
        <v>15</v>
      </c>
    </row>
    <row r="329" spans="1:15" ht="15" customHeight="1" x14ac:dyDescent="0.35">
      <c r="A329" s="30">
        <v>6923950</v>
      </c>
      <c r="B329" s="30" t="s">
        <v>674</v>
      </c>
      <c r="C329" s="30" t="s">
        <v>37</v>
      </c>
      <c r="D329" s="30" t="s">
        <v>19</v>
      </c>
      <c r="E329" s="1" t="s">
        <v>155</v>
      </c>
      <c r="F329" s="51">
        <v>43204</v>
      </c>
      <c r="G329" s="32" t="str">
        <f>VLOOKUP(Table1[[#This Row],[JOB TYPE]],'CODES FOR CLOSING TYPE'!$A$1:$B$28,2,0)</f>
        <v>ZNGA560BC</v>
      </c>
      <c r="H329" s="1" t="str">
        <f>_xlfn.IFNA(VLOOKUP(Table1[[#This Row],[JOB TYPE]],Table2[#All],2,0), "Not req")</f>
        <v>Not req</v>
      </c>
      <c r="J329" s="1" t="str">
        <f>CONCATENATE(Table1[[#This Row],[WORK ID]],Table1[[#This Row],[CODE]])</f>
        <v>6923950ZNGA560BC</v>
      </c>
      <c r="K329" s="1" t="str">
        <f t="shared" si="24"/>
        <v>UNIQUE</v>
      </c>
      <c r="L329" s="1" t="b">
        <f t="shared" si="26"/>
        <v>0</v>
      </c>
      <c r="M329" s="1" t="str">
        <f t="shared" si="27"/>
        <v>PAY</v>
      </c>
      <c r="N329" s="34">
        <f>IF(M329="PAY", VLOOKUP(Table1[[#This Row],[JOB TYPE]],'CODES FOR CLOSING TYPE'!$A$1:$C$28, 3, 0), "")</f>
        <v>414.92</v>
      </c>
      <c r="O329" s="5">
        <f t="shared" si="25"/>
        <v>15</v>
      </c>
    </row>
    <row r="330" spans="1:15" ht="15" customHeight="1" x14ac:dyDescent="0.35">
      <c r="A330" s="32">
        <v>6733967</v>
      </c>
      <c r="B330" s="30" t="s">
        <v>675</v>
      </c>
      <c r="C330" s="30" t="s">
        <v>70</v>
      </c>
      <c r="D330" s="30" t="s">
        <v>19</v>
      </c>
      <c r="E330" s="1" t="s">
        <v>73</v>
      </c>
      <c r="F330" s="51">
        <v>43207</v>
      </c>
      <c r="G330" s="32" t="str">
        <f>VLOOKUP(Table1[[#This Row],[JOB TYPE]],'CODES FOR CLOSING TYPE'!$A$1:$B$28,2,0)</f>
        <v>ZNGA564B</v>
      </c>
      <c r="H330" s="1" t="str">
        <f>_xlfn.IFNA(VLOOKUP(Table1[[#This Row],[JOB TYPE]],Table2[#All],2,0), "Not req")</f>
        <v>REQ</v>
      </c>
      <c r="I330" s="1" t="s">
        <v>165</v>
      </c>
      <c r="J330" s="1" t="str">
        <f>CONCATENATE(Table1[[#This Row],[WORK ID]],Table1[[#This Row],[CODE]])</f>
        <v>6733967ZNGA564B</v>
      </c>
      <c r="K330" s="1" t="str">
        <f t="shared" si="24"/>
        <v>UNIQUE</v>
      </c>
      <c r="L330" s="1" t="b">
        <f t="shared" si="26"/>
        <v>1</v>
      </c>
      <c r="M330" s="1" t="str">
        <f t="shared" si="27"/>
        <v>PAY</v>
      </c>
      <c r="N330" s="34">
        <f>IF(M330="PAY", VLOOKUP(Table1[[#This Row],[JOB TYPE]],'CODES FOR CLOSING TYPE'!$A$1:$C$28, 3, 0), "")</f>
        <v>625.48</v>
      </c>
      <c r="O330" s="5">
        <f t="shared" si="25"/>
        <v>16</v>
      </c>
    </row>
    <row r="331" spans="1:15" ht="15" customHeight="1" x14ac:dyDescent="0.35">
      <c r="A331" s="30">
        <v>6981496</v>
      </c>
      <c r="B331" s="30" t="s">
        <v>676</v>
      </c>
      <c r="C331" s="30" t="s">
        <v>6</v>
      </c>
      <c r="D331" s="30" t="s">
        <v>19</v>
      </c>
      <c r="E331" s="1" t="s">
        <v>73</v>
      </c>
      <c r="F331" s="51">
        <v>43208</v>
      </c>
      <c r="G331" s="32" t="str">
        <f>VLOOKUP(Table1[[#This Row],[JOB TYPE]],'CODES FOR CLOSING TYPE'!$A$1:$B$28,2,0)</f>
        <v>ZNGA563B</v>
      </c>
      <c r="H331" s="1" t="str">
        <f>_xlfn.IFNA(VLOOKUP(Table1[[#This Row],[JOB TYPE]],Table2[#All],2,0), "Not req")</f>
        <v>REQ</v>
      </c>
      <c r="I331" s="1" t="s">
        <v>165</v>
      </c>
      <c r="J331" s="1" t="str">
        <f>CONCATENATE(Table1[[#This Row],[WORK ID]],Table1[[#This Row],[CODE]])</f>
        <v>6981496ZNGA563B</v>
      </c>
      <c r="K331" s="1" t="str">
        <f t="shared" si="24"/>
        <v>DUP</v>
      </c>
      <c r="L331" s="1" t="b">
        <f t="shared" si="26"/>
        <v>1</v>
      </c>
      <c r="M331" s="1" t="str">
        <f t="shared" si="27"/>
        <v>NO</v>
      </c>
      <c r="N331" s="34" t="str">
        <f>IF(M331="PAY", VLOOKUP(Table1[[#This Row],[JOB TYPE]],'CODES FOR CLOSING TYPE'!$A$1:$C$28, 3, 0), "")</f>
        <v/>
      </c>
      <c r="O331" s="5">
        <f t="shared" si="25"/>
        <v>16</v>
      </c>
    </row>
    <row r="332" spans="1:15" ht="15" customHeight="1" x14ac:dyDescent="0.35">
      <c r="A332" s="30">
        <v>6981496</v>
      </c>
      <c r="B332" s="30" t="s">
        <v>676</v>
      </c>
      <c r="C332" s="30" t="s">
        <v>26</v>
      </c>
      <c r="D332" s="30" t="s">
        <v>19</v>
      </c>
      <c r="E332" s="1" t="s">
        <v>73</v>
      </c>
      <c r="F332" s="51">
        <v>43208</v>
      </c>
      <c r="G332" s="32" t="str">
        <f>VLOOKUP(Table1[[#This Row],[JOB TYPE]],'CODES FOR CLOSING TYPE'!$A$1:$B$28,2,0)</f>
        <v>ZNGA563BC</v>
      </c>
      <c r="H332" s="1" t="str">
        <f>_xlfn.IFNA(VLOOKUP(Table1[[#This Row],[JOB TYPE]],Table2[#All],2,0), "Not req")</f>
        <v>Not req</v>
      </c>
      <c r="J332" s="1" t="str">
        <f>CONCATENATE(Table1[[#This Row],[WORK ID]],Table1[[#This Row],[CODE]])</f>
        <v>6981496ZNGA563BC</v>
      </c>
      <c r="K332" s="1" t="str">
        <f t="shared" si="24"/>
        <v>UNIQUE</v>
      </c>
      <c r="L332" s="1" t="b">
        <f t="shared" si="26"/>
        <v>0</v>
      </c>
      <c r="M332" s="1" t="str">
        <f t="shared" si="27"/>
        <v>PAY</v>
      </c>
      <c r="N332" s="34">
        <f>IF(M332="PAY", VLOOKUP(Table1[[#This Row],[JOB TYPE]],'CODES FOR CLOSING TYPE'!$A$1:$C$28, 3, 0), "")</f>
        <v>626.70000000000005</v>
      </c>
      <c r="O332" s="5">
        <f t="shared" si="25"/>
        <v>16</v>
      </c>
    </row>
    <row r="333" spans="1:15" ht="15" customHeight="1" x14ac:dyDescent="0.35">
      <c r="A333" s="30">
        <v>6936551</v>
      </c>
      <c r="B333" s="30" t="s">
        <v>638</v>
      </c>
      <c r="C333" s="30" t="s">
        <v>15</v>
      </c>
      <c r="D333" s="30" t="s">
        <v>19</v>
      </c>
      <c r="E333" s="1" t="s">
        <v>23</v>
      </c>
      <c r="F333" s="51">
        <v>43206</v>
      </c>
      <c r="G333" s="32" t="str">
        <f>VLOOKUP(Table1[[#This Row],[JOB TYPE]],'CODES FOR CLOSING TYPE'!$A$1:$B$28,2,0)</f>
        <v>ZNGA561BC</v>
      </c>
      <c r="H333" s="1" t="str">
        <f>_xlfn.IFNA(VLOOKUP(Table1[[#This Row],[JOB TYPE]],Table2[#All],2,0), "Not req")</f>
        <v>Not req</v>
      </c>
      <c r="J333" s="1" t="str">
        <f>CONCATENATE(Table1[[#This Row],[WORK ID]],Table1[[#This Row],[CODE]])</f>
        <v>6936551ZNGA561BC</v>
      </c>
      <c r="K333" s="1" t="str">
        <f t="shared" si="24"/>
        <v>UNIQUE</v>
      </c>
      <c r="L333" s="1" t="b">
        <f t="shared" si="26"/>
        <v>0</v>
      </c>
      <c r="M333" s="1" t="str">
        <f t="shared" si="27"/>
        <v>PAY</v>
      </c>
      <c r="N333" s="34">
        <f>IF(M333="PAY", VLOOKUP(Table1[[#This Row],[JOB TYPE]],'CODES FOR CLOSING TYPE'!$A$1:$C$28, 3, 0), "")</f>
        <v>433.57</v>
      </c>
      <c r="O333" s="5">
        <f t="shared" si="25"/>
        <v>16</v>
      </c>
    </row>
    <row r="334" spans="1:15" ht="15" customHeight="1" x14ac:dyDescent="0.35">
      <c r="A334" s="30">
        <v>6975302</v>
      </c>
      <c r="B334" s="30" t="s">
        <v>677</v>
      </c>
      <c r="C334" s="30" t="s">
        <v>20</v>
      </c>
      <c r="D334" s="30" t="s">
        <v>19</v>
      </c>
      <c r="E334" s="1" t="s">
        <v>23</v>
      </c>
      <c r="F334" s="51">
        <v>43206</v>
      </c>
      <c r="G334" s="32" t="str">
        <f>VLOOKUP(Table1[[#This Row],[JOB TYPE]],'CODES FOR CLOSING TYPE'!$A$1:$B$28,2,0)</f>
        <v>ZNGA564B</v>
      </c>
      <c r="H334" s="1" t="str">
        <f>_xlfn.IFNA(VLOOKUP(Table1[[#This Row],[JOB TYPE]],Table2[#All],2,0), "Not req")</f>
        <v>REQ</v>
      </c>
      <c r="I334" s="1" t="s">
        <v>165</v>
      </c>
      <c r="J334" s="1" t="str">
        <f>CONCATENATE(Table1[[#This Row],[WORK ID]],Table1[[#This Row],[CODE]])</f>
        <v>6975302ZNGA564B</v>
      </c>
      <c r="K334" s="1" t="str">
        <f t="shared" si="24"/>
        <v>UNIQUE</v>
      </c>
      <c r="L334" s="1" t="b">
        <f t="shared" si="26"/>
        <v>1</v>
      </c>
      <c r="M334" s="1" t="str">
        <f t="shared" si="27"/>
        <v>PAY</v>
      </c>
      <c r="N334" s="34">
        <f>IF(M334="PAY", VLOOKUP(Table1[[#This Row],[JOB TYPE]],'CODES FOR CLOSING TYPE'!$A$1:$C$28, 3, 0), "")</f>
        <v>625.48</v>
      </c>
      <c r="O334" s="5">
        <f t="shared" si="25"/>
        <v>16</v>
      </c>
    </row>
    <row r="335" spans="1:15" ht="15" customHeight="1" x14ac:dyDescent="0.35">
      <c r="A335" s="30">
        <v>6916698</v>
      </c>
      <c r="B335" s="30" t="s">
        <v>678</v>
      </c>
      <c r="C335" s="30" t="s">
        <v>13</v>
      </c>
      <c r="D335" s="30" t="s">
        <v>19</v>
      </c>
      <c r="E335" s="1" t="s">
        <v>23</v>
      </c>
      <c r="F335" s="51">
        <v>43207</v>
      </c>
      <c r="G335" s="32" t="str">
        <f>VLOOKUP(Table1[[#This Row],[JOB TYPE]],'CODES FOR CLOSING TYPE'!$A$1:$B$28,2,0)</f>
        <v>Z999</v>
      </c>
      <c r="H335" s="1" t="str">
        <f>_xlfn.IFNA(VLOOKUP(Table1[[#This Row],[JOB TYPE]],Table2[#All],2,0), "Not req")</f>
        <v>REQ</v>
      </c>
      <c r="I335" s="1" t="s">
        <v>165</v>
      </c>
      <c r="J335" s="1" t="str">
        <f>CONCATENATE(Table1[[#This Row],[WORK ID]],Table1[[#This Row],[CODE]])</f>
        <v>6916698Z999</v>
      </c>
      <c r="K335" s="1" t="str">
        <f t="shared" si="24"/>
        <v>UNIQUE</v>
      </c>
      <c r="L335" s="1" t="b">
        <f t="shared" si="26"/>
        <v>0</v>
      </c>
      <c r="M335" s="1" t="str">
        <f t="shared" si="27"/>
        <v>PAY</v>
      </c>
      <c r="N335" s="34">
        <f>IF(M335="PAY", VLOOKUP(Table1[[#This Row],[JOB TYPE]],'CODES FOR CLOSING TYPE'!$A$1:$C$28, 3, 0), "")</f>
        <v>0</v>
      </c>
      <c r="O335" s="5">
        <f t="shared" si="25"/>
        <v>16</v>
      </c>
    </row>
    <row r="336" spans="1:15" ht="15" customHeight="1" x14ac:dyDescent="0.35">
      <c r="A336" s="30">
        <v>6981083</v>
      </c>
      <c r="B336" s="30" t="s">
        <v>670</v>
      </c>
      <c r="C336" s="30" t="s">
        <v>15</v>
      </c>
      <c r="D336" s="30" t="s">
        <v>19</v>
      </c>
      <c r="E336" s="1" t="s">
        <v>23</v>
      </c>
      <c r="F336" s="51">
        <v>43207</v>
      </c>
      <c r="G336" s="32" t="str">
        <f>VLOOKUP(Table1[[#This Row],[JOB TYPE]],'CODES FOR CLOSING TYPE'!$A$1:$B$28,2,0)</f>
        <v>ZNGA561BC</v>
      </c>
      <c r="H336" s="1" t="str">
        <f>_xlfn.IFNA(VLOOKUP(Table1[[#This Row],[JOB TYPE]],Table2[#All],2,0), "Not req")</f>
        <v>Not req</v>
      </c>
      <c r="J336" s="1" t="str">
        <f>CONCATENATE(Table1[[#This Row],[WORK ID]],Table1[[#This Row],[CODE]])</f>
        <v>6981083ZNGA561BC</v>
      </c>
      <c r="K336" s="1" t="str">
        <f t="shared" si="24"/>
        <v>UNIQUE</v>
      </c>
      <c r="L336" s="1" t="b">
        <f t="shared" si="26"/>
        <v>0</v>
      </c>
      <c r="M336" s="1" t="str">
        <f t="shared" si="27"/>
        <v>PAY</v>
      </c>
      <c r="N336" s="34">
        <f>IF(M336="PAY", VLOOKUP(Table1[[#This Row],[JOB TYPE]],'CODES FOR CLOSING TYPE'!$A$1:$C$28, 3, 0), "")</f>
        <v>433.57</v>
      </c>
      <c r="O336" s="5">
        <f t="shared" si="25"/>
        <v>16</v>
      </c>
    </row>
    <row r="337" spans="1:15" ht="15" customHeight="1" x14ac:dyDescent="0.35">
      <c r="A337" s="30">
        <v>6916698</v>
      </c>
      <c r="B337" s="30" t="s">
        <v>678</v>
      </c>
      <c r="C337" s="30" t="s">
        <v>9</v>
      </c>
      <c r="D337" s="30" t="s">
        <v>19</v>
      </c>
      <c r="E337" s="1" t="s">
        <v>23</v>
      </c>
      <c r="F337" s="51">
        <v>43207</v>
      </c>
      <c r="G337" s="32" t="str">
        <f>VLOOKUP(Table1[[#This Row],[JOB TYPE]],'CODES FOR CLOSING TYPE'!$A$1:$B$28,2,0)</f>
        <v>ZNGA561B</v>
      </c>
      <c r="H337" s="1" t="str">
        <f>_xlfn.IFNA(VLOOKUP(Table1[[#This Row],[JOB TYPE]],Table2[#All],2,0), "Not req")</f>
        <v>Not req</v>
      </c>
      <c r="J337" s="1" t="str">
        <f>CONCATENATE(Table1[[#This Row],[WORK ID]],Table1[[#This Row],[CODE]])</f>
        <v>6916698ZNGA561B</v>
      </c>
      <c r="K337" s="1" t="str">
        <f t="shared" si="24"/>
        <v>UNIQUE</v>
      </c>
      <c r="L337" s="1" t="b">
        <f t="shared" si="26"/>
        <v>1</v>
      </c>
      <c r="M337" s="1" t="str">
        <f t="shared" si="27"/>
        <v>PAY</v>
      </c>
      <c r="N337" s="34">
        <f>IF(M337="PAY", VLOOKUP(Table1[[#This Row],[JOB TYPE]],'CODES FOR CLOSING TYPE'!$A$1:$C$28, 3, 0), "")</f>
        <v>194.94</v>
      </c>
      <c r="O337" s="5">
        <f t="shared" si="25"/>
        <v>16</v>
      </c>
    </row>
    <row r="338" spans="1:15" ht="15" customHeight="1" x14ac:dyDescent="0.35">
      <c r="A338" s="30">
        <v>6847243</v>
      </c>
      <c r="B338" s="30" t="s">
        <v>658</v>
      </c>
      <c r="C338" s="30" t="s">
        <v>32</v>
      </c>
      <c r="D338" s="30" t="s">
        <v>19</v>
      </c>
      <c r="E338" s="1" t="s">
        <v>86</v>
      </c>
      <c r="F338" s="51">
        <v>43206</v>
      </c>
      <c r="G338" s="32" t="str">
        <f>VLOOKUP(Table1[[#This Row],[JOB TYPE]],'CODES FOR CLOSING TYPE'!$A$1:$B$28,2,0)</f>
        <v>ZNGA562BC</v>
      </c>
      <c r="H338" s="1" t="str">
        <f>_xlfn.IFNA(VLOOKUP(Table1[[#This Row],[JOB TYPE]],Table2[#All],2,0), "Not req")</f>
        <v>Not req</v>
      </c>
      <c r="J338" s="1" t="str">
        <f>CONCATENATE(Table1[[#This Row],[WORK ID]],Table1[[#This Row],[CODE]])</f>
        <v>6847243ZNGA562BC</v>
      </c>
      <c r="K338" s="1" t="str">
        <f t="shared" si="24"/>
        <v>UNIQUE</v>
      </c>
      <c r="L338" s="1" t="b">
        <f t="shared" si="26"/>
        <v>0</v>
      </c>
      <c r="M338" s="1" t="str">
        <f t="shared" si="27"/>
        <v>PAY</v>
      </c>
      <c r="N338" s="34">
        <f>IF(M338="PAY", VLOOKUP(Table1[[#This Row],[JOB TYPE]],'CODES FOR CLOSING TYPE'!$A$1:$C$28, 3, 0), "")</f>
        <v>498.69</v>
      </c>
      <c r="O338" s="5">
        <f t="shared" si="25"/>
        <v>16</v>
      </c>
    </row>
    <row r="339" spans="1:15" ht="15" customHeight="1" x14ac:dyDescent="0.35">
      <c r="A339" s="30">
        <v>6971650</v>
      </c>
      <c r="B339" s="30" t="s">
        <v>641</v>
      </c>
      <c r="C339" s="30" t="s">
        <v>26</v>
      </c>
      <c r="D339" s="30" t="s">
        <v>19</v>
      </c>
      <c r="E339" s="1" t="s">
        <v>86</v>
      </c>
      <c r="F339" s="51">
        <v>43206</v>
      </c>
      <c r="G339" s="32" t="str">
        <f>VLOOKUP(Table1[[#This Row],[JOB TYPE]],'CODES FOR CLOSING TYPE'!$A$1:$B$28,2,0)</f>
        <v>ZNGA563BC</v>
      </c>
      <c r="H339" s="1" t="str">
        <f>_xlfn.IFNA(VLOOKUP(Table1[[#This Row],[JOB TYPE]],Table2[#All],2,0), "Not req")</f>
        <v>Not req</v>
      </c>
      <c r="J339" s="1" t="str">
        <f>CONCATENATE(Table1[[#This Row],[WORK ID]],Table1[[#This Row],[CODE]])</f>
        <v>6971650ZNGA563BC</v>
      </c>
      <c r="K339" s="1" t="str">
        <f t="shared" si="24"/>
        <v>UNIQUE</v>
      </c>
      <c r="L339" s="1" t="b">
        <f t="shared" si="26"/>
        <v>0</v>
      </c>
      <c r="M339" s="1" t="str">
        <f t="shared" si="27"/>
        <v>PAY</v>
      </c>
      <c r="N339" s="34">
        <f>IF(M339="PAY", VLOOKUP(Table1[[#This Row],[JOB TYPE]],'CODES FOR CLOSING TYPE'!$A$1:$C$28, 3, 0), "")</f>
        <v>626.70000000000005</v>
      </c>
      <c r="O339" s="5">
        <f t="shared" si="25"/>
        <v>16</v>
      </c>
    </row>
    <row r="340" spans="1:15" ht="15" customHeight="1" x14ac:dyDescent="0.35">
      <c r="A340" s="30">
        <v>6992918</v>
      </c>
      <c r="B340" s="30" t="s">
        <v>672</v>
      </c>
      <c r="C340" s="30" t="s">
        <v>32</v>
      </c>
      <c r="D340" s="30" t="s">
        <v>19</v>
      </c>
      <c r="E340" s="1" t="s">
        <v>23</v>
      </c>
      <c r="F340" s="51">
        <v>43208</v>
      </c>
      <c r="G340" s="32" t="str">
        <f>VLOOKUP(Table1[[#This Row],[JOB TYPE]],'CODES FOR CLOSING TYPE'!$A$1:$B$28,2,0)</f>
        <v>ZNGA562BC</v>
      </c>
      <c r="H340" s="1" t="str">
        <f>_xlfn.IFNA(VLOOKUP(Table1[[#This Row],[JOB TYPE]],Table2[#All],2,0), "Not req")</f>
        <v>Not req</v>
      </c>
      <c r="J340" s="1" t="str">
        <f>CONCATENATE(Table1[[#This Row],[WORK ID]],Table1[[#This Row],[CODE]])</f>
        <v>6992918ZNGA562BC</v>
      </c>
      <c r="K340" s="1" t="str">
        <f t="shared" si="24"/>
        <v>UNIQUE</v>
      </c>
      <c r="L340" s="1" t="b">
        <f t="shared" si="26"/>
        <v>0</v>
      </c>
      <c r="M340" s="1" t="str">
        <f t="shared" si="27"/>
        <v>PAY</v>
      </c>
      <c r="N340" s="34">
        <f>IF(M340="PAY", VLOOKUP(Table1[[#This Row],[JOB TYPE]],'CODES FOR CLOSING TYPE'!$A$1:$C$28, 3, 0), "")</f>
        <v>498.69</v>
      </c>
      <c r="O340" s="5">
        <f t="shared" si="25"/>
        <v>16</v>
      </c>
    </row>
    <row r="341" spans="1:15" ht="15" customHeight="1" x14ac:dyDescent="0.35">
      <c r="A341" s="30">
        <v>6904484</v>
      </c>
      <c r="B341" s="30" t="s">
        <v>637</v>
      </c>
      <c r="C341" s="30" t="s">
        <v>15</v>
      </c>
      <c r="D341" s="30" t="s">
        <v>19</v>
      </c>
      <c r="E341" s="1" t="s">
        <v>612</v>
      </c>
      <c r="F341" s="51">
        <v>43207</v>
      </c>
      <c r="G341" s="32" t="str">
        <f>VLOOKUP(Table1[[#This Row],[JOB TYPE]],'CODES FOR CLOSING TYPE'!$A$1:$B$28,2,0)</f>
        <v>ZNGA561BC</v>
      </c>
      <c r="H341" s="1" t="str">
        <f>_xlfn.IFNA(VLOOKUP(Table1[[#This Row],[JOB TYPE]],Table2[#All],2,0), "Not req")</f>
        <v>Not req</v>
      </c>
      <c r="J341" s="1" t="str">
        <f>CONCATENATE(Table1[[#This Row],[WORK ID]],Table1[[#This Row],[CODE]])</f>
        <v>6904484ZNGA561BC</v>
      </c>
      <c r="K341" s="1" t="str">
        <f t="shared" si="24"/>
        <v>UNIQUE</v>
      </c>
      <c r="L341" s="1" t="b">
        <f t="shared" si="26"/>
        <v>0</v>
      </c>
      <c r="M341" s="1" t="str">
        <f t="shared" si="27"/>
        <v>PAY</v>
      </c>
      <c r="N341" s="34">
        <f>IF(M341="PAY", VLOOKUP(Table1[[#This Row],[JOB TYPE]],'CODES FOR CLOSING TYPE'!$A$1:$C$28, 3, 0), "")</f>
        <v>433.57</v>
      </c>
      <c r="O341" s="5">
        <f t="shared" si="25"/>
        <v>16</v>
      </c>
    </row>
    <row r="342" spans="1:15" ht="15" customHeight="1" x14ac:dyDescent="0.35">
      <c r="A342" s="30">
        <v>6917205</v>
      </c>
      <c r="B342" s="30" t="s">
        <v>679</v>
      </c>
      <c r="C342" s="30" t="s">
        <v>6</v>
      </c>
      <c r="D342" s="30" t="s">
        <v>19</v>
      </c>
      <c r="E342" s="1" t="s">
        <v>612</v>
      </c>
      <c r="F342" s="51">
        <v>43207</v>
      </c>
      <c r="G342" s="32" t="str">
        <f>VLOOKUP(Table1[[#This Row],[JOB TYPE]],'CODES FOR CLOSING TYPE'!$A$1:$B$28,2,0)</f>
        <v>ZNGA563B</v>
      </c>
      <c r="H342" s="1" t="str">
        <f>_xlfn.IFNA(VLOOKUP(Table1[[#This Row],[JOB TYPE]],Table2[#All],2,0), "Not req")</f>
        <v>REQ</v>
      </c>
      <c r="I342" s="1" t="s">
        <v>164</v>
      </c>
      <c r="J342" s="1" t="str">
        <f>CONCATENATE(Table1[[#This Row],[WORK ID]],Table1[[#This Row],[CODE]])</f>
        <v>6917205ZNGA563B</v>
      </c>
      <c r="K342" s="1" t="str">
        <f t="shared" si="24"/>
        <v>DUP</v>
      </c>
      <c r="L342" s="1" t="b">
        <f t="shared" si="26"/>
        <v>1</v>
      </c>
      <c r="M342" s="1" t="str">
        <f t="shared" si="27"/>
        <v>NO</v>
      </c>
      <c r="N342" s="34" t="str">
        <f>IF(M342="PAY", VLOOKUP(Table1[[#This Row],[JOB TYPE]],'CODES FOR CLOSING TYPE'!$A$1:$C$28, 3, 0), "")</f>
        <v/>
      </c>
      <c r="O342" s="5">
        <f t="shared" si="25"/>
        <v>16</v>
      </c>
    </row>
    <row r="343" spans="1:15" ht="15" customHeight="1" x14ac:dyDescent="0.35">
      <c r="A343" s="30">
        <v>6917205</v>
      </c>
      <c r="B343" s="30" t="s">
        <v>679</v>
      </c>
      <c r="C343" s="30" t="s">
        <v>26</v>
      </c>
      <c r="D343" s="30" t="s">
        <v>19</v>
      </c>
      <c r="E343" s="1" t="s">
        <v>612</v>
      </c>
      <c r="F343" s="51">
        <v>43207</v>
      </c>
      <c r="G343" s="32" t="str">
        <f>VLOOKUP(Table1[[#This Row],[JOB TYPE]],'CODES FOR CLOSING TYPE'!$A$1:$B$28,2,0)</f>
        <v>ZNGA563BC</v>
      </c>
      <c r="H343" s="1" t="str">
        <f>_xlfn.IFNA(VLOOKUP(Table1[[#This Row],[JOB TYPE]],Table2[#All],2,0), "Not req")</f>
        <v>Not req</v>
      </c>
      <c r="J343" s="1" t="str">
        <f>CONCATENATE(Table1[[#This Row],[WORK ID]],Table1[[#This Row],[CODE]])</f>
        <v>6917205ZNGA563BC</v>
      </c>
      <c r="K343" s="1" t="str">
        <f t="shared" si="24"/>
        <v>UNIQUE</v>
      </c>
      <c r="L343" s="1" t="b">
        <f t="shared" si="26"/>
        <v>0</v>
      </c>
      <c r="M343" s="1" t="str">
        <f t="shared" si="27"/>
        <v>PAY</v>
      </c>
      <c r="N343" s="34">
        <f>IF(M343="PAY", VLOOKUP(Table1[[#This Row],[JOB TYPE]],'CODES FOR CLOSING TYPE'!$A$1:$C$28, 3, 0), "")</f>
        <v>626.70000000000005</v>
      </c>
      <c r="O343" s="5">
        <f t="shared" si="25"/>
        <v>16</v>
      </c>
    </row>
    <row r="344" spans="1:15" ht="15" customHeight="1" x14ac:dyDescent="0.35">
      <c r="A344" s="30">
        <v>7016592</v>
      </c>
      <c r="B344" s="30" t="s">
        <v>680</v>
      </c>
      <c r="C344" s="30" t="s">
        <v>6</v>
      </c>
      <c r="D344" s="30" t="s">
        <v>19</v>
      </c>
      <c r="E344" s="1" t="s">
        <v>612</v>
      </c>
      <c r="F344" s="51">
        <v>43207</v>
      </c>
      <c r="G344" s="32" t="str">
        <f>VLOOKUP(Table1[[#This Row],[JOB TYPE]],'CODES FOR CLOSING TYPE'!$A$1:$B$28,2,0)</f>
        <v>ZNGA563B</v>
      </c>
      <c r="H344" s="1" t="str">
        <f>_xlfn.IFNA(VLOOKUP(Table1[[#This Row],[JOB TYPE]],Table2[#All],2,0), "Not req")</f>
        <v>REQ</v>
      </c>
      <c r="I344" s="1" t="s">
        <v>164</v>
      </c>
      <c r="J344" s="1" t="str">
        <f>CONCATENATE(Table1[[#This Row],[WORK ID]],Table1[[#This Row],[CODE]])</f>
        <v>7016592ZNGA563B</v>
      </c>
      <c r="K344" s="1" t="str">
        <f t="shared" si="24"/>
        <v>DUP</v>
      </c>
      <c r="L344" s="1" t="b">
        <f t="shared" si="26"/>
        <v>1</v>
      </c>
      <c r="M344" s="1" t="str">
        <f t="shared" si="27"/>
        <v>NO</v>
      </c>
      <c r="N344" s="34" t="str">
        <f>IF(M344="PAY", VLOOKUP(Table1[[#This Row],[JOB TYPE]],'CODES FOR CLOSING TYPE'!$A$1:$C$28, 3, 0), "")</f>
        <v/>
      </c>
      <c r="O344" s="5">
        <f t="shared" si="25"/>
        <v>16</v>
      </c>
    </row>
    <row r="345" spans="1:15" ht="15" customHeight="1" x14ac:dyDescent="0.35">
      <c r="A345" s="30">
        <v>7016592</v>
      </c>
      <c r="B345" s="30" t="s">
        <v>680</v>
      </c>
      <c r="C345" s="30" t="s">
        <v>26</v>
      </c>
      <c r="D345" s="30" t="s">
        <v>19</v>
      </c>
      <c r="E345" s="1" t="s">
        <v>612</v>
      </c>
      <c r="F345" s="51">
        <v>43207</v>
      </c>
      <c r="G345" s="32" t="str">
        <f>VLOOKUP(Table1[[#This Row],[JOB TYPE]],'CODES FOR CLOSING TYPE'!$A$1:$B$28,2,0)</f>
        <v>ZNGA563BC</v>
      </c>
      <c r="H345" s="1" t="str">
        <f>_xlfn.IFNA(VLOOKUP(Table1[[#This Row],[JOB TYPE]],Table2[#All],2,0), "Not req")</f>
        <v>Not req</v>
      </c>
      <c r="J345" s="1" t="str">
        <f>CONCATENATE(Table1[[#This Row],[WORK ID]],Table1[[#This Row],[CODE]])</f>
        <v>7016592ZNGA563BC</v>
      </c>
      <c r="K345" s="1" t="str">
        <f t="shared" si="24"/>
        <v>UNIQUE</v>
      </c>
      <c r="L345" s="1" t="b">
        <f t="shared" si="26"/>
        <v>0</v>
      </c>
      <c r="M345" s="1" t="str">
        <f t="shared" si="27"/>
        <v>PAY</v>
      </c>
      <c r="N345" s="34">
        <f>IF(M345="PAY", VLOOKUP(Table1[[#This Row],[JOB TYPE]],'CODES FOR CLOSING TYPE'!$A$1:$C$28, 3, 0), "")</f>
        <v>626.70000000000005</v>
      </c>
      <c r="O345" s="5">
        <f t="shared" si="25"/>
        <v>16</v>
      </c>
    </row>
    <row r="346" spans="1:15" ht="15" customHeight="1" x14ac:dyDescent="0.35">
      <c r="A346" s="30">
        <v>6928705</v>
      </c>
      <c r="B346" s="30" t="s">
        <v>636</v>
      </c>
      <c r="C346" s="30" t="s">
        <v>15</v>
      </c>
      <c r="D346" s="30" t="s">
        <v>19</v>
      </c>
      <c r="E346" s="1" t="s">
        <v>612</v>
      </c>
      <c r="F346" s="51">
        <v>43208</v>
      </c>
      <c r="G346" s="32" t="str">
        <f>VLOOKUP(Table1[[#This Row],[JOB TYPE]],'CODES FOR CLOSING TYPE'!$A$1:$B$28,2,0)</f>
        <v>ZNGA561BC</v>
      </c>
      <c r="H346" s="1" t="str">
        <f>_xlfn.IFNA(VLOOKUP(Table1[[#This Row],[JOB TYPE]],Table2[#All],2,0), "Not req")</f>
        <v>Not req</v>
      </c>
      <c r="J346" s="1" t="str">
        <f>CONCATENATE(Table1[[#This Row],[WORK ID]],Table1[[#This Row],[CODE]])</f>
        <v>6928705ZNGA561BC</v>
      </c>
      <c r="K346" s="1" t="str">
        <f t="shared" si="24"/>
        <v>UNIQUE</v>
      </c>
      <c r="L346" s="1" t="b">
        <f t="shared" si="26"/>
        <v>0</v>
      </c>
      <c r="M346" s="1" t="str">
        <f t="shared" si="27"/>
        <v>PAY</v>
      </c>
      <c r="N346" s="34">
        <f>IF(M346="PAY", VLOOKUP(Table1[[#This Row],[JOB TYPE]],'CODES FOR CLOSING TYPE'!$A$1:$C$28, 3, 0), "")</f>
        <v>433.57</v>
      </c>
      <c r="O346" s="5">
        <f t="shared" si="25"/>
        <v>16</v>
      </c>
    </row>
    <row r="347" spans="1:15" ht="15" customHeight="1" x14ac:dyDescent="0.35">
      <c r="A347" s="30">
        <v>6567858</v>
      </c>
      <c r="B347" s="30" t="s">
        <v>681</v>
      </c>
      <c r="C347" s="30" t="s">
        <v>621</v>
      </c>
      <c r="D347" s="30" t="s">
        <v>153</v>
      </c>
      <c r="E347" s="1" t="s">
        <v>86</v>
      </c>
      <c r="F347" s="51">
        <v>43207</v>
      </c>
      <c r="G347" s="32" t="str">
        <f>VLOOKUP(Table1[[#This Row],[JOB TYPE]],'CODES FOR CLOSING TYPE'!$A$1:$B$28,2,0)</f>
        <v>NGA-511</v>
      </c>
      <c r="H347" s="1" t="str">
        <f>_xlfn.IFNA(VLOOKUP(Table1[[#This Row],[JOB TYPE]],Table2[#All],2,0), "Not req")</f>
        <v>Not req</v>
      </c>
      <c r="J347" s="1" t="str">
        <f>CONCATENATE(Table1[[#This Row],[WORK ID]],Table1[[#This Row],[CODE]])</f>
        <v>6567858NGA-511</v>
      </c>
      <c r="K347" s="1" t="str">
        <f t="shared" si="24"/>
        <v>UNIQUE</v>
      </c>
      <c r="L347" s="1" t="b">
        <f t="shared" si="26"/>
        <v>0</v>
      </c>
      <c r="M347" s="1" t="str">
        <f t="shared" si="27"/>
        <v>PAY</v>
      </c>
      <c r="N347" s="34">
        <f>IF(M347="PAY", VLOOKUP(Table1[[#This Row],[JOB TYPE]],'CODES FOR CLOSING TYPE'!$A$1:$C$28, 3, 0), "")</f>
        <v>225.02</v>
      </c>
      <c r="O347" s="5">
        <f t="shared" si="25"/>
        <v>16</v>
      </c>
    </row>
    <row r="348" spans="1:15" ht="15" customHeight="1" x14ac:dyDescent="0.35">
      <c r="A348" s="30">
        <v>7080393</v>
      </c>
      <c r="B348" s="30" t="s">
        <v>682</v>
      </c>
      <c r="C348" s="30" t="s">
        <v>91</v>
      </c>
      <c r="D348" s="30" t="s">
        <v>19</v>
      </c>
      <c r="E348" s="1" t="s">
        <v>86</v>
      </c>
      <c r="F348" s="51">
        <v>43208</v>
      </c>
      <c r="G348" s="32" t="str">
        <f>VLOOKUP(Table1[[#This Row],[JOB TYPE]],'CODES FOR CLOSING TYPE'!$A$1:$B$28,2,0)</f>
        <v>ZNGA562B</v>
      </c>
      <c r="H348" s="1" t="str">
        <f>_xlfn.IFNA(VLOOKUP(Table1[[#This Row],[JOB TYPE]],Table2[#All],2,0), "Not req")</f>
        <v>Not req</v>
      </c>
      <c r="J348" s="1" t="str">
        <f>CONCATENATE(Table1[[#This Row],[WORK ID]],Table1[[#This Row],[CODE]])</f>
        <v>7080393ZNGA562B</v>
      </c>
      <c r="K348" s="1" t="str">
        <f t="shared" si="24"/>
        <v>DUP</v>
      </c>
      <c r="L348" s="1" t="b">
        <f t="shared" si="26"/>
        <v>1</v>
      </c>
      <c r="M348" s="1" t="str">
        <f t="shared" si="27"/>
        <v>NO</v>
      </c>
      <c r="N348" s="34" t="str">
        <f>IF(M348="PAY", VLOOKUP(Table1[[#This Row],[JOB TYPE]],'CODES FOR CLOSING TYPE'!$A$1:$C$28, 3, 0), "")</f>
        <v/>
      </c>
      <c r="O348" s="5">
        <f t="shared" si="25"/>
        <v>16</v>
      </c>
    </row>
    <row r="349" spans="1:15" ht="15" customHeight="1" x14ac:dyDescent="0.35">
      <c r="A349" s="30">
        <v>6977075</v>
      </c>
      <c r="B349" s="30" t="s">
        <v>683</v>
      </c>
      <c r="C349" s="30" t="s">
        <v>91</v>
      </c>
      <c r="D349" s="30" t="s">
        <v>19</v>
      </c>
      <c r="E349" s="1" t="s">
        <v>30</v>
      </c>
      <c r="F349" s="51">
        <v>43207</v>
      </c>
      <c r="G349" s="32" t="str">
        <f>VLOOKUP(Table1[[#This Row],[JOB TYPE]],'CODES FOR CLOSING TYPE'!$A$1:$B$28,2,0)</f>
        <v>ZNGA562B</v>
      </c>
      <c r="H349" s="1" t="str">
        <f>_xlfn.IFNA(VLOOKUP(Table1[[#This Row],[JOB TYPE]],Table2[#All],2,0), "Not req")</f>
        <v>Not req</v>
      </c>
      <c r="J349" s="1" t="str">
        <f>CONCATENATE(Table1[[#This Row],[WORK ID]],Table1[[#This Row],[CODE]])</f>
        <v>6977075ZNGA562B</v>
      </c>
      <c r="K349" s="1" t="str">
        <f t="shared" si="24"/>
        <v>DUP</v>
      </c>
      <c r="L349" s="1" t="b">
        <f t="shared" si="26"/>
        <v>1</v>
      </c>
      <c r="M349" s="1" t="str">
        <f t="shared" si="27"/>
        <v>NO</v>
      </c>
      <c r="N349" s="34" t="str">
        <f>IF(M349="PAY", VLOOKUP(Table1[[#This Row],[JOB TYPE]],'CODES FOR CLOSING TYPE'!$A$1:$C$28, 3, 0), "")</f>
        <v/>
      </c>
      <c r="O349" s="5">
        <f t="shared" si="25"/>
        <v>16</v>
      </c>
    </row>
    <row r="350" spans="1:15" ht="15" customHeight="1" x14ac:dyDescent="0.35">
      <c r="A350" s="30">
        <v>6869275</v>
      </c>
      <c r="B350" s="30" t="s">
        <v>684</v>
      </c>
      <c r="C350" s="30" t="s">
        <v>9</v>
      </c>
      <c r="D350" s="30" t="s">
        <v>19</v>
      </c>
      <c r="E350" s="1" t="s">
        <v>30</v>
      </c>
      <c r="F350" s="51">
        <v>43208</v>
      </c>
      <c r="G350" s="32" t="str">
        <f>VLOOKUP(Table1[[#This Row],[JOB TYPE]],'CODES FOR CLOSING TYPE'!$A$1:$B$28,2,0)</f>
        <v>ZNGA561B</v>
      </c>
      <c r="H350" s="1" t="str">
        <f>_xlfn.IFNA(VLOOKUP(Table1[[#This Row],[JOB TYPE]],Table2[#All],2,0), "Not req")</f>
        <v>Not req</v>
      </c>
      <c r="J350" s="1" t="str">
        <f>CONCATENATE(Table1[[#This Row],[WORK ID]],Table1[[#This Row],[CODE]])</f>
        <v>6869275ZNGA561B</v>
      </c>
      <c r="K350" s="1" t="str">
        <f t="shared" si="24"/>
        <v>DUP</v>
      </c>
      <c r="L350" s="1" t="b">
        <f t="shared" si="26"/>
        <v>1</v>
      </c>
      <c r="M350" s="1" t="str">
        <f t="shared" si="27"/>
        <v>NO</v>
      </c>
      <c r="N350" s="34" t="str">
        <f>IF(M350="PAY", VLOOKUP(Table1[[#This Row],[JOB TYPE]],'CODES FOR CLOSING TYPE'!$A$1:$C$28, 3, 0), "")</f>
        <v/>
      </c>
      <c r="O350" s="5">
        <f t="shared" si="25"/>
        <v>16</v>
      </c>
    </row>
    <row r="351" spans="1:15" ht="15" customHeight="1" x14ac:dyDescent="0.35">
      <c r="A351" s="30">
        <v>6869275</v>
      </c>
      <c r="B351" s="30" t="s">
        <v>684</v>
      </c>
      <c r="C351" s="30" t="s">
        <v>15</v>
      </c>
      <c r="D351" s="30" t="s">
        <v>19</v>
      </c>
      <c r="E351" s="1" t="s">
        <v>30</v>
      </c>
      <c r="F351" s="51">
        <v>43208</v>
      </c>
      <c r="G351" s="32" t="str">
        <f>VLOOKUP(Table1[[#This Row],[JOB TYPE]],'CODES FOR CLOSING TYPE'!$A$1:$B$28,2,0)</f>
        <v>ZNGA561BC</v>
      </c>
      <c r="H351" s="1" t="str">
        <f>_xlfn.IFNA(VLOOKUP(Table1[[#This Row],[JOB TYPE]],Table2[#All],2,0), "Not req")</f>
        <v>Not req</v>
      </c>
      <c r="J351" s="1" t="str">
        <f>CONCATENATE(Table1[[#This Row],[WORK ID]],Table1[[#This Row],[CODE]])</f>
        <v>6869275ZNGA561BC</v>
      </c>
      <c r="K351" s="1" t="str">
        <f t="shared" si="24"/>
        <v>UNIQUE</v>
      </c>
      <c r="L351" s="1" t="b">
        <f t="shared" si="26"/>
        <v>0</v>
      </c>
      <c r="M351" s="1" t="str">
        <f t="shared" si="27"/>
        <v>PAY</v>
      </c>
      <c r="N351" s="34">
        <f>IF(M351="PAY", VLOOKUP(Table1[[#This Row],[JOB TYPE]],'CODES FOR CLOSING TYPE'!$A$1:$C$28, 3, 0), "")</f>
        <v>433.57</v>
      </c>
      <c r="O351" s="5">
        <f t="shared" si="25"/>
        <v>16</v>
      </c>
    </row>
    <row r="352" spans="1:15" ht="15" customHeight="1" x14ac:dyDescent="0.35">
      <c r="A352" s="30">
        <v>6959195</v>
      </c>
      <c r="B352" s="30" t="s">
        <v>685</v>
      </c>
      <c r="C352" s="30" t="s">
        <v>91</v>
      </c>
      <c r="D352" s="30" t="s">
        <v>19</v>
      </c>
      <c r="E352" s="1" t="s">
        <v>30</v>
      </c>
      <c r="F352" s="51">
        <v>43208</v>
      </c>
      <c r="G352" s="32" t="str">
        <f>VLOOKUP(Table1[[#This Row],[JOB TYPE]],'CODES FOR CLOSING TYPE'!$A$1:$B$28,2,0)</f>
        <v>ZNGA562B</v>
      </c>
      <c r="H352" s="1" t="str">
        <f>_xlfn.IFNA(VLOOKUP(Table1[[#This Row],[JOB TYPE]],Table2[#All],2,0), "Not req")</f>
        <v>Not req</v>
      </c>
      <c r="J352" s="1" t="str">
        <f>CONCATENATE(Table1[[#This Row],[WORK ID]],Table1[[#This Row],[CODE]])</f>
        <v>6959195ZNGA562B</v>
      </c>
      <c r="K352" s="1" t="str">
        <f t="shared" si="24"/>
        <v>DUP</v>
      </c>
      <c r="L352" s="1" t="b">
        <f t="shared" si="26"/>
        <v>1</v>
      </c>
      <c r="M352" s="1" t="str">
        <f t="shared" si="27"/>
        <v>NO</v>
      </c>
      <c r="N352" s="34" t="str">
        <f>IF(M352="PAY", VLOOKUP(Table1[[#This Row],[JOB TYPE]],'CODES FOR CLOSING TYPE'!$A$1:$C$28, 3, 0), "")</f>
        <v/>
      </c>
      <c r="O352" s="5">
        <f t="shared" si="25"/>
        <v>16</v>
      </c>
    </row>
    <row r="353" spans="1:15" ht="15" customHeight="1" x14ac:dyDescent="0.35">
      <c r="A353" s="30">
        <v>6696611</v>
      </c>
      <c r="B353" s="30" t="s">
        <v>686</v>
      </c>
      <c r="C353" s="30" t="s">
        <v>9</v>
      </c>
      <c r="D353" s="30" t="s">
        <v>19</v>
      </c>
      <c r="E353" s="1" t="s">
        <v>7</v>
      </c>
      <c r="F353" s="51">
        <v>43206</v>
      </c>
      <c r="G353" s="32" t="str">
        <f>VLOOKUP(Table1[[#This Row],[JOB TYPE]],'CODES FOR CLOSING TYPE'!$A$1:$B$28,2,0)</f>
        <v>ZNGA561B</v>
      </c>
      <c r="H353" s="1" t="str">
        <f>_xlfn.IFNA(VLOOKUP(Table1[[#This Row],[JOB TYPE]],Table2[#All],2,0), "Not req")</f>
        <v>Not req</v>
      </c>
      <c r="J353" s="1" t="str">
        <f>CONCATENATE(Table1[[#This Row],[WORK ID]],Table1[[#This Row],[CODE]])</f>
        <v>6696611ZNGA561B</v>
      </c>
      <c r="K353" s="1" t="str">
        <f t="shared" si="24"/>
        <v>DUP</v>
      </c>
      <c r="L353" s="1" t="b">
        <f t="shared" si="26"/>
        <v>1</v>
      </c>
      <c r="M353" s="1" t="str">
        <f t="shared" si="27"/>
        <v>NO</v>
      </c>
      <c r="N353" s="34" t="str">
        <f>IF(M353="PAY", VLOOKUP(Table1[[#This Row],[JOB TYPE]],'CODES FOR CLOSING TYPE'!$A$1:$C$28, 3, 0), "")</f>
        <v/>
      </c>
      <c r="O353" s="5">
        <f t="shared" si="25"/>
        <v>16</v>
      </c>
    </row>
    <row r="354" spans="1:15" ht="15" customHeight="1" x14ac:dyDescent="0.35">
      <c r="A354" s="30">
        <v>6954409</v>
      </c>
      <c r="B354" s="30" t="s">
        <v>687</v>
      </c>
      <c r="C354" s="30" t="s">
        <v>9</v>
      </c>
      <c r="D354" s="30" t="s">
        <v>19</v>
      </c>
      <c r="E354" s="1" t="s">
        <v>7</v>
      </c>
      <c r="F354" s="51">
        <v>43206</v>
      </c>
      <c r="G354" s="32" t="str">
        <f>VLOOKUP(Table1[[#This Row],[JOB TYPE]],'CODES FOR CLOSING TYPE'!$A$1:$B$28,2,0)</f>
        <v>ZNGA561B</v>
      </c>
      <c r="H354" s="1" t="str">
        <f>_xlfn.IFNA(VLOOKUP(Table1[[#This Row],[JOB TYPE]],Table2[#All],2,0), "Not req")</f>
        <v>Not req</v>
      </c>
      <c r="J354" s="1" t="str">
        <f>CONCATENATE(Table1[[#This Row],[WORK ID]],Table1[[#This Row],[CODE]])</f>
        <v>6954409ZNGA561B</v>
      </c>
      <c r="K354" s="1" t="str">
        <f t="shared" si="24"/>
        <v>DUP</v>
      </c>
      <c r="L354" s="1" t="b">
        <f t="shared" si="26"/>
        <v>1</v>
      </c>
      <c r="M354" s="1" t="str">
        <f t="shared" si="27"/>
        <v>NO</v>
      </c>
      <c r="N354" s="34" t="str">
        <f>IF(M354="PAY", VLOOKUP(Table1[[#This Row],[JOB TYPE]],'CODES FOR CLOSING TYPE'!$A$1:$C$28, 3, 0), "")</f>
        <v/>
      </c>
      <c r="O354" s="5">
        <f t="shared" si="25"/>
        <v>16</v>
      </c>
    </row>
    <row r="355" spans="1:15" ht="15" customHeight="1" x14ac:dyDescent="0.35">
      <c r="A355" s="30">
        <v>6696611</v>
      </c>
      <c r="B355" s="30" t="s">
        <v>686</v>
      </c>
      <c r="C355" s="30" t="s">
        <v>15</v>
      </c>
      <c r="D355" s="30" t="s">
        <v>19</v>
      </c>
      <c r="E355" s="1" t="s">
        <v>7</v>
      </c>
      <c r="F355" s="51">
        <v>43206</v>
      </c>
      <c r="G355" s="32" t="str">
        <f>VLOOKUP(Table1[[#This Row],[JOB TYPE]],'CODES FOR CLOSING TYPE'!$A$1:$B$28,2,0)</f>
        <v>ZNGA561BC</v>
      </c>
      <c r="H355" s="1" t="str">
        <f>_xlfn.IFNA(VLOOKUP(Table1[[#This Row],[JOB TYPE]],Table2[#All],2,0), "Not req")</f>
        <v>Not req</v>
      </c>
      <c r="J355" s="1" t="str">
        <f>CONCATENATE(Table1[[#This Row],[WORK ID]],Table1[[#This Row],[CODE]])</f>
        <v>6696611ZNGA561BC</v>
      </c>
      <c r="K355" s="1" t="str">
        <f t="shared" si="24"/>
        <v>UNIQUE</v>
      </c>
      <c r="L355" s="1" t="b">
        <f t="shared" si="26"/>
        <v>0</v>
      </c>
      <c r="M355" s="1" t="str">
        <f t="shared" si="27"/>
        <v>PAY</v>
      </c>
      <c r="N355" s="34">
        <f>IF(M355="PAY", VLOOKUP(Table1[[#This Row],[JOB TYPE]],'CODES FOR CLOSING TYPE'!$A$1:$C$28, 3, 0), "")</f>
        <v>433.57</v>
      </c>
      <c r="O355" s="5">
        <f t="shared" si="25"/>
        <v>16</v>
      </c>
    </row>
    <row r="356" spans="1:15" ht="15" customHeight="1" x14ac:dyDescent="0.35">
      <c r="A356" s="30">
        <v>6954409</v>
      </c>
      <c r="B356" s="30" t="s">
        <v>687</v>
      </c>
      <c r="C356" s="30" t="s">
        <v>15</v>
      </c>
      <c r="D356" s="30" t="s">
        <v>19</v>
      </c>
      <c r="E356" s="1" t="s">
        <v>7</v>
      </c>
      <c r="F356" s="51">
        <v>43206</v>
      </c>
      <c r="G356" s="32" t="str">
        <f>VLOOKUP(Table1[[#This Row],[JOB TYPE]],'CODES FOR CLOSING TYPE'!$A$1:$B$28,2,0)</f>
        <v>ZNGA561BC</v>
      </c>
      <c r="H356" s="1" t="str">
        <f>_xlfn.IFNA(VLOOKUP(Table1[[#This Row],[JOB TYPE]],Table2[#All],2,0), "Not req")</f>
        <v>Not req</v>
      </c>
      <c r="J356" s="1" t="str">
        <f>CONCATENATE(Table1[[#This Row],[WORK ID]],Table1[[#This Row],[CODE]])</f>
        <v>6954409ZNGA561BC</v>
      </c>
      <c r="K356" s="1" t="str">
        <f t="shared" si="24"/>
        <v>UNIQUE</v>
      </c>
      <c r="L356" s="1" t="b">
        <f t="shared" si="26"/>
        <v>0</v>
      </c>
      <c r="M356" s="1" t="str">
        <f t="shared" si="27"/>
        <v>PAY</v>
      </c>
      <c r="N356" s="34">
        <f>IF(M356="PAY", VLOOKUP(Table1[[#This Row],[JOB TYPE]],'CODES FOR CLOSING TYPE'!$A$1:$C$28, 3, 0), "")</f>
        <v>433.57</v>
      </c>
      <c r="O356" s="5">
        <f t="shared" si="25"/>
        <v>16</v>
      </c>
    </row>
    <row r="357" spans="1:15" ht="15" customHeight="1" x14ac:dyDescent="0.35">
      <c r="A357" s="30">
        <v>7056694</v>
      </c>
      <c r="B357" s="30" t="s">
        <v>688</v>
      </c>
      <c r="C357" s="30" t="s">
        <v>6</v>
      </c>
      <c r="D357" s="30" t="s">
        <v>19</v>
      </c>
      <c r="E357" s="1" t="s">
        <v>7</v>
      </c>
      <c r="F357" s="51">
        <v>43207</v>
      </c>
      <c r="G357" s="32" t="str">
        <f>VLOOKUP(Table1[[#This Row],[JOB TYPE]],'CODES FOR CLOSING TYPE'!$A$1:$B$28,2,0)</f>
        <v>ZNGA563B</v>
      </c>
      <c r="H357" s="1" t="str">
        <f>_xlfn.IFNA(VLOOKUP(Table1[[#This Row],[JOB TYPE]],Table2[#All],2,0), "Not req")</f>
        <v>REQ</v>
      </c>
      <c r="I357" s="1" t="s">
        <v>164</v>
      </c>
      <c r="J357" s="1" t="str">
        <f>CONCATENATE(Table1[[#This Row],[WORK ID]],Table1[[#This Row],[CODE]])</f>
        <v>7056694ZNGA563B</v>
      </c>
      <c r="K357" s="1" t="str">
        <f t="shared" si="24"/>
        <v>DUP</v>
      </c>
      <c r="L357" s="1" t="b">
        <f t="shared" si="26"/>
        <v>1</v>
      </c>
      <c r="M357" s="1" t="str">
        <f t="shared" si="27"/>
        <v>NO</v>
      </c>
      <c r="N357" s="34" t="str">
        <f>IF(M357="PAY", VLOOKUP(Table1[[#This Row],[JOB TYPE]],'CODES FOR CLOSING TYPE'!$A$1:$C$28, 3, 0), "")</f>
        <v/>
      </c>
      <c r="O357" s="5">
        <f t="shared" si="25"/>
        <v>16</v>
      </c>
    </row>
    <row r="358" spans="1:15" ht="15" customHeight="1" x14ac:dyDescent="0.35">
      <c r="A358" s="30">
        <v>7021446</v>
      </c>
      <c r="B358" s="30" t="s">
        <v>689</v>
      </c>
      <c r="C358" s="30" t="s">
        <v>6</v>
      </c>
      <c r="D358" s="30" t="s">
        <v>19</v>
      </c>
      <c r="E358" s="1" t="s">
        <v>7</v>
      </c>
      <c r="F358" s="51">
        <v>43207</v>
      </c>
      <c r="G358" s="32" t="str">
        <f>VLOOKUP(Table1[[#This Row],[JOB TYPE]],'CODES FOR CLOSING TYPE'!$A$1:$B$28,2,0)</f>
        <v>ZNGA563B</v>
      </c>
      <c r="H358" s="1" t="str">
        <f>_xlfn.IFNA(VLOOKUP(Table1[[#This Row],[JOB TYPE]],Table2[#All],2,0), "Not req")</f>
        <v>REQ</v>
      </c>
      <c r="I358" s="1" t="s">
        <v>164</v>
      </c>
      <c r="J358" s="1" t="str">
        <f>CONCATENATE(Table1[[#This Row],[WORK ID]],Table1[[#This Row],[CODE]])</f>
        <v>7021446ZNGA563B</v>
      </c>
      <c r="K358" s="1" t="str">
        <f t="shared" si="24"/>
        <v>DUP</v>
      </c>
      <c r="L358" s="1" t="b">
        <f t="shared" si="26"/>
        <v>1</v>
      </c>
      <c r="M358" s="1" t="str">
        <f t="shared" si="27"/>
        <v>NO</v>
      </c>
      <c r="N358" s="34" t="str">
        <f>IF(M358="PAY", VLOOKUP(Table1[[#This Row],[JOB TYPE]],'CODES FOR CLOSING TYPE'!$A$1:$C$28, 3, 0), "")</f>
        <v/>
      </c>
      <c r="O358" s="5">
        <f t="shared" si="25"/>
        <v>16</v>
      </c>
    </row>
    <row r="359" spans="1:15" ht="15" customHeight="1" x14ac:dyDescent="0.35">
      <c r="A359" s="30">
        <v>7066845</v>
      </c>
      <c r="B359" s="30" t="s">
        <v>690</v>
      </c>
      <c r="C359" s="30" t="s">
        <v>6</v>
      </c>
      <c r="D359" s="30" t="s">
        <v>19</v>
      </c>
      <c r="E359" s="1" t="s">
        <v>7</v>
      </c>
      <c r="F359" s="51">
        <v>43207</v>
      </c>
      <c r="G359" s="32" t="str">
        <f>VLOOKUP(Table1[[#This Row],[JOB TYPE]],'CODES FOR CLOSING TYPE'!$A$1:$B$28,2,0)</f>
        <v>ZNGA563B</v>
      </c>
      <c r="H359" s="1" t="str">
        <f>_xlfn.IFNA(VLOOKUP(Table1[[#This Row],[JOB TYPE]],Table2[#All],2,0), "Not req")</f>
        <v>REQ</v>
      </c>
      <c r="I359" s="1" t="s">
        <v>164</v>
      </c>
      <c r="J359" s="1" t="str">
        <f>CONCATENATE(Table1[[#This Row],[WORK ID]],Table1[[#This Row],[CODE]])</f>
        <v>7066845ZNGA563B</v>
      </c>
      <c r="K359" s="1" t="str">
        <f t="shared" si="24"/>
        <v>DUP</v>
      </c>
      <c r="L359" s="1" t="b">
        <f t="shared" si="26"/>
        <v>1</v>
      </c>
      <c r="M359" s="1" t="str">
        <f t="shared" si="27"/>
        <v>NO</v>
      </c>
      <c r="N359" s="34" t="str">
        <f>IF(M359="PAY", VLOOKUP(Table1[[#This Row],[JOB TYPE]],'CODES FOR CLOSING TYPE'!$A$1:$C$28, 3, 0), "")</f>
        <v/>
      </c>
      <c r="O359" s="5">
        <f t="shared" si="25"/>
        <v>16</v>
      </c>
    </row>
    <row r="360" spans="1:15" ht="15" customHeight="1" x14ac:dyDescent="0.35">
      <c r="A360" s="30">
        <v>6936489</v>
      </c>
      <c r="B360" s="30" t="s">
        <v>691</v>
      </c>
      <c r="C360" s="30" t="s">
        <v>6</v>
      </c>
      <c r="D360" s="30" t="s">
        <v>19</v>
      </c>
      <c r="E360" s="1" t="s">
        <v>155</v>
      </c>
      <c r="F360" s="51">
        <v>43206</v>
      </c>
      <c r="G360" s="32" t="str">
        <f>VLOOKUP(Table1[[#This Row],[JOB TYPE]],'CODES FOR CLOSING TYPE'!$A$1:$B$28,2,0)</f>
        <v>ZNGA563B</v>
      </c>
      <c r="H360" s="1" t="str">
        <f>_xlfn.IFNA(VLOOKUP(Table1[[#This Row],[JOB TYPE]],Table2[#All],2,0), "Not req")</f>
        <v>REQ</v>
      </c>
      <c r="I360" s="1" t="s">
        <v>164</v>
      </c>
      <c r="J360" s="1" t="str">
        <f>CONCATENATE(Table1[[#This Row],[WORK ID]],Table1[[#This Row],[CODE]])</f>
        <v>6936489ZNGA563B</v>
      </c>
      <c r="K360" s="1" t="str">
        <f t="shared" si="24"/>
        <v>DUP</v>
      </c>
      <c r="L360" s="1" t="b">
        <f t="shared" si="26"/>
        <v>1</v>
      </c>
      <c r="M360" s="1" t="str">
        <f t="shared" si="27"/>
        <v>NO</v>
      </c>
      <c r="N360" s="34" t="str">
        <f>IF(M360="PAY", VLOOKUP(Table1[[#This Row],[JOB TYPE]],'CODES FOR CLOSING TYPE'!$A$1:$C$28, 3, 0), "")</f>
        <v/>
      </c>
      <c r="O360" s="5">
        <f t="shared" si="25"/>
        <v>16</v>
      </c>
    </row>
    <row r="361" spans="1:15" ht="15" customHeight="1" x14ac:dyDescent="0.35">
      <c r="A361" s="30">
        <v>6936489</v>
      </c>
      <c r="B361" s="30" t="s">
        <v>691</v>
      </c>
      <c r="C361" s="30" t="s">
        <v>26</v>
      </c>
      <c r="D361" s="30" t="s">
        <v>19</v>
      </c>
      <c r="E361" s="1" t="s">
        <v>155</v>
      </c>
      <c r="F361" s="51">
        <v>43206</v>
      </c>
      <c r="G361" s="32" t="str">
        <f>VLOOKUP(Table1[[#This Row],[JOB TYPE]],'CODES FOR CLOSING TYPE'!$A$1:$B$28,2,0)</f>
        <v>ZNGA563BC</v>
      </c>
      <c r="H361" s="1" t="str">
        <f>_xlfn.IFNA(VLOOKUP(Table1[[#This Row],[JOB TYPE]],Table2[#All],2,0), "Not req")</f>
        <v>Not req</v>
      </c>
      <c r="J361" s="1" t="str">
        <f>CONCATENATE(Table1[[#This Row],[WORK ID]],Table1[[#This Row],[CODE]])</f>
        <v>6936489ZNGA563BC</v>
      </c>
      <c r="K361" s="1" t="str">
        <f t="shared" si="24"/>
        <v>UNIQUE</v>
      </c>
      <c r="L361" s="1" t="b">
        <f t="shared" si="26"/>
        <v>0</v>
      </c>
      <c r="M361" s="1" t="str">
        <f t="shared" si="27"/>
        <v>PAY</v>
      </c>
      <c r="N361" s="34">
        <f>IF(M361="PAY", VLOOKUP(Table1[[#This Row],[JOB TYPE]],'CODES FOR CLOSING TYPE'!$A$1:$C$28, 3, 0), "")</f>
        <v>626.70000000000005</v>
      </c>
      <c r="O361" s="5">
        <f t="shared" si="25"/>
        <v>16</v>
      </c>
    </row>
    <row r="362" spans="1:15" ht="15" customHeight="1" x14ac:dyDescent="0.35">
      <c r="A362" s="30">
        <v>6979508</v>
      </c>
      <c r="B362" s="30" t="s">
        <v>692</v>
      </c>
      <c r="C362" s="30" t="s">
        <v>26</v>
      </c>
      <c r="D362" s="30" t="s">
        <v>19</v>
      </c>
      <c r="E362" s="1" t="s">
        <v>155</v>
      </c>
      <c r="F362" s="51">
        <v>43206</v>
      </c>
      <c r="G362" s="32" t="str">
        <f>VLOOKUP(Table1[[#This Row],[JOB TYPE]],'CODES FOR CLOSING TYPE'!$A$1:$B$28,2,0)</f>
        <v>ZNGA563BC</v>
      </c>
      <c r="H362" s="1" t="str">
        <f>_xlfn.IFNA(VLOOKUP(Table1[[#This Row],[JOB TYPE]],Table2[#All],2,0), "Not req")</f>
        <v>Not req</v>
      </c>
      <c r="J362" s="1" t="str">
        <f>CONCATENATE(Table1[[#This Row],[WORK ID]],Table1[[#This Row],[CODE]])</f>
        <v>6979508ZNGA563BC</v>
      </c>
      <c r="K362" s="1" t="str">
        <f t="shared" si="24"/>
        <v>UNIQUE</v>
      </c>
      <c r="L362" s="1" t="b">
        <f t="shared" si="26"/>
        <v>0</v>
      </c>
      <c r="M362" s="1" t="str">
        <f t="shared" si="27"/>
        <v>PAY</v>
      </c>
      <c r="N362" s="34">
        <f>IF(M362="PAY", VLOOKUP(Table1[[#This Row],[JOB TYPE]],'CODES FOR CLOSING TYPE'!$A$1:$C$28, 3, 0), "")</f>
        <v>626.70000000000005</v>
      </c>
      <c r="O362" s="5">
        <f t="shared" si="25"/>
        <v>16</v>
      </c>
    </row>
    <row r="363" spans="1:15" ht="15" customHeight="1" x14ac:dyDescent="0.35">
      <c r="A363" s="30">
        <v>7025820</v>
      </c>
      <c r="B363" s="30" t="s">
        <v>693</v>
      </c>
      <c r="C363" s="30" t="s">
        <v>9</v>
      </c>
      <c r="D363" s="30" t="s">
        <v>19</v>
      </c>
      <c r="E363" s="1" t="s">
        <v>155</v>
      </c>
      <c r="F363" s="51">
        <v>43207</v>
      </c>
      <c r="G363" s="32" t="str">
        <f>VLOOKUP(Table1[[#This Row],[JOB TYPE]],'CODES FOR CLOSING TYPE'!$A$1:$B$28,2,0)</f>
        <v>ZNGA561B</v>
      </c>
      <c r="H363" s="1" t="str">
        <f>_xlfn.IFNA(VLOOKUP(Table1[[#This Row],[JOB TYPE]],Table2[#All],2,0), "Not req")</f>
        <v>Not req</v>
      </c>
      <c r="J363" s="1" t="str">
        <f>CONCATENATE(Table1[[#This Row],[WORK ID]],Table1[[#This Row],[CODE]])</f>
        <v>7025820ZNGA561B</v>
      </c>
      <c r="K363" s="1" t="str">
        <f t="shared" si="24"/>
        <v>DUP</v>
      </c>
      <c r="L363" s="1" t="b">
        <f t="shared" si="26"/>
        <v>1</v>
      </c>
      <c r="M363" s="1" t="str">
        <f t="shared" si="27"/>
        <v>NO</v>
      </c>
      <c r="N363" s="34" t="str">
        <f>IF(M363="PAY", VLOOKUP(Table1[[#This Row],[JOB TYPE]],'CODES FOR CLOSING TYPE'!$A$1:$C$28, 3, 0), "")</f>
        <v/>
      </c>
      <c r="O363" s="5">
        <f t="shared" si="25"/>
        <v>16</v>
      </c>
    </row>
    <row r="364" spans="1:15" ht="15" customHeight="1" x14ac:dyDescent="0.35">
      <c r="A364" s="30">
        <v>7025820</v>
      </c>
      <c r="B364" s="30" t="s">
        <v>693</v>
      </c>
      <c r="C364" s="30" t="s">
        <v>15</v>
      </c>
      <c r="D364" s="30" t="s">
        <v>19</v>
      </c>
      <c r="E364" s="1" t="s">
        <v>155</v>
      </c>
      <c r="F364" s="51">
        <v>43207</v>
      </c>
      <c r="G364" s="32" t="str">
        <f>VLOOKUP(Table1[[#This Row],[JOB TYPE]],'CODES FOR CLOSING TYPE'!$A$1:$B$28,2,0)</f>
        <v>ZNGA561BC</v>
      </c>
      <c r="H364" s="1" t="str">
        <f>_xlfn.IFNA(VLOOKUP(Table1[[#This Row],[JOB TYPE]],Table2[#All],2,0), "Not req")</f>
        <v>Not req</v>
      </c>
      <c r="J364" s="1" t="str">
        <f>CONCATENATE(Table1[[#This Row],[WORK ID]],Table1[[#This Row],[CODE]])</f>
        <v>7025820ZNGA561BC</v>
      </c>
      <c r="K364" s="1" t="str">
        <f t="shared" si="24"/>
        <v>UNIQUE</v>
      </c>
      <c r="L364" s="1" t="b">
        <f t="shared" si="26"/>
        <v>0</v>
      </c>
      <c r="M364" s="1" t="str">
        <f t="shared" si="27"/>
        <v>PAY</v>
      </c>
      <c r="N364" s="34">
        <f>IF(M364="PAY", VLOOKUP(Table1[[#This Row],[JOB TYPE]],'CODES FOR CLOSING TYPE'!$A$1:$C$28, 3, 0), "")</f>
        <v>433.57</v>
      </c>
      <c r="O364" s="5">
        <f t="shared" si="25"/>
        <v>16</v>
      </c>
    </row>
    <row r="365" spans="1:15" ht="15" customHeight="1" x14ac:dyDescent="0.35">
      <c r="A365" s="30">
        <v>6880046</v>
      </c>
      <c r="B365" s="30" t="s">
        <v>694</v>
      </c>
      <c r="C365" s="30" t="s">
        <v>29</v>
      </c>
      <c r="D365" s="30" t="s">
        <v>19</v>
      </c>
      <c r="E365" s="1" t="s">
        <v>155</v>
      </c>
      <c r="F365" s="51">
        <v>43208</v>
      </c>
      <c r="G365" s="32" t="str">
        <f>VLOOKUP(Table1[[#This Row],[JOB TYPE]],'CODES FOR CLOSING TYPE'!$A$1:$B$28,2,0)</f>
        <v>ZNGA560B</v>
      </c>
      <c r="H365" s="1" t="str">
        <f>_xlfn.IFNA(VLOOKUP(Table1[[#This Row],[JOB TYPE]],Table2[#All],2,0), "Not req")</f>
        <v>Not req</v>
      </c>
      <c r="J365" s="1" t="str">
        <f>CONCATENATE(Table1[[#This Row],[WORK ID]],Table1[[#This Row],[CODE]])</f>
        <v>6880046ZNGA560B</v>
      </c>
      <c r="K365" s="1" t="str">
        <f t="shared" si="24"/>
        <v>DUP</v>
      </c>
      <c r="L365" s="1" t="b">
        <f t="shared" si="26"/>
        <v>1</v>
      </c>
      <c r="M365" s="1" t="str">
        <f t="shared" si="27"/>
        <v>NO</v>
      </c>
      <c r="N365" s="34" t="str">
        <f>IF(M365="PAY", VLOOKUP(Table1[[#This Row],[JOB TYPE]],'CODES FOR CLOSING TYPE'!$A$1:$C$28, 3, 0), "")</f>
        <v/>
      </c>
      <c r="O365" s="5">
        <f t="shared" si="25"/>
        <v>16</v>
      </c>
    </row>
    <row r="366" spans="1:15" ht="15" customHeight="1" x14ac:dyDescent="0.35">
      <c r="A366" s="30">
        <v>6958859</v>
      </c>
      <c r="B366" s="30" t="s">
        <v>695</v>
      </c>
      <c r="C366" s="30" t="s">
        <v>9</v>
      </c>
      <c r="D366" s="30" t="s">
        <v>19</v>
      </c>
      <c r="E366" s="1" t="s">
        <v>42</v>
      </c>
      <c r="F366" s="51">
        <v>43206</v>
      </c>
      <c r="G366" s="32" t="str">
        <f>VLOOKUP(Table1[[#This Row],[JOB TYPE]],'CODES FOR CLOSING TYPE'!$A$1:$B$28,2,0)</f>
        <v>ZNGA561B</v>
      </c>
      <c r="H366" s="1" t="str">
        <f>_xlfn.IFNA(VLOOKUP(Table1[[#This Row],[JOB TYPE]],Table2[#All],2,0), "Not req")</f>
        <v>Not req</v>
      </c>
      <c r="J366" s="1" t="str">
        <f>CONCATENATE(Table1[[#This Row],[WORK ID]],Table1[[#This Row],[CODE]])</f>
        <v>6958859ZNGA561B</v>
      </c>
      <c r="K366" s="1" t="str">
        <f t="shared" si="24"/>
        <v>DUP</v>
      </c>
      <c r="L366" s="1" t="b">
        <f t="shared" si="26"/>
        <v>1</v>
      </c>
      <c r="M366" s="1" t="str">
        <f t="shared" si="27"/>
        <v>NO</v>
      </c>
      <c r="N366" s="34" t="str">
        <f>IF(M366="PAY", VLOOKUP(Table1[[#This Row],[JOB TYPE]],'CODES FOR CLOSING TYPE'!$A$1:$C$28, 3, 0), "")</f>
        <v/>
      </c>
      <c r="O366" s="5">
        <f t="shared" si="25"/>
        <v>16</v>
      </c>
    </row>
    <row r="367" spans="1:15" ht="15" customHeight="1" x14ac:dyDescent="0.35">
      <c r="A367" s="30">
        <v>6976459</v>
      </c>
      <c r="B367" s="30" t="s">
        <v>696</v>
      </c>
      <c r="C367" s="30" t="s">
        <v>6</v>
      </c>
      <c r="D367" s="30" t="s">
        <v>19</v>
      </c>
      <c r="E367" s="1" t="s">
        <v>42</v>
      </c>
      <c r="F367" s="51">
        <v>43208</v>
      </c>
      <c r="G367" s="32" t="str">
        <f>VLOOKUP(Table1[[#This Row],[JOB TYPE]],'CODES FOR CLOSING TYPE'!$A$1:$B$28,2,0)</f>
        <v>ZNGA563B</v>
      </c>
      <c r="H367" s="1" t="str">
        <f>_xlfn.IFNA(VLOOKUP(Table1[[#This Row],[JOB TYPE]],Table2[#All],2,0), "Not req")</f>
        <v>REQ</v>
      </c>
      <c r="I367" s="1" t="s">
        <v>164</v>
      </c>
      <c r="J367" s="1" t="str">
        <f>CONCATENATE(Table1[[#This Row],[WORK ID]],Table1[[#This Row],[CODE]])</f>
        <v>6976459ZNGA563B</v>
      </c>
      <c r="K367" s="1" t="str">
        <f t="shared" si="24"/>
        <v>DUP</v>
      </c>
      <c r="L367" s="1" t="b">
        <f t="shared" si="26"/>
        <v>1</v>
      </c>
      <c r="M367" s="1" t="str">
        <f t="shared" si="27"/>
        <v>NO</v>
      </c>
      <c r="N367" s="34" t="str">
        <f>IF(M367="PAY", VLOOKUP(Table1[[#This Row],[JOB TYPE]],'CODES FOR CLOSING TYPE'!$A$1:$C$28, 3, 0), "")</f>
        <v/>
      </c>
      <c r="O367" s="5">
        <f t="shared" si="25"/>
        <v>16</v>
      </c>
    </row>
    <row r="368" spans="1:15" ht="15" customHeight="1" x14ac:dyDescent="0.35">
      <c r="A368" s="30">
        <v>6685239</v>
      </c>
      <c r="B368" s="30" t="s">
        <v>134</v>
      </c>
      <c r="C368" s="30" t="s">
        <v>26</v>
      </c>
      <c r="D368" s="30" t="s">
        <v>19</v>
      </c>
      <c r="E368" s="1" t="s">
        <v>51</v>
      </c>
      <c r="F368" s="51">
        <v>43206</v>
      </c>
      <c r="G368" s="32" t="str">
        <f>VLOOKUP(Table1[[#This Row],[JOB TYPE]],'CODES FOR CLOSING TYPE'!$A$1:$B$28,2,0)</f>
        <v>ZNGA563BC</v>
      </c>
      <c r="H368" s="1" t="str">
        <f>_xlfn.IFNA(VLOOKUP(Table1[[#This Row],[JOB TYPE]],Table2[#All],2,0), "Not req")</f>
        <v>Not req</v>
      </c>
      <c r="J368" s="1" t="str">
        <f>CONCATENATE(Table1[[#This Row],[WORK ID]],Table1[[#This Row],[CODE]])</f>
        <v>6685239ZNGA563BC</v>
      </c>
      <c r="K368" s="1" t="str">
        <f t="shared" si="24"/>
        <v>UNIQUE</v>
      </c>
      <c r="L368" s="1" t="b">
        <f t="shared" si="26"/>
        <v>0</v>
      </c>
      <c r="M368" s="1" t="str">
        <f t="shared" si="27"/>
        <v>PAY</v>
      </c>
      <c r="N368" s="34">
        <f>IF(M368="PAY", VLOOKUP(Table1[[#This Row],[JOB TYPE]],'CODES FOR CLOSING TYPE'!$A$1:$C$28, 3, 0), "")</f>
        <v>626.70000000000005</v>
      </c>
      <c r="O368" s="5">
        <f t="shared" si="25"/>
        <v>16</v>
      </c>
    </row>
    <row r="369" spans="1:15" ht="15" customHeight="1" x14ac:dyDescent="0.35">
      <c r="A369" s="30">
        <v>7039387</v>
      </c>
      <c r="B369" s="30" t="s">
        <v>697</v>
      </c>
      <c r="C369" s="30" t="s">
        <v>698</v>
      </c>
      <c r="D369" s="30" t="s">
        <v>19</v>
      </c>
      <c r="E369" s="1" t="s">
        <v>51</v>
      </c>
      <c r="F369" s="51">
        <v>43207</v>
      </c>
      <c r="G369" s="32" t="str">
        <f>VLOOKUP(Table1[[#This Row],[JOB TYPE]],'CODES FOR CLOSING TYPE'!$A$1:$B$28,2,0)</f>
        <v>NGA552</v>
      </c>
      <c r="H369" s="1" t="str">
        <f>_xlfn.IFNA(VLOOKUP(Table1[[#This Row],[JOB TYPE]],Table2[#All],2,0), "Not req")</f>
        <v>Not req</v>
      </c>
      <c r="J369" s="1" t="str">
        <f>CONCATENATE(Table1[[#This Row],[WORK ID]],Table1[[#This Row],[CODE]])</f>
        <v>7039387NGA552</v>
      </c>
      <c r="K369" s="1" t="str">
        <f t="shared" si="24"/>
        <v>UNIQUE</v>
      </c>
      <c r="L369" s="1" t="b">
        <f t="shared" si="26"/>
        <v>0</v>
      </c>
      <c r="M369" s="1" t="str">
        <f t="shared" si="27"/>
        <v>PAY</v>
      </c>
      <c r="N369" s="34">
        <f>IF(M369="PAY", VLOOKUP(Table1[[#This Row],[JOB TYPE]],'CODES FOR CLOSING TYPE'!$A$1:$C$28, 3, 0), "")</f>
        <v>307.72000000000003</v>
      </c>
      <c r="O369" s="5">
        <f t="shared" si="25"/>
        <v>16</v>
      </c>
    </row>
    <row r="370" spans="1:15" ht="15" customHeight="1" x14ac:dyDescent="0.35">
      <c r="A370" s="30">
        <v>6924847</v>
      </c>
      <c r="B370" s="30" t="s">
        <v>699</v>
      </c>
      <c r="C370" s="30" t="s">
        <v>29</v>
      </c>
      <c r="D370" s="30" t="s">
        <v>19</v>
      </c>
      <c r="E370" s="1" t="s">
        <v>51</v>
      </c>
      <c r="F370" s="51">
        <v>43207</v>
      </c>
      <c r="G370" s="32" t="str">
        <f>VLOOKUP(Table1[[#This Row],[JOB TYPE]],'CODES FOR CLOSING TYPE'!$A$1:$B$28,2,0)</f>
        <v>ZNGA560B</v>
      </c>
      <c r="H370" s="1" t="str">
        <f>_xlfn.IFNA(VLOOKUP(Table1[[#This Row],[JOB TYPE]],Table2[#All],2,0), "Not req")</f>
        <v>Not req</v>
      </c>
      <c r="J370" s="1" t="str">
        <f>CONCATENATE(Table1[[#This Row],[WORK ID]],Table1[[#This Row],[CODE]])</f>
        <v>6924847ZNGA560B</v>
      </c>
      <c r="K370" s="1" t="str">
        <f t="shared" si="24"/>
        <v>DUP</v>
      </c>
      <c r="L370" s="1" t="b">
        <f t="shared" si="26"/>
        <v>1</v>
      </c>
      <c r="M370" s="1" t="str">
        <f t="shared" si="27"/>
        <v>NO</v>
      </c>
      <c r="N370" s="34" t="str">
        <f>IF(M370="PAY", VLOOKUP(Table1[[#This Row],[JOB TYPE]],'CODES FOR CLOSING TYPE'!$A$1:$C$28, 3, 0), "")</f>
        <v/>
      </c>
      <c r="O370" s="5">
        <f t="shared" si="25"/>
        <v>16</v>
      </c>
    </row>
    <row r="371" spans="1:15" ht="15" customHeight="1" x14ac:dyDescent="0.35">
      <c r="A371" s="30">
        <v>7039387</v>
      </c>
      <c r="B371" s="30" t="s">
        <v>697</v>
      </c>
      <c r="C371" s="30" t="s">
        <v>698</v>
      </c>
      <c r="D371" s="30" t="s">
        <v>19</v>
      </c>
      <c r="E371" s="1" t="s">
        <v>51</v>
      </c>
      <c r="F371" s="51">
        <v>43207</v>
      </c>
      <c r="G371" s="32" t="str">
        <f>VLOOKUP(Table1[[#This Row],[JOB TYPE]],'CODES FOR CLOSING TYPE'!$A$1:$B$28,2,0)</f>
        <v>NGA552</v>
      </c>
      <c r="H371" s="1" t="str">
        <f>_xlfn.IFNA(VLOOKUP(Table1[[#This Row],[JOB TYPE]],Table2[#All],2,0), "Not req")</f>
        <v>Not req</v>
      </c>
      <c r="J371" s="1" t="str">
        <f>CONCATENATE(Table1[[#This Row],[WORK ID]],Table1[[#This Row],[CODE]])</f>
        <v>7039387NGA552</v>
      </c>
      <c r="K371" s="1" t="str">
        <f t="shared" si="24"/>
        <v>UNIQUE</v>
      </c>
      <c r="L371" s="1" t="b">
        <f t="shared" si="26"/>
        <v>0</v>
      </c>
      <c r="M371" s="1" t="str">
        <f t="shared" si="27"/>
        <v>PAY</v>
      </c>
      <c r="N371" s="34">
        <f>IF(M371="PAY", VLOOKUP(Table1[[#This Row],[JOB TYPE]],'CODES FOR CLOSING TYPE'!$A$1:$C$28, 3, 0), "")</f>
        <v>307.72000000000003</v>
      </c>
      <c r="O371" s="5">
        <f t="shared" si="25"/>
        <v>16</v>
      </c>
    </row>
    <row r="372" spans="1:15" ht="15" customHeight="1" x14ac:dyDescent="0.35">
      <c r="A372" s="30">
        <v>6924847</v>
      </c>
      <c r="B372" s="30" t="s">
        <v>699</v>
      </c>
      <c r="C372" s="30" t="s">
        <v>37</v>
      </c>
      <c r="D372" s="30" t="s">
        <v>19</v>
      </c>
      <c r="E372" s="1" t="s">
        <v>51</v>
      </c>
      <c r="F372" s="51">
        <v>43208</v>
      </c>
      <c r="G372" s="32" t="str">
        <f>VLOOKUP(Table1[[#This Row],[JOB TYPE]],'CODES FOR CLOSING TYPE'!$A$1:$B$28,2,0)</f>
        <v>ZNGA560BC</v>
      </c>
      <c r="H372" s="1" t="str">
        <f>_xlfn.IFNA(VLOOKUP(Table1[[#This Row],[JOB TYPE]],Table2[#All],2,0), "Not req")</f>
        <v>Not req</v>
      </c>
      <c r="J372" s="1" t="str">
        <f>CONCATENATE(Table1[[#This Row],[WORK ID]],Table1[[#This Row],[CODE]])</f>
        <v>6924847ZNGA560BC</v>
      </c>
      <c r="K372" s="1" t="str">
        <f t="shared" si="24"/>
        <v>UNIQUE</v>
      </c>
      <c r="L372" s="1" t="b">
        <f t="shared" si="26"/>
        <v>0</v>
      </c>
      <c r="M372" s="1" t="str">
        <f t="shared" si="27"/>
        <v>PAY</v>
      </c>
      <c r="N372" s="34">
        <f>IF(M372="PAY", VLOOKUP(Table1[[#This Row],[JOB TYPE]],'CODES FOR CLOSING TYPE'!$A$1:$C$28, 3, 0), "")</f>
        <v>414.92</v>
      </c>
      <c r="O372" s="5">
        <f t="shared" si="25"/>
        <v>16</v>
      </c>
    </row>
    <row r="373" spans="1:15" ht="15" customHeight="1" x14ac:dyDescent="0.35">
      <c r="A373" s="30">
        <v>6955589</v>
      </c>
      <c r="B373" s="30" t="s">
        <v>700</v>
      </c>
      <c r="C373" s="30" t="s">
        <v>13</v>
      </c>
      <c r="D373" s="30" t="s">
        <v>19</v>
      </c>
      <c r="E373" s="1" t="s">
        <v>58</v>
      </c>
      <c r="F373" s="51">
        <v>43206</v>
      </c>
      <c r="G373" s="32" t="str">
        <f>VLOOKUP(Table1[[#This Row],[JOB TYPE]],'CODES FOR CLOSING TYPE'!$A$1:$B$28,2,0)</f>
        <v>Z999</v>
      </c>
      <c r="H373" s="1" t="str">
        <f>_xlfn.IFNA(VLOOKUP(Table1[[#This Row],[JOB TYPE]],Table2[#All],2,0), "Not req")</f>
        <v>REQ</v>
      </c>
      <c r="I373" s="1" t="s">
        <v>164</v>
      </c>
      <c r="J373" s="1" t="str">
        <f>CONCATENATE(Table1[[#This Row],[WORK ID]],Table1[[#This Row],[CODE]])</f>
        <v>6955589Z999</v>
      </c>
      <c r="K373" s="1" t="str">
        <f t="shared" si="24"/>
        <v>UNIQUE</v>
      </c>
      <c r="L373" s="1" t="b">
        <f t="shared" si="26"/>
        <v>0</v>
      </c>
      <c r="M373" s="1" t="str">
        <f t="shared" si="27"/>
        <v>PAY</v>
      </c>
      <c r="N373" s="34">
        <f>IF(M373="PAY", VLOOKUP(Table1[[#This Row],[JOB TYPE]],'CODES FOR CLOSING TYPE'!$A$1:$C$28, 3, 0), "")</f>
        <v>0</v>
      </c>
      <c r="O373" s="5">
        <f t="shared" si="25"/>
        <v>16</v>
      </c>
    </row>
    <row r="374" spans="1:15" ht="15" customHeight="1" x14ac:dyDescent="0.35">
      <c r="A374" s="30">
        <v>6955589</v>
      </c>
      <c r="B374" s="30" t="s">
        <v>700</v>
      </c>
      <c r="C374" s="30" t="s">
        <v>91</v>
      </c>
      <c r="D374" s="30" t="s">
        <v>19</v>
      </c>
      <c r="E374" s="1" t="s">
        <v>58</v>
      </c>
      <c r="F374" s="51">
        <v>43206</v>
      </c>
      <c r="G374" s="32" t="str">
        <f>VLOOKUP(Table1[[#This Row],[JOB TYPE]],'CODES FOR CLOSING TYPE'!$A$1:$B$28,2,0)</f>
        <v>ZNGA562B</v>
      </c>
      <c r="H374" s="1" t="str">
        <f>_xlfn.IFNA(VLOOKUP(Table1[[#This Row],[JOB TYPE]],Table2[#All],2,0), "Not req")</f>
        <v>Not req</v>
      </c>
      <c r="J374" s="1" t="str">
        <f>CONCATENATE(Table1[[#This Row],[WORK ID]],Table1[[#This Row],[CODE]])</f>
        <v>6955589ZNGA562B</v>
      </c>
      <c r="K374" s="1" t="str">
        <f t="shared" si="24"/>
        <v>DUP</v>
      </c>
      <c r="L374" s="1" t="b">
        <f t="shared" si="26"/>
        <v>1</v>
      </c>
      <c r="M374" s="1" t="str">
        <f t="shared" si="27"/>
        <v>NO</v>
      </c>
      <c r="N374" s="34" t="str">
        <f>IF(M374="PAY", VLOOKUP(Table1[[#This Row],[JOB TYPE]],'CODES FOR CLOSING TYPE'!$A$1:$C$28, 3, 0), "")</f>
        <v/>
      </c>
      <c r="O374" s="5">
        <f t="shared" si="25"/>
        <v>16</v>
      </c>
    </row>
    <row r="375" spans="1:15" ht="15" customHeight="1" x14ac:dyDescent="0.35">
      <c r="A375" s="30">
        <v>6955589</v>
      </c>
      <c r="B375" s="30" t="s">
        <v>700</v>
      </c>
      <c r="C375" s="30" t="s">
        <v>32</v>
      </c>
      <c r="D375" s="30" t="s">
        <v>19</v>
      </c>
      <c r="E375" s="1" t="s">
        <v>58</v>
      </c>
      <c r="F375" s="51">
        <v>43206</v>
      </c>
      <c r="G375" s="32" t="str">
        <f>VLOOKUP(Table1[[#This Row],[JOB TYPE]],'CODES FOR CLOSING TYPE'!$A$1:$B$28,2,0)</f>
        <v>ZNGA562BC</v>
      </c>
      <c r="H375" s="1" t="str">
        <f>_xlfn.IFNA(VLOOKUP(Table1[[#This Row],[JOB TYPE]],Table2[#All],2,0), "Not req")</f>
        <v>Not req</v>
      </c>
      <c r="J375" s="1" t="str">
        <f>CONCATENATE(Table1[[#This Row],[WORK ID]],Table1[[#This Row],[CODE]])</f>
        <v>6955589ZNGA562BC</v>
      </c>
      <c r="K375" s="1" t="str">
        <f t="shared" si="24"/>
        <v>UNIQUE</v>
      </c>
      <c r="L375" s="1" t="b">
        <f t="shared" si="26"/>
        <v>0</v>
      </c>
      <c r="M375" s="1" t="str">
        <f t="shared" si="27"/>
        <v>PAY</v>
      </c>
      <c r="N375" s="34">
        <f>IF(M375="PAY", VLOOKUP(Table1[[#This Row],[JOB TYPE]],'CODES FOR CLOSING TYPE'!$A$1:$C$28, 3, 0), "")</f>
        <v>498.69</v>
      </c>
      <c r="O375" s="5">
        <f t="shared" si="25"/>
        <v>16</v>
      </c>
    </row>
    <row r="376" spans="1:15" ht="15" customHeight="1" x14ac:dyDescent="0.35">
      <c r="A376" s="30">
        <v>7093985</v>
      </c>
      <c r="B376" s="30" t="s">
        <v>701</v>
      </c>
      <c r="C376" s="30" t="s">
        <v>9</v>
      </c>
      <c r="D376" s="30"/>
      <c r="E376" s="1" t="s">
        <v>58</v>
      </c>
      <c r="F376" s="51">
        <v>43209</v>
      </c>
      <c r="G376" s="32" t="str">
        <f>VLOOKUP(Table1[[#This Row],[JOB TYPE]],'CODES FOR CLOSING TYPE'!$A$1:$B$28,2,0)</f>
        <v>ZNGA561B</v>
      </c>
      <c r="H376" s="1" t="str">
        <f>_xlfn.IFNA(VLOOKUP(Table1[[#This Row],[JOB TYPE]],Table2[#All],2,0), "Not req")</f>
        <v>Not req</v>
      </c>
      <c r="J376" s="1" t="str">
        <f>CONCATENATE(Table1[[#This Row],[WORK ID]],Table1[[#This Row],[CODE]])</f>
        <v>7093985ZNGA561B</v>
      </c>
      <c r="K376" s="1" t="str">
        <f t="shared" si="24"/>
        <v>DUP</v>
      </c>
      <c r="L376" s="1" t="b">
        <f t="shared" si="26"/>
        <v>1</v>
      </c>
      <c r="M376" s="1" t="str">
        <f t="shared" si="27"/>
        <v>NO</v>
      </c>
      <c r="N376" s="34" t="str">
        <f>IF(M376="PAY", VLOOKUP(Table1[[#This Row],[JOB TYPE]],'CODES FOR CLOSING TYPE'!$A$1:$C$28, 3, 0), "")</f>
        <v/>
      </c>
      <c r="O376" s="5">
        <f t="shared" si="25"/>
        <v>16</v>
      </c>
    </row>
    <row r="377" spans="1:15" ht="15" customHeight="1" x14ac:dyDescent="0.35">
      <c r="A377" s="30">
        <v>7091305</v>
      </c>
      <c r="B377" s="30" t="s">
        <v>602</v>
      </c>
      <c r="C377" s="30" t="s">
        <v>11</v>
      </c>
      <c r="D377" s="30"/>
      <c r="E377" s="1" t="s">
        <v>58</v>
      </c>
      <c r="F377" s="51">
        <v>43210</v>
      </c>
      <c r="G377" s="32" t="str">
        <f>VLOOKUP(Table1[[#This Row],[JOB TYPE]],'CODES FOR CLOSING TYPE'!$A$1:$B$28,2,0)</f>
        <v>NGA-750</v>
      </c>
      <c r="H377" s="1" t="str">
        <f>_xlfn.IFNA(VLOOKUP(Table1[[#This Row],[JOB TYPE]],Table2[#All],2,0), "Not req")</f>
        <v>Not req</v>
      </c>
      <c r="J377" s="1" t="str">
        <f>CONCATENATE(Table1[[#This Row],[WORK ID]],Table1[[#This Row],[CODE]])</f>
        <v>7091305NGA-750</v>
      </c>
      <c r="K377" s="1" t="str">
        <f t="shared" si="24"/>
        <v>UNIQUE</v>
      </c>
      <c r="L377" s="1" t="b">
        <f t="shared" si="26"/>
        <v>0</v>
      </c>
      <c r="M377" s="1" t="str">
        <f t="shared" si="27"/>
        <v>PAY</v>
      </c>
      <c r="N377" s="34">
        <f>IF(M377="PAY", VLOOKUP(Table1[[#This Row],[JOB TYPE]],'CODES FOR CLOSING TYPE'!$A$1:$C$28, 3, 0), "")</f>
        <v>22.61</v>
      </c>
      <c r="O377" s="5">
        <f t="shared" si="25"/>
        <v>16</v>
      </c>
    </row>
    <row r="378" spans="1:15" ht="15.75" customHeight="1" x14ac:dyDescent="0.35">
      <c r="A378" s="30">
        <v>7091305</v>
      </c>
      <c r="B378" s="30" t="s">
        <v>602</v>
      </c>
      <c r="C378" s="131" t="s">
        <v>192</v>
      </c>
      <c r="D378" s="30"/>
      <c r="E378" s="1" t="s">
        <v>58</v>
      </c>
      <c r="F378" s="51">
        <v>43210</v>
      </c>
      <c r="G378" s="32" t="str">
        <f>VLOOKUP(Table1[[#This Row],[JOB TYPE]],'CODES FOR CLOSING TYPE'!$A$1:$B$28,2,0)</f>
        <v>NGA-752</v>
      </c>
      <c r="H378" s="1" t="str">
        <f>_xlfn.IFNA(VLOOKUP(Table1[[#This Row],[JOB TYPE]],Table2[#All],2,0), "Not req")</f>
        <v>Not req</v>
      </c>
      <c r="J378" s="1" t="str">
        <f>CONCATENATE(Table1[[#This Row],[WORK ID]],Table1[[#This Row],[CODE]])</f>
        <v>7091305NGA-752</v>
      </c>
      <c r="K378" s="1" t="str">
        <f t="shared" si="24"/>
        <v>UNIQUE</v>
      </c>
      <c r="L378" s="1" t="b">
        <f t="shared" si="26"/>
        <v>0</v>
      </c>
      <c r="M378" s="1" t="str">
        <f t="shared" si="27"/>
        <v>PAY</v>
      </c>
      <c r="N378" s="34">
        <f>IF(M378="PAY", VLOOKUP(Table1[[#This Row],[JOB TYPE]],'CODES FOR CLOSING TYPE'!$A$1:$C$28, 3, 0), "")</f>
        <v>58.84</v>
      </c>
      <c r="O378" s="5">
        <f t="shared" si="25"/>
        <v>16</v>
      </c>
    </row>
    <row r="379" spans="1:15" ht="15" customHeight="1" x14ac:dyDescent="0.35">
      <c r="A379" s="30">
        <v>6993135</v>
      </c>
      <c r="B379" s="30" t="s">
        <v>702</v>
      </c>
      <c r="C379" s="30" t="s">
        <v>13</v>
      </c>
      <c r="D379" s="30"/>
      <c r="E379" s="1" t="s">
        <v>58</v>
      </c>
      <c r="F379" s="51">
        <v>43210</v>
      </c>
      <c r="G379" s="32" t="str">
        <f>VLOOKUP(Table1[[#This Row],[JOB TYPE]],'CODES FOR CLOSING TYPE'!$A$1:$B$28,2,0)</f>
        <v>Z999</v>
      </c>
      <c r="H379" s="1" t="str">
        <f>_xlfn.IFNA(VLOOKUP(Table1[[#This Row],[JOB TYPE]],Table2[#All],2,0), "Not req")</f>
        <v>REQ</v>
      </c>
      <c r="I379" s="1" t="s">
        <v>164</v>
      </c>
      <c r="J379" s="1" t="str">
        <f>CONCATENATE(Table1[[#This Row],[WORK ID]],Table1[[#This Row],[CODE]])</f>
        <v>6993135Z999</v>
      </c>
      <c r="K379" s="1" t="str">
        <f t="shared" si="24"/>
        <v>UNIQUE</v>
      </c>
      <c r="L379" s="1" t="b">
        <f t="shared" si="26"/>
        <v>0</v>
      </c>
      <c r="M379" s="1" t="str">
        <f t="shared" si="27"/>
        <v>PAY</v>
      </c>
      <c r="N379" s="34">
        <f>IF(M379="PAY", VLOOKUP(Table1[[#This Row],[JOB TYPE]],'CODES FOR CLOSING TYPE'!$A$1:$C$28, 3, 0), "")</f>
        <v>0</v>
      </c>
      <c r="O379" s="5">
        <f t="shared" si="25"/>
        <v>16</v>
      </c>
    </row>
    <row r="380" spans="1:15" ht="15" customHeight="1" x14ac:dyDescent="0.35">
      <c r="A380" s="30">
        <v>6993135</v>
      </c>
      <c r="B380" s="30" t="s">
        <v>702</v>
      </c>
      <c r="C380" s="30" t="s">
        <v>9</v>
      </c>
      <c r="D380" s="30"/>
      <c r="E380" s="1" t="s">
        <v>58</v>
      </c>
      <c r="F380" s="51">
        <v>43210</v>
      </c>
      <c r="G380" s="32" t="str">
        <f>VLOOKUP(Table1[[#This Row],[JOB TYPE]],'CODES FOR CLOSING TYPE'!$A$1:$B$28,2,0)</f>
        <v>ZNGA561B</v>
      </c>
      <c r="H380" s="1" t="str">
        <f>_xlfn.IFNA(VLOOKUP(Table1[[#This Row],[JOB TYPE]],Table2[#All],2,0), "Not req")</f>
        <v>Not req</v>
      </c>
      <c r="J380" s="1" t="str">
        <f>CONCATENATE(Table1[[#This Row],[WORK ID]],Table1[[#This Row],[CODE]])</f>
        <v>6993135ZNGA561B</v>
      </c>
      <c r="K380" s="1" t="str">
        <f t="shared" si="24"/>
        <v>DUP</v>
      </c>
      <c r="L380" s="1" t="b">
        <f t="shared" si="26"/>
        <v>1</v>
      </c>
      <c r="M380" s="1" t="str">
        <f t="shared" si="27"/>
        <v>NO</v>
      </c>
      <c r="N380" s="34" t="str">
        <f>IF(M380="PAY", VLOOKUP(Table1[[#This Row],[JOB TYPE]],'CODES FOR CLOSING TYPE'!$A$1:$C$28, 3, 0), "")</f>
        <v/>
      </c>
      <c r="O380" s="5">
        <f t="shared" si="25"/>
        <v>16</v>
      </c>
    </row>
    <row r="381" spans="1:15" ht="15" customHeight="1" x14ac:dyDescent="0.35">
      <c r="A381" s="30">
        <v>6916698</v>
      </c>
      <c r="B381" s="30" t="s">
        <v>678</v>
      </c>
      <c r="C381" s="30" t="s">
        <v>35</v>
      </c>
      <c r="D381" s="30"/>
      <c r="E381" s="1" t="s">
        <v>58</v>
      </c>
      <c r="F381" s="51">
        <v>43210</v>
      </c>
      <c r="G381" s="32" t="str">
        <f>VLOOKUP(Table1[[#This Row],[JOB TYPE]],'CODES FOR CLOSING TYPE'!$A$1:$B$28,2,0)</f>
        <v>ZNGA561C</v>
      </c>
      <c r="H381" s="1" t="str">
        <f>_xlfn.IFNA(VLOOKUP(Table1[[#This Row],[JOB TYPE]],Table2[#All],2,0), "Not req")</f>
        <v>Not req</v>
      </c>
      <c r="J381" s="1" t="str">
        <f>CONCATENATE(Table1[[#This Row],[WORK ID]],Table1[[#This Row],[CODE]])</f>
        <v>6916698ZNGA561C</v>
      </c>
      <c r="K381" s="1" t="str">
        <f t="shared" si="24"/>
        <v>UNIQUE</v>
      </c>
      <c r="L381" s="1" t="b">
        <f t="shared" si="26"/>
        <v>0</v>
      </c>
      <c r="M381" s="1" t="str">
        <f t="shared" si="27"/>
        <v>PAY</v>
      </c>
      <c r="N381" s="34">
        <f>IF(M381="PAY", VLOOKUP(Table1[[#This Row],[JOB TYPE]],'CODES FOR CLOSING TYPE'!$A$1:$C$28, 3, 0), "")</f>
        <v>205.64</v>
      </c>
      <c r="O381" s="5">
        <f t="shared" si="25"/>
        <v>16</v>
      </c>
    </row>
    <row r="382" spans="1:15" ht="15" customHeight="1" x14ac:dyDescent="0.35">
      <c r="A382" s="30">
        <v>7125024</v>
      </c>
      <c r="B382" s="30" t="s">
        <v>703</v>
      </c>
      <c r="C382" s="30" t="s">
        <v>20</v>
      </c>
      <c r="D382" s="30"/>
      <c r="E382" s="1" t="s">
        <v>58</v>
      </c>
      <c r="F382" s="51">
        <v>43210</v>
      </c>
      <c r="G382" s="32" t="str">
        <f>VLOOKUP(Table1[[#This Row],[JOB TYPE]],'CODES FOR CLOSING TYPE'!$A$1:$B$28,2,0)</f>
        <v>ZNGA564B</v>
      </c>
      <c r="H382" s="1" t="str">
        <f>_xlfn.IFNA(VLOOKUP(Table1[[#This Row],[JOB TYPE]],Table2[#All],2,0), "Not req")</f>
        <v>REQ</v>
      </c>
      <c r="I382" s="1" t="s">
        <v>164</v>
      </c>
      <c r="J382" s="1" t="str">
        <f>CONCATENATE(Table1[[#This Row],[WORK ID]],Table1[[#This Row],[CODE]])</f>
        <v>7125024ZNGA564B</v>
      </c>
      <c r="K382" s="1" t="str">
        <f t="shared" si="24"/>
        <v>DUP</v>
      </c>
      <c r="L382" s="1" t="b">
        <f t="shared" si="26"/>
        <v>1</v>
      </c>
      <c r="M382" s="1" t="str">
        <f t="shared" si="27"/>
        <v>NO</v>
      </c>
      <c r="N382" s="34" t="str">
        <f>IF(M382="PAY", VLOOKUP(Table1[[#This Row],[JOB TYPE]],'CODES FOR CLOSING TYPE'!$A$1:$C$28, 3, 0), "")</f>
        <v/>
      </c>
      <c r="O382" s="5">
        <f t="shared" si="25"/>
        <v>16</v>
      </c>
    </row>
    <row r="383" spans="1:15" ht="15" customHeight="1" x14ac:dyDescent="0.35">
      <c r="A383" s="30">
        <v>6915731</v>
      </c>
      <c r="B383" s="30" t="s">
        <v>669</v>
      </c>
      <c r="C383" s="30" t="s">
        <v>26</v>
      </c>
      <c r="D383" s="30"/>
      <c r="E383" s="1" t="s">
        <v>58</v>
      </c>
      <c r="F383" s="51">
        <v>43211</v>
      </c>
      <c r="G383" s="32" t="str">
        <f>VLOOKUP(Table1[[#This Row],[JOB TYPE]],'CODES FOR CLOSING TYPE'!$A$1:$B$28,2,0)</f>
        <v>ZNGA563BC</v>
      </c>
      <c r="H383" s="1" t="str">
        <f>_xlfn.IFNA(VLOOKUP(Table1[[#This Row],[JOB TYPE]],Table2[#All],2,0), "Not req")</f>
        <v>Not req</v>
      </c>
      <c r="J383" s="1" t="str">
        <f>CONCATENATE(Table1[[#This Row],[WORK ID]],Table1[[#This Row],[CODE]])</f>
        <v>6915731ZNGA563BC</v>
      </c>
      <c r="K383" s="1" t="str">
        <f t="shared" si="24"/>
        <v>UNIQUE</v>
      </c>
      <c r="L383" s="1" t="b">
        <f t="shared" si="26"/>
        <v>0</v>
      </c>
      <c r="M383" s="1" t="str">
        <f t="shared" si="27"/>
        <v>PAY</v>
      </c>
      <c r="N383" s="34">
        <f>IF(M383="PAY", VLOOKUP(Table1[[#This Row],[JOB TYPE]],'CODES FOR CLOSING TYPE'!$A$1:$C$28, 3, 0), "")</f>
        <v>626.70000000000005</v>
      </c>
      <c r="O383" s="5">
        <f t="shared" si="25"/>
        <v>16</v>
      </c>
    </row>
    <row r="384" spans="1:15" ht="15" customHeight="1" x14ac:dyDescent="0.35">
      <c r="A384" s="30">
        <v>6975302</v>
      </c>
      <c r="B384" s="30" t="s">
        <v>677</v>
      </c>
      <c r="C384" s="30" t="s">
        <v>35</v>
      </c>
      <c r="D384" s="30"/>
      <c r="E384" s="1" t="s">
        <v>58</v>
      </c>
      <c r="F384" s="51">
        <v>43211</v>
      </c>
      <c r="G384" s="32" t="str">
        <f>VLOOKUP(Table1[[#This Row],[JOB TYPE]],'CODES FOR CLOSING TYPE'!$A$1:$B$28,2,0)</f>
        <v>ZNGA561C</v>
      </c>
      <c r="H384" s="1" t="str">
        <f>_xlfn.IFNA(VLOOKUP(Table1[[#This Row],[JOB TYPE]],Table2[#All],2,0), "Not req")</f>
        <v>Not req</v>
      </c>
      <c r="J384" s="1" t="str">
        <f>CONCATENATE(Table1[[#This Row],[WORK ID]],Table1[[#This Row],[CODE]])</f>
        <v>6975302ZNGA561C</v>
      </c>
      <c r="K384" s="1" t="str">
        <f t="shared" si="24"/>
        <v>UNIQUE</v>
      </c>
      <c r="L384" s="1" t="b">
        <f t="shared" si="26"/>
        <v>0</v>
      </c>
      <c r="M384" s="1" t="str">
        <f t="shared" si="27"/>
        <v>PAY</v>
      </c>
      <c r="N384" s="34">
        <f>IF(M384="PAY", VLOOKUP(Table1[[#This Row],[JOB TYPE]],'CODES FOR CLOSING TYPE'!$A$1:$C$28, 3, 0), "")</f>
        <v>205.64</v>
      </c>
      <c r="O384" s="5">
        <f t="shared" si="25"/>
        <v>16</v>
      </c>
    </row>
    <row r="385" spans="1:15" ht="15" customHeight="1" x14ac:dyDescent="0.35">
      <c r="A385" s="30">
        <v>6932980</v>
      </c>
      <c r="B385" s="30" t="s">
        <v>611</v>
      </c>
      <c r="C385" s="30" t="s">
        <v>32</v>
      </c>
      <c r="D385" s="30"/>
      <c r="E385" s="1" t="s">
        <v>612</v>
      </c>
      <c r="F385" s="51">
        <v>43209</v>
      </c>
      <c r="G385" s="32" t="str">
        <f>VLOOKUP(Table1[[#This Row],[JOB TYPE]],'CODES FOR CLOSING TYPE'!$A$1:$B$28,2,0)</f>
        <v>ZNGA562BC</v>
      </c>
      <c r="H385" s="1" t="str">
        <f>_xlfn.IFNA(VLOOKUP(Table1[[#This Row],[JOB TYPE]],Table2[#All],2,0), "Not req")</f>
        <v>Not req</v>
      </c>
      <c r="J385" s="1" t="str">
        <f>CONCATENATE(Table1[[#This Row],[WORK ID]],Table1[[#This Row],[CODE]])</f>
        <v>6932980ZNGA562BC</v>
      </c>
      <c r="K385" s="1" t="str">
        <f t="shared" si="24"/>
        <v>UNIQUE</v>
      </c>
      <c r="L385" s="1" t="b">
        <f t="shared" si="26"/>
        <v>0</v>
      </c>
      <c r="M385" s="1" t="str">
        <f t="shared" si="27"/>
        <v>PAY</v>
      </c>
      <c r="N385" s="34">
        <f>IF(M385="PAY", VLOOKUP(Table1[[#This Row],[JOB TYPE]],'CODES FOR CLOSING TYPE'!$A$1:$C$28, 3, 0), "")</f>
        <v>498.69</v>
      </c>
      <c r="O385" s="5">
        <f t="shared" si="25"/>
        <v>16</v>
      </c>
    </row>
    <row r="386" spans="1:15" ht="15" customHeight="1" x14ac:dyDescent="0.35">
      <c r="A386" s="30">
        <v>5582187</v>
      </c>
      <c r="B386" s="30" t="s">
        <v>705</v>
      </c>
      <c r="C386" s="30" t="s">
        <v>20</v>
      </c>
      <c r="D386" s="30"/>
      <c r="E386" s="1" t="s">
        <v>23</v>
      </c>
      <c r="F386" s="51">
        <v>43209</v>
      </c>
      <c r="G386" s="32" t="str">
        <f>VLOOKUP(Table1[[#This Row],[JOB TYPE]],'CODES FOR CLOSING TYPE'!$A$1:$B$28,2,0)</f>
        <v>ZNGA564B</v>
      </c>
      <c r="H386" s="1" t="str">
        <f>_xlfn.IFNA(VLOOKUP(Table1[[#This Row],[JOB TYPE]],Table2[#All],2,0), "Not req")</f>
        <v>REQ</v>
      </c>
      <c r="I386" s="1" t="s">
        <v>165</v>
      </c>
      <c r="J386" s="1" t="str">
        <f>CONCATENATE(Table1[[#This Row],[WORK ID]],Table1[[#This Row],[CODE]])</f>
        <v>5582187ZNGA564B</v>
      </c>
      <c r="K386" s="1" t="str">
        <f t="shared" si="24"/>
        <v>DUP</v>
      </c>
      <c r="L386" s="1" t="b">
        <f t="shared" si="26"/>
        <v>1</v>
      </c>
      <c r="M386" s="1" t="str">
        <f t="shared" si="27"/>
        <v>NO</v>
      </c>
      <c r="N386" s="34" t="str">
        <f>IF(M386="PAY", VLOOKUP(Table1[[#This Row],[JOB TYPE]],'CODES FOR CLOSING TYPE'!$A$1:$C$28, 3, 0), "")</f>
        <v/>
      </c>
      <c r="O386" s="5">
        <f t="shared" si="25"/>
        <v>16</v>
      </c>
    </row>
    <row r="387" spans="1:15" ht="15" customHeight="1" x14ac:dyDescent="0.35">
      <c r="A387" s="30">
        <v>7075288</v>
      </c>
      <c r="B387" s="30" t="s">
        <v>706</v>
      </c>
      <c r="C387" s="30" t="s">
        <v>9</v>
      </c>
      <c r="D387" s="30"/>
      <c r="E387" s="1" t="s">
        <v>86</v>
      </c>
      <c r="F387" s="51">
        <v>43209</v>
      </c>
      <c r="G387" s="32" t="str">
        <f>VLOOKUP(Table1[[#This Row],[JOB TYPE]],'CODES FOR CLOSING TYPE'!$A$1:$B$28,2,0)</f>
        <v>ZNGA561B</v>
      </c>
      <c r="H387" s="1" t="str">
        <f>_xlfn.IFNA(VLOOKUP(Table1[[#This Row],[JOB TYPE]],Table2[#All],2,0), "Not req")</f>
        <v>Not req</v>
      </c>
      <c r="J387" s="1" t="str">
        <f>CONCATENATE(Table1[[#This Row],[WORK ID]],Table1[[#This Row],[CODE]])</f>
        <v>7075288ZNGA561B</v>
      </c>
      <c r="K387" s="1" t="str">
        <f t="shared" ref="K387:K450" si="28">IF(COUNTIF(J$2:J$5044, J387&amp;"C")&gt;0, "DUP", "UNIQUE")</f>
        <v>DUP</v>
      </c>
      <c r="L387" s="1" t="b">
        <f t="shared" si="26"/>
        <v>1</v>
      </c>
      <c r="M387" s="1" t="str">
        <f t="shared" si="27"/>
        <v>NO</v>
      </c>
      <c r="N387" s="34" t="str">
        <f>IF(M387="PAY", VLOOKUP(Table1[[#This Row],[JOB TYPE]],'CODES FOR CLOSING TYPE'!$A$1:$C$28, 3, 0), "")</f>
        <v/>
      </c>
      <c r="O387" s="5">
        <f t="shared" ref="O387:O450" si="29">WEEKNUM(F387,2)</f>
        <v>16</v>
      </c>
    </row>
    <row r="388" spans="1:15" ht="15" customHeight="1" x14ac:dyDescent="0.35">
      <c r="A388" s="30">
        <v>7069440</v>
      </c>
      <c r="B388" s="30" t="s">
        <v>707</v>
      </c>
      <c r="C388" s="30" t="s">
        <v>6</v>
      </c>
      <c r="D388" s="30"/>
      <c r="E388" s="1" t="s">
        <v>86</v>
      </c>
      <c r="F388" s="51">
        <v>43210</v>
      </c>
      <c r="G388" s="32" t="str">
        <f>VLOOKUP(Table1[[#This Row],[JOB TYPE]],'CODES FOR CLOSING TYPE'!$A$1:$B$28,2,0)</f>
        <v>ZNGA563B</v>
      </c>
      <c r="H388" s="1" t="str">
        <f>_xlfn.IFNA(VLOOKUP(Table1[[#This Row],[JOB TYPE]],Table2[#All],2,0), "Not req")</f>
        <v>REQ</v>
      </c>
      <c r="I388" s="1" t="s">
        <v>164</v>
      </c>
      <c r="J388" s="1" t="str">
        <f>CONCATENATE(Table1[[#This Row],[WORK ID]],Table1[[#This Row],[CODE]])</f>
        <v>7069440ZNGA563B</v>
      </c>
      <c r="K388" s="1" t="str">
        <f t="shared" si="28"/>
        <v>DUP</v>
      </c>
      <c r="L388" s="1" t="b">
        <f t="shared" si="26"/>
        <v>1</v>
      </c>
      <c r="M388" s="1" t="str">
        <f t="shared" si="27"/>
        <v>NO</v>
      </c>
      <c r="N388" s="34" t="str">
        <f>IF(M388="PAY", VLOOKUP(Table1[[#This Row],[JOB TYPE]],'CODES FOR CLOSING TYPE'!$A$1:$C$28, 3, 0), "")</f>
        <v/>
      </c>
      <c r="O388" s="5">
        <f t="shared" si="29"/>
        <v>16</v>
      </c>
    </row>
    <row r="389" spans="1:15" ht="15" customHeight="1" x14ac:dyDescent="0.35">
      <c r="A389" s="30">
        <v>6959195</v>
      </c>
      <c r="B389" s="30" t="s">
        <v>685</v>
      </c>
      <c r="C389" s="30" t="s">
        <v>32</v>
      </c>
      <c r="D389" s="30"/>
      <c r="E389" s="1" t="s">
        <v>30</v>
      </c>
      <c r="F389" s="51">
        <v>43209</v>
      </c>
      <c r="G389" s="32" t="str">
        <f>VLOOKUP(Table1[[#This Row],[JOB TYPE]],'CODES FOR CLOSING TYPE'!$A$1:$B$28,2,0)</f>
        <v>ZNGA562BC</v>
      </c>
      <c r="H389" s="1" t="str">
        <f>_xlfn.IFNA(VLOOKUP(Table1[[#This Row],[JOB TYPE]],Table2[#All],2,0), "Not req")</f>
        <v>Not req</v>
      </c>
      <c r="J389" s="1" t="str">
        <f>CONCATENATE(Table1[[#This Row],[WORK ID]],Table1[[#This Row],[CODE]])</f>
        <v>6959195ZNGA562BC</v>
      </c>
      <c r="K389" s="1" t="str">
        <f t="shared" si="28"/>
        <v>UNIQUE</v>
      </c>
      <c r="L389" s="1" t="b">
        <f t="shared" si="26"/>
        <v>0</v>
      </c>
      <c r="M389" s="1" t="str">
        <f t="shared" si="27"/>
        <v>PAY</v>
      </c>
      <c r="N389" s="34">
        <f>IF(M389="PAY", VLOOKUP(Table1[[#This Row],[JOB TYPE]],'CODES FOR CLOSING TYPE'!$A$1:$C$28, 3, 0), "")</f>
        <v>498.69</v>
      </c>
      <c r="O389" s="5">
        <f t="shared" si="29"/>
        <v>16</v>
      </c>
    </row>
    <row r="390" spans="1:15" ht="15" customHeight="1" x14ac:dyDescent="0.35">
      <c r="A390" s="30">
        <v>6977075</v>
      </c>
      <c r="B390" s="30" t="s">
        <v>683</v>
      </c>
      <c r="C390" s="30" t="s">
        <v>32</v>
      </c>
      <c r="D390" s="30"/>
      <c r="E390" s="1" t="s">
        <v>30</v>
      </c>
      <c r="F390" s="51">
        <v>43209</v>
      </c>
      <c r="G390" s="32" t="str">
        <f>VLOOKUP(Table1[[#This Row],[JOB TYPE]],'CODES FOR CLOSING TYPE'!$A$1:$B$28,2,0)</f>
        <v>ZNGA562BC</v>
      </c>
      <c r="H390" s="1" t="str">
        <f>_xlfn.IFNA(VLOOKUP(Table1[[#This Row],[JOB TYPE]],Table2[#All],2,0), "Not req")</f>
        <v>Not req</v>
      </c>
      <c r="J390" s="1" t="str">
        <f>CONCATENATE(Table1[[#This Row],[WORK ID]],Table1[[#This Row],[CODE]])</f>
        <v>6977075ZNGA562BC</v>
      </c>
      <c r="K390" s="1" t="str">
        <f t="shared" si="28"/>
        <v>UNIQUE</v>
      </c>
      <c r="L390" s="1" t="b">
        <f t="shared" ref="L390:L453" si="30">SUMPRODUCT(--(G390=BUILDCODES))&gt;0</f>
        <v>0</v>
      </c>
      <c r="M390" s="1" t="str">
        <f t="shared" ref="M390:M430" si="31">IF(AND(K390="DUP", L390=TRUE),"NO","PAY")</f>
        <v>PAY</v>
      </c>
      <c r="N390" s="34">
        <f>IF(M390="PAY", VLOOKUP(Table1[[#This Row],[JOB TYPE]],'CODES FOR CLOSING TYPE'!$A$1:$C$28, 3, 0), "")</f>
        <v>498.69</v>
      </c>
      <c r="O390" s="5">
        <f t="shared" si="29"/>
        <v>16</v>
      </c>
    </row>
    <row r="391" spans="1:15" ht="15" customHeight="1" x14ac:dyDescent="0.35">
      <c r="A391" s="30">
        <v>6848464</v>
      </c>
      <c r="B391" s="30" t="s">
        <v>708</v>
      </c>
      <c r="C391" s="30" t="s">
        <v>11</v>
      </c>
      <c r="D391" s="30"/>
      <c r="E391" s="1" t="s">
        <v>30</v>
      </c>
      <c r="F391" s="51">
        <v>43209</v>
      </c>
      <c r="G391" s="32" t="str">
        <f>VLOOKUP(Table1[[#This Row],[JOB TYPE]],'CODES FOR CLOSING TYPE'!$A$1:$B$28,2,0)</f>
        <v>NGA-750</v>
      </c>
      <c r="H391" s="1" t="str">
        <f>_xlfn.IFNA(VLOOKUP(Table1[[#This Row],[JOB TYPE]],Table2[#All],2,0), "Not req")</f>
        <v>Not req</v>
      </c>
      <c r="J391" s="1" t="str">
        <f>CONCATENATE(Table1[[#This Row],[WORK ID]],Table1[[#This Row],[CODE]])</f>
        <v>6848464NGA-750</v>
      </c>
      <c r="K391" s="1" t="str">
        <f t="shared" si="28"/>
        <v>UNIQUE</v>
      </c>
      <c r="L391" s="1" t="b">
        <f t="shared" si="30"/>
        <v>0</v>
      </c>
      <c r="M391" s="1" t="str">
        <f t="shared" si="31"/>
        <v>PAY</v>
      </c>
      <c r="N391" s="34">
        <f>IF(M391="PAY", VLOOKUP(Table1[[#This Row],[JOB TYPE]],'CODES FOR CLOSING TYPE'!$A$1:$C$28, 3, 0), "")</f>
        <v>22.61</v>
      </c>
      <c r="O391" s="5">
        <f t="shared" si="29"/>
        <v>16</v>
      </c>
    </row>
    <row r="392" spans="1:15" ht="15" customHeight="1" x14ac:dyDescent="0.35">
      <c r="A392" s="30">
        <v>6848464</v>
      </c>
      <c r="B392" s="30" t="s">
        <v>708</v>
      </c>
      <c r="C392" s="30" t="s">
        <v>587</v>
      </c>
      <c r="D392" s="30"/>
      <c r="E392" s="1" t="s">
        <v>30</v>
      </c>
      <c r="F392" s="51">
        <v>43209</v>
      </c>
      <c r="G392" s="32" t="str">
        <f>VLOOKUP(Table1[[#This Row],[JOB TYPE]],'CODES FOR CLOSING TYPE'!$A$1:$B$28,2,0)</f>
        <v>NGA-751</v>
      </c>
      <c r="H392" s="1" t="str">
        <f>_xlfn.IFNA(VLOOKUP(Table1[[#This Row],[JOB TYPE]],Table2[#All],2,0), "Not req")</f>
        <v>Not req</v>
      </c>
      <c r="J392" s="1" t="str">
        <f>CONCATENATE(Table1[[#This Row],[WORK ID]],Table1[[#This Row],[CODE]])</f>
        <v>6848464NGA-751</v>
      </c>
      <c r="K392" s="1" t="str">
        <f t="shared" si="28"/>
        <v>UNIQUE</v>
      </c>
      <c r="L392" s="1" t="b">
        <f t="shared" si="30"/>
        <v>0</v>
      </c>
      <c r="M392" s="1" t="str">
        <f t="shared" si="31"/>
        <v>PAY</v>
      </c>
      <c r="N392" s="34">
        <f>IF(M392="PAY", VLOOKUP(Table1[[#This Row],[JOB TYPE]],'CODES FOR CLOSING TYPE'!$A$1:$C$28, 3, 0), "")</f>
        <v>146.76</v>
      </c>
      <c r="O392" s="5">
        <f t="shared" si="29"/>
        <v>16</v>
      </c>
    </row>
    <row r="393" spans="1:15" ht="15" customHeight="1" x14ac:dyDescent="0.35">
      <c r="A393" s="30">
        <v>6958080</v>
      </c>
      <c r="B393" s="30" t="s">
        <v>709</v>
      </c>
      <c r="C393" s="30" t="s">
        <v>91</v>
      </c>
      <c r="D393" s="30"/>
      <c r="E393" s="1" t="s">
        <v>30</v>
      </c>
      <c r="F393" s="51">
        <v>43210</v>
      </c>
      <c r="G393" s="32" t="str">
        <f>VLOOKUP(Table1[[#This Row],[JOB TYPE]],'CODES FOR CLOSING TYPE'!$A$1:$B$28,2,0)</f>
        <v>ZNGA562B</v>
      </c>
      <c r="H393" s="1" t="str">
        <f>_xlfn.IFNA(VLOOKUP(Table1[[#This Row],[JOB TYPE]],Table2[#All],2,0), "Not req")</f>
        <v>Not req</v>
      </c>
      <c r="J393" s="1" t="str">
        <f>CONCATENATE(Table1[[#This Row],[WORK ID]],Table1[[#This Row],[CODE]])</f>
        <v>6958080ZNGA562B</v>
      </c>
      <c r="K393" s="1" t="str">
        <f t="shared" si="28"/>
        <v>DUP</v>
      </c>
      <c r="L393" s="1" t="b">
        <f t="shared" si="30"/>
        <v>1</v>
      </c>
      <c r="M393" s="1" t="str">
        <f t="shared" si="31"/>
        <v>NO</v>
      </c>
      <c r="N393" s="34" t="str">
        <f>IF(M393="PAY", VLOOKUP(Table1[[#This Row],[JOB TYPE]],'CODES FOR CLOSING TYPE'!$A$1:$C$28, 3, 0), "")</f>
        <v/>
      </c>
      <c r="O393" s="5">
        <f t="shared" si="29"/>
        <v>16</v>
      </c>
    </row>
    <row r="394" spans="1:15" ht="15" customHeight="1" x14ac:dyDescent="0.35">
      <c r="A394" s="30">
        <v>6958080</v>
      </c>
      <c r="B394" s="30" t="s">
        <v>709</v>
      </c>
      <c r="C394" s="30" t="s">
        <v>32</v>
      </c>
      <c r="D394" s="30"/>
      <c r="E394" s="1" t="s">
        <v>30</v>
      </c>
      <c r="F394" s="51">
        <v>43210</v>
      </c>
      <c r="G394" s="32" t="str">
        <f>VLOOKUP(Table1[[#This Row],[JOB TYPE]],'CODES FOR CLOSING TYPE'!$A$1:$B$28,2,0)</f>
        <v>ZNGA562BC</v>
      </c>
      <c r="H394" s="1" t="str">
        <f>_xlfn.IFNA(VLOOKUP(Table1[[#This Row],[JOB TYPE]],Table2[#All],2,0), "Not req")</f>
        <v>Not req</v>
      </c>
      <c r="J394" s="1" t="str">
        <f>CONCATENATE(Table1[[#This Row],[WORK ID]],Table1[[#This Row],[CODE]])</f>
        <v>6958080ZNGA562BC</v>
      </c>
      <c r="K394" s="1" t="str">
        <f t="shared" si="28"/>
        <v>UNIQUE</v>
      </c>
      <c r="L394" s="1" t="b">
        <f t="shared" si="30"/>
        <v>0</v>
      </c>
      <c r="M394" s="1" t="str">
        <f t="shared" si="31"/>
        <v>PAY</v>
      </c>
      <c r="N394" s="34">
        <f>IF(M394="PAY", VLOOKUP(Table1[[#This Row],[JOB TYPE]],'CODES FOR CLOSING TYPE'!$A$1:$C$28, 3, 0), "")</f>
        <v>498.69</v>
      </c>
      <c r="O394" s="5">
        <f t="shared" si="29"/>
        <v>16</v>
      </c>
    </row>
    <row r="395" spans="1:15" ht="15" customHeight="1" x14ac:dyDescent="0.35">
      <c r="A395" s="30">
        <v>6905564</v>
      </c>
      <c r="B395" s="30" t="s">
        <v>710</v>
      </c>
      <c r="C395" s="30" t="s">
        <v>621</v>
      </c>
      <c r="D395" s="30"/>
      <c r="E395" s="1" t="s">
        <v>30</v>
      </c>
      <c r="F395" s="51">
        <v>43210</v>
      </c>
      <c r="G395" s="32" t="str">
        <f>VLOOKUP(Table1[[#This Row],[JOB TYPE]],'CODES FOR CLOSING TYPE'!$A$1:$B$28,2,0)</f>
        <v>NGA-511</v>
      </c>
      <c r="H395" s="1" t="str">
        <f>_xlfn.IFNA(VLOOKUP(Table1[[#This Row],[JOB TYPE]],Table2[#All],2,0), "Not req")</f>
        <v>Not req</v>
      </c>
      <c r="J395" s="1" t="str">
        <f>CONCATENATE(Table1[[#This Row],[WORK ID]],Table1[[#This Row],[CODE]])</f>
        <v>6905564NGA-511</v>
      </c>
      <c r="K395" s="1" t="str">
        <f t="shared" si="28"/>
        <v>UNIQUE</v>
      </c>
      <c r="L395" s="1" t="b">
        <f t="shared" si="30"/>
        <v>0</v>
      </c>
      <c r="M395" s="1" t="str">
        <f t="shared" si="31"/>
        <v>PAY</v>
      </c>
      <c r="N395" s="34">
        <f>IF(M395="PAY", VLOOKUP(Table1[[#This Row],[JOB TYPE]],'CODES FOR CLOSING TYPE'!$A$1:$C$28, 3, 0), "")</f>
        <v>225.02</v>
      </c>
      <c r="O395" s="5">
        <f t="shared" si="29"/>
        <v>16</v>
      </c>
    </row>
    <row r="396" spans="1:15" ht="15" customHeight="1" x14ac:dyDescent="0.35">
      <c r="A396" s="30">
        <v>7020259</v>
      </c>
      <c r="B396" s="30" t="s">
        <v>711</v>
      </c>
      <c r="C396" s="30" t="s">
        <v>9</v>
      </c>
      <c r="D396" s="30"/>
      <c r="E396" s="1" t="s">
        <v>7</v>
      </c>
      <c r="F396" s="51">
        <v>43209</v>
      </c>
      <c r="G396" s="32" t="str">
        <f>VLOOKUP(Table1[[#This Row],[JOB TYPE]],'CODES FOR CLOSING TYPE'!$A$1:$B$28,2,0)</f>
        <v>ZNGA561B</v>
      </c>
      <c r="H396" s="1" t="str">
        <f>_xlfn.IFNA(VLOOKUP(Table1[[#This Row],[JOB TYPE]],Table2[#All],2,0), "Not req")</f>
        <v>Not req</v>
      </c>
      <c r="J396" s="1" t="str">
        <f>CONCATENATE(Table1[[#This Row],[WORK ID]],Table1[[#This Row],[CODE]])</f>
        <v>7020259ZNGA561B</v>
      </c>
      <c r="K396" s="1" t="str">
        <f t="shared" si="28"/>
        <v>DUP</v>
      </c>
      <c r="L396" s="1" t="b">
        <f t="shared" si="30"/>
        <v>1</v>
      </c>
      <c r="M396" s="1" t="str">
        <f t="shared" si="31"/>
        <v>NO</v>
      </c>
      <c r="N396" s="34" t="str">
        <f>IF(M396="PAY", VLOOKUP(Table1[[#This Row],[JOB TYPE]],'CODES FOR CLOSING TYPE'!$A$1:$C$28, 3, 0), "")</f>
        <v/>
      </c>
      <c r="O396" s="5">
        <f t="shared" si="29"/>
        <v>16</v>
      </c>
    </row>
    <row r="397" spans="1:15" ht="15" customHeight="1" x14ac:dyDescent="0.35">
      <c r="A397" s="30">
        <v>7020259</v>
      </c>
      <c r="B397" s="30" t="s">
        <v>711</v>
      </c>
      <c r="C397" s="30" t="s">
        <v>15</v>
      </c>
      <c r="D397" s="30"/>
      <c r="E397" s="1" t="s">
        <v>7</v>
      </c>
      <c r="F397" s="51">
        <v>43209</v>
      </c>
      <c r="G397" s="32" t="str">
        <f>VLOOKUP(Table1[[#This Row],[JOB TYPE]],'CODES FOR CLOSING TYPE'!$A$1:$B$28,2,0)</f>
        <v>ZNGA561BC</v>
      </c>
      <c r="H397" s="1" t="str">
        <f>_xlfn.IFNA(VLOOKUP(Table1[[#This Row],[JOB TYPE]],Table2[#All],2,0), "Not req")</f>
        <v>Not req</v>
      </c>
      <c r="J397" s="1" t="str">
        <f>CONCATENATE(Table1[[#This Row],[WORK ID]],Table1[[#This Row],[CODE]])</f>
        <v>7020259ZNGA561BC</v>
      </c>
      <c r="K397" s="1" t="str">
        <f t="shared" si="28"/>
        <v>UNIQUE</v>
      </c>
      <c r="L397" s="1" t="b">
        <f t="shared" si="30"/>
        <v>0</v>
      </c>
      <c r="M397" s="1" t="str">
        <f t="shared" si="31"/>
        <v>PAY</v>
      </c>
      <c r="N397" s="34">
        <f>IF(M397="PAY", VLOOKUP(Table1[[#This Row],[JOB TYPE]],'CODES FOR CLOSING TYPE'!$A$1:$C$28, 3, 0), "")</f>
        <v>433.57</v>
      </c>
      <c r="O397" s="5">
        <f t="shared" si="29"/>
        <v>16</v>
      </c>
    </row>
    <row r="398" spans="1:15" ht="15" customHeight="1" x14ac:dyDescent="0.35">
      <c r="A398" s="30">
        <v>7066845</v>
      </c>
      <c r="B398" s="30" t="s">
        <v>690</v>
      </c>
      <c r="C398" s="30" t="s">
        <v>26</v>
      </c>
      <c r="D398" s="30"/>
      <c r="E398" s="1" t="s">
        <v>7</v>
      </c>
      <c r="F398" s="51">
        <v>43209</v>
      </c>
      <c r="G398" s="32" t="str">
        <f>VLOOKUP(Table1[[#This Row],[JOB TYPE]],'CODES FOR CLOSING TYPE'!$A$1:$B$28,2,0)</f>
        <v>ZNGA563BC</v>
      </c>
      <c r="H398" s="1" t="str">
        <f>_xlfn.IFNA(VLOOKUP(Table1[[#This Row],[JOB TYPE]],Table2[#All],2,0), "Not req")</f>
        <v>Not req</v>
      </c>
      <c r="J398" s="1" t="str">
        <f>CONCATENATE(Table1[[#This Row],[WORK ID]],Table1[[#This Row],[CODE]])</f>
        <v>7066845ZNGA563BC</v>
      </c>
      <c r="K398" s="1" t="str">
        <f t="shared" si="28"/>
        <v>UNIQUE</v>
      </c>
      <c r="L398" s="1" t="b">
        <f t="shared" si="30"/>
        <v>0</v>
      </c>
      <c r="M398" s="1" t="str">
        <f t="shared" si="31"/>
        <v>PAY</v>
      </c>
      <c r="N398" s="34">
        <f>IF(M398="PAY", VLOOKUP(Table1[[#This Row],[JOB TYPE]],'CODES FOR CLOSING TYPE'!$A$1:$C$28, 3, 0), "")</f>
        <v>626.70000000000005</v>
      </c>
      <c r="O398" s="5">
        <f t="shared" si="29"/>
        <v>16</v>
      </c>
    </row>
    <row r="399" spans="1:15" ht="15" customHeight="1" x14ac:dyDescent="0.35">
      <c r="A399" s="30">
        <v>7021446</v>
      </c>
      <c r="B399" s="30" t="s">
        <v>689</v>
      </c>
      <c r="C399" s="30" t="s">
        <v>26</v>
      </c>
      <c r="D399" s="30"/>
      <c r="E399" s="1" t="s">
        <v>7</v>
      </c>
      <c r="F399" s="51">
        <v>43209</v>
      </c>
      <c r="G399" s="32" t="str">
        <f>VLOOKUP(Table1[[#This Row],[JOB TYPE]],'CODES FOR CLOSING TYPE'!$A$1:$B$28,2,0)</f>
        <v>ZNGA563BC</v>
      </c>
      <c r="H399" s="1" t="str">
        <f>_xlfn.IFNA(VLOOKUP(Table1[[#This Row],[JOB TYPE]],Table2[#All],2,0), "Not req")</f>
        <v>Not req</v>
      </c>
      <c r="J399" s="1" t="str">
        <f>CONCATENATE(Table1[[#This Row],[WORK ID]],Table1[[#This Row],[CODE]])</f>
        <v>7021446ZNGA563BC</v>
      </c>
      <c r="K399" s="1" t="str">
        <f t="shared" si="28"/>
        <v>UNIQUE</v>
      </c>
      <c r="L399" s="1" t="b">
        <f t="shared" si="30"/>
        <v>0</v>
      </c>
      <c r="M399" s="1" t="str">
        <f t="shared" si="31"/>
        <v>PAY</v>
      </c>
      <c r="N399" s="34">
        <f>IF(M399="PAY", VLOOKUP(Table1[[#This Row],[JOB TYPE]],'CODES FOR CLOSING TYPE'!$A$1:$C$28, 3, 0), "")</f>
        <v>626.70000000000005</v>
      </c>
      <c r="O399" s="5">
        <f t="shared" si="29"/>
        <v>16</v>
      </c>
    </row>
    <row r="400" spans="1:15" ht="15" customHeight="1" x14ac:dyDescent="0.35">
      <c r="A400" s="30">
        <v>7056694</v>
      </c>
      <c r="B400" s="30" t="s">
        <v>688</v>
      </c>
      <c r="C400" s="30" t="s">
        <v>26</v>
      </c>
      <c r="D400" s="30"/>
      <c r="E400" s="1" t="s">
        <v>7</v>
      </c>
      <c r="F400" s="51">
        <v>43209</v>
      </c>
      <c r="G400" s="32" t="str">
        <f>VLOOKUP(Table1[[#This Row],[JOB TYPE]],'CODES FOR CLOSING TYPE'!$A$1:$B$28,2,0)</f>
        <v>ZNGA563BC</v>
      </c>
      <c r="H400" s="1" t="str">
        <f>_xlfn.IFNA(VLOOKUP(Table1[[#This Row],[JOB TYPE]],Table2[#All],2,0), "Not req")</f>
        <v>Not req</v>
      </c>
      <c r="J400" s="1" t="str">
        <f>CONCATENATE(Table1[[#This Row],[WORK ID]],Table1[[#This Row],[CODE]])</f>
        <v>7056694ZNGA563BC</v>
      </c>
      <c r="K400" s="1" t="str">
        <f t="shared" si="28"/>
        <v>UNIQUE</v>
      </c>
      <c r="L400" s="1" t="b">
        <f t="shared" si="30"/>
        <v>0</v>
      </c>
      <c r="M400" s="1" t="str">
        <f t="shared" si="31"/>
        <v>PAY</v>
      </c>
      <c r="N400" s="34">
        <f>IF(M400="PAY", VLOOKUP(Table1[[#This Row],[JOB TYPE]],'CODES FOR CLOSING TYPE'!$A$1:$C$28, 3, 0), "")</f>
        <v>626.70000000000005</v>
      </c>
      <c r="O400" s="5">
        <f t="shared" si="29"/>
        <v>16</v>
      </c>
    </row>
    <row r="401" spans="1:15" ht="15" customHeight="1" x14ac:dyDescent="0.35">
      <c r="A401" s="30">
        <v>7127599</v>
      </c>
      <c r="B401" s="30" t="s">
        <v>712</v>
      </c>
      <c r="C401" s="30" t="s">
        <v>6</v>
      </c>
      <c r="D401" s="30"/>
      <c r="E401" s="1" t="s">
        <v>7</v>
      </c>
      <c r="F401" s="51">
        <v>43210</v>
      </c>
      <c r="G401" s="32" t="str">
        <f>VLOOKUP(Table1[[#This Row],[JOB TYPE]],'CODES FOR CLOSING TYPE'!$A$1:$B$28,2,0)</f>
        <v>ZNGA563B</v>
      </c>
      <c r="H401" s="1" t="str">
        <f>_xlfn.IFNA(VLOOKUP(Table1[[#This Row],[JOB TYPE]],Table2[#All],2,0), "Not req")</f>
        <v>REQ</v>
      </c>
      <c r="I401" s="1" t="s">
        <v>164</v>
      </c>
      <c r="J401" s="1" t="str">
        <f>CONCATENATE(Table1[[#This Row],[WORK ID]],Table1[[#This Row],[CODE]])</f>
        <v>7127599ZNGA563B</v>
      </c>
      <c r="K401" s="1" t="str">
        <f t="shared" si="28"/>
        <v>DUP</v>
      </c>
      <c r="L401" s="1" t="b">
        <f t="shared" si="30"/>
        <v>1</v>
      </c>
      <c r="M401" s="1" t="str">
        <f t="shared" si="31"/>
        <v>NO</v>
      </c>
      <c r="N401" s="34" t="str">
        <f>IF(M401="PAY", VLOOKUP(Table1[[#This Row],[JOB TYPE]],'CODES FOR CLOSING TYPE'!$A$1:$C$28, 3, 0), "")</f>
        <v/>
      </c>
      <c r="O401" s="5">
        <f t="shared" si="29"/>
        <v>16</v>
      </c>
    </row>
    <row r="402" spans="1:15" ht="15" customHeight="1" x14ac:dyDescent="0.35">
      <c r="A402" s="30">
        <v>6718760</v>
      </c>
      <c r="B402" s="30" t="s">
        <v>713</v>
      </c>
      <c r="C402" s="30" t="s">
        <v>20</v>
      </c>
      <c r="D402" s="30"/>
      <c r="E402" s="1" t="s">
        <v>7</v>
      </c>
      <c r="F402" s="51">
        <v>43211</v>
      </c>
      <c r="G402" s="32" t="str">
        <f>VLOOKUP(Table1[[#This Row],[JOB TYPE]],'CODES FOR CLOSING TYPE'!$A$1:$B$28,2,0)</f>
        <v>ZNGA564B</v>
      </c>
      <c r="H402" s="1" t="str">
        <f>_xlfn.IFNA(VLOOKUP(Table1[[#This Row],[JOB TYPE]],Table2[#All],2,0), "Not req")</f>
        <v>REQ</v>
      </c>
      <c r="I402" s="1" t="s">
        <v>164</v>
      </c>
      <c r="J402" s="1" t="str">
        <f>CONCATENATE(Table1[[#This Row],[WORK ID]],Table1[[#This Row],[CODE]])</f>
        <v>6718760ZNGA564B</v>
      </c>
      <c r="K402" s="1" t="str">
        <f t="shared" si="28"/>
        <v>DUP</v>
      </c>
      <c r="L402" s="1" t="b">
        <f t="shared" si="30"/>
        <v>1</v>
      </c>
      <c r="M402" s="1" t="str">
        <f t="shared" si="31"/>
        <v>NO</v>
      </c>
      <c r="N402" s="34" t="str">
        <f>IF(M402="PAY", VLOOKUP(Table1[[#This Row],[JOB TYPE]],'CODES FOR CLOSING TYPE'!$A$1:$C$28, 3, 0), "")</f>
        <v/>
      </c>
      <c r="O402" s="5">
        <f t="shared" si="29"/>
        <v>16</v>
      </c>
    </row>
    <row r="403" spans="1:15" ht="15" customHeight="1" x14ac:dyDescent="0.35">
      <c r="A403" s="30">
        <v>6718760</v>
      </c>
      <c r="B403" s="30" t="s">
        <v>713</v>
      </c>
      <c r="C403" s="30" t="s">
        <v>52</v>
      </c>
      <c r="D403" s="30"/>
      <c r="E403" s="1" t="s">
        <v>7</v>
      </c>
      <c r="F403" s="51">
        <v>43211</v>
      </c>
      <c r="G403" s="32" t="str">
        <f>VLOOKUP(Table1[[#This Row],[JOB TYPE]],'CODES FOR CLOSING TYPE'!$A$1:$B$28,2,0)</f>
        <v>ZNGA564BC</v>
      </c>
      <c r="H403" s="1" t="str">
        <f>_xlfn.IFNA(VLOOKUP(Table1[[#This Row],[JOB TYPE]],Table2[#All],2,0), "Not req")</f>
        <v>Not req</v>
      </c>
      <c r="J403" s="1" t="str">
        <f>CONCATENATE(Table1[[#This Row],[WORK ID]],Table1[[#This Row],[CODE]])</f>
        <v>6718760ZNGA564BC</v>
      </c>
      <c r="K403" s="1" t="str">
        <f t="shared" si="28"/>
        <v>UNIQUE</v>
      </c>
      <c r="L403" s="1" t="b">
        <f t="shared" si="30"/>
        <v>0</v>
      </c>
      <c r="M403" s="1" t="str">
        <f t="shared" si="31"/>
        <v>PAY</v>
      </c>
      <c r="N403" s="34">
        <f>IF(M403="PAY", VLOOKUP(Table1[[#This Row],[JOB TYPE]],'CODES FOR CLOSING TYPE'!$A$1:$C$28, 3, 0), "")</f>
        <v>881.69</v>
      </c>
      <c r="O403" s="5">
        <f t="shared" si="29"/>
        <v>16</v>
      </c>
    </row>
    <row r="404" spans="1:15" ht="15" customHeight="1" x14ac:dyDescent="0.35">
      <c r="A404" s="30">
        <v>7021036</v>
      </c>
      <c r="B404" s="30" t="s">
        <v>714</v>
      </c>
      <c r="C404" s="30" t="s">
        <v>20</v>
      </c>
      <c r="D404" s="30"/>
      <c r="E404" s="1" t="s">
        <v>7</v>
      </c>
      <c r="F404" s="51">
        <v>43211</v>
      </c>
      <c r="G404" s="32" t="str">
        <f>VLOOKUP(Table1[[#This Row],[JOB TYPE]],'CODES FOR CLOSING TYPE'!$A$1:$B$28,2,0)</f>
        <v>ZNGA564B</v>
      </c>
      <c r="H404" s="1" t="str">
        <f>_xlfn.IFNA(VLOOKUP(Table1[[#This Row],[JOB TYPE]],Table2[#All],2,0), "Not req")</f>
        <v>REQ</v>
      </c>
      <c r="I404" s="1" t="s">
        <v>164</v>
      </c>
      <c r="J404" s="1" t="str">
        <f>CONCATENATE(Table1[[#This Row],[WORK ID]],Table1[[#This Row],[CODE]])</f>
        <v>7021036ZNGA564B</v>
      </c>
      <c r="K404" s="1" t="str">
        <f t="shared" si="28"/>
        <v>DUP</v>
      </c>
      <c r="L404" s="1" t="b">
        <f t="shared" si="30"/>
        <v>1</v>
      </c>
      <c r="M404" s="1" t="str">
        <f t="shared" si="31"/>
        <v>NO</v>
      </c>
      <c r="N404" s="34" t="str">
        <f>IF(M404="PAY", VLOOKUP(Table1[[#This Row],[JOB TYPE]],'CODES FOR CLOSING TYPE'!$A$1:$C$28, 3, 0), "")</f>
        <v/>
      </c>
      <c r="O404" s="5">
        <f t="shared" si="29"/>
        <v>16</v>
      </c>
    </row>
    <row r="405" spans="1:15" ht="15" customHeight="1" x14ac:dyDescent="0.35">
      <c r="A405" s="30">
        <v>6980039</v>
      </c>
      <c r="B405" s="30" t="s">
        <v>663</v>
      </c>
      <c r="C405" s="30" t="s">
        <v>26</v>
      </c>
      <c r="D405" s="30"/>
      <c r="E405" s="1" t="s">
        <v>155</v>
      </c>
      <c r="F405" s="51">
        <v>43209</v>
      </c>
      <c r="G405" s="32" t="str">
        <f>VLOOKUP(Table1[[#This Row],[JOB TYPE]],'CODES FOR CLOSING TYPE'!$A$1:$B$28,2,0)</f>
        <v>ZNGA563BC</v>
      </c>
      <c r="H405" s="1" t="str">
        <f>_xlfn.IFNA(VLOOKUP(Table1[[#This Row],[JOB TYPE]],Table2[#All],2,0), "Not req")</f>
        <v>Not req</v>
      </c>
      <c r="J405" s="1" t="str">
        <f>CONCATENATE(Table1[[#This Row],[WORK ID]],Table1[[#This Row],[CODE]])</f>
        <v>6980039ZNGA563BC</v>
      </c>
      <c r="K405" s="1" t="str">
        <f t="shared" si="28"/>
        <v>UNIQUE</v>
      </c>
      <c r="L405" s="1" t="b">
        <f t="shared" si="30"/>
        <v>0</v>
      </c>
      <c r="M405" s="1" t="str">
        <f t="shared" si="31"/>
        <v>PAY</v>
      </c>
      <c r="N405" s="34">
        <f>IF(M405="PAY", VLOOKUP(Table1[[#This Row],[JOB TYPE]],'CODES FOR CLOSING TYPE'!$A$1:$C$28, 3, 0), "")</f>
        <v>626.70000000000005</v>
      </c>
      <c r="O405" s="5">
        <f t="shared" si="29"/>
        <v>16</v>
      </c>
    </row>
    <row r="406" spans="1:15" ht="15" customHeight="1" x14ac:dyDescent="0.35">
      <c r="A406" s="30">
        <v>7057511</v>
      </c>
      <c r="B406" s="30" t="s">
        <v>715</v>
      </c>
      <c r="C406" s="30" t="s">
        <v>6</v>
      </c>
      <c r="D406" s="30"/>
      <c r="E406" s="1" t="s">
        <v>155</v>
      </c>
      <c r="F406" s="51">
        <v>43209</v>
      </c>
      <c r="G406" s="32" t="str">
        <f>VLOOKUP(Table1[[#This Row],[JOB TYPE]],'CODES FOR CLOSING TYPE'!$A$1:$B$28,2,0)</f>
        <v>ZNGA563B</v>
      </c>
      <c r="H406" s="1" t="str">
        <f>_xlfn.IFNA(VLOOKUP(Table1[[#This Row],[JOB TYPE]],Table2[#All],2,0), "Not req")</f>
        <v>REQ</v>
      </c>
      <c r="I406" s="1" t="s">
        <v>164</v>
      </c>
      <c r="J406" s="1" t="str">
        <f>CONCATENATE(Table1[[#This Row],[WORK ID]],Table1[[#This Row],[CODE]])</f>
        <v>7057511ZNGA563B</v>
      </c>
      <c r="K406" s="1" t="str">
        <f t="shared" si="28"/>
        <v>DUP</v>
      </c>
      <c r="L406" s="1" t="b">
        <f t="shared" si="30"/>
        <v>1</v>
      </c>
      <c r="M406" s="1" t="str">
        <f t="shared" si="31"/>
        <v>NO</v>
      </c>
      <c r="N406" s="34" t="str">
        <f>IF(M406="PAY", VLOOKUP(Table1[[#This Row],[JOB TYPE]],'CODES FOR CLOSING TYPE'!$A$1:$C$28, 3, 0), "")</f>
        <v/>
      </c>
      <c r="O406" s="5">
        <f t="shared" si="29"/>
        <v>16</v>
      </c>
    </row>
    <row r="407" spans="1:15" ht="15" customHeight="1" x14ac:dyDescent="0.35">
      <c r="A407" s="30">
        <v>7057511</v>
      </c>
      <c r="B407" s="30" t="s">
        <v>715</v>
      </c>
      <c r="C407" s="30" t="s">
        <v>26</v>
      </c>
      <c r="D407" s="30"/>
      <c r="E407" s="1" t="s">
        <v>155</v>
      </c>
      <c r="F407" s="51">
        <v>43209</v>
      </c>
      <c r="G407" s="32" t="str">
        <f>VLOOKUP(Table1[[#This Row],[JOB TYPE]],'CODES FOR CLOSING TYPE'!$A$1:$B$28,2,0)</f>
        <v>ZNGA563BC</v>
      </c>
      <c r="H407" s="1" t="str">
        <f>_xlfn.IFNA(VLOOKUP(Table1[[#This Row],[JOB TYPE]],Table2[#All],2,0), "Not req")</f>
        <v>Not req</v>
      </c>
      <c r="J407" s="1" t="str">
        <f>CONCATENATE(Table1[[#This Row],[WORK ID]],Table1[[#This Row],[CODE]])</f>
        <v>7057511ZNGA563BC</v>
      </c>
      <c r="K407" s="1" t="str">
        <f t="shared" si="28"/>
        <v>UNIQUE</v>
      </c>
      <c r="L407" s="1" t="b">
        <f t="shared" si="30"/>
        <v>0</v>
      </c>
      <c r="M407" s="1" t="str">
        <f t="shared" si="31"/>
        <v>PAY</v>
      </c>
      <c r="N407" s="34">
        <f>IF(M407="PAY", VLOOKUP(Table1[[#This Row],[JOB TYPE]],'CODES FOR CLOSING TYPE'!$A$1:$C$28, 3, 0), "")</f>
        <v>626.70000000000005</v>
      </c>
      <c r="O407" s="5">
        <f t="shared" si="29"/>
        <v>16</v>
      </c>
    </row>
    <row r="408" spans="1:15" ht="15" customHeight="1" x14ac:dyDescent="0.35">
      <c r="A408" s="30">
        <v>7093952</v>
      </c>
      <c r="B408" s="30" t="s">
        <v>716</v>
      </c>
      <c r="C408" s="30" t="s">
        <v>6</v>
      </c>
      <c r="D408" s="30"/>
      <c r="E408" s="1" t="s">
        <v>155</v>
      </c>
      <c r="F408" s="51">
        <v>43209</v>
      </c>
      <c r="G408" s="32" t="str">
        <f>VLOOKUP(Table1[[#This Row],[JOB TYPE]],'CODES FOR CLOSING TYPE'!$A$1:$B$28,2,0)</f>
        <v>ZNGA563B</v>
      </c>
      <c r="H408" s="1" t="str">
        <f>_xlfn.IFNA(VLOOKUP(Table1[[#This Row],[JOB TYPE]],Table2[#All],2,0), "Not req")</f>
        <v>REQ</v>
      </c>
      <c r="I408" s="1" t="s">
        <v>164</v>
      </c>
      <c r="J408" s="1" t="str">
        <f>CONCATENATE(Table1[[#This Row],[WORK ID]],Table1[[#This Row],[CODE]])</f>
        <v>7093952ZNGA563B</v>
      </c>
      <c r="K408" s="1" t="str">
        <f t="shared" si="28"/>
        <v>DUP</v>
      </c>
      <c r="L408" s="1" t="b">
        <f t="shared" si="30"/>
        <v>1</v>
      </c>
      <c r="M408" s="1" t="str">
        <f t="shared" si="31"/>
        <v>NO</v>
      </c>
      <c r="N408" s="34" t="str">
        <f>IF(M408="PAY", VLOOKUP(Table1[[#This Row],[JOB TYPE]],'CODES FOR CLOSING TYPE'!$A$1:$C$28, 3, 0), "")</f>
        <v/>
      </c>
      <c r="O408" s="5">
        <f t="shared" si="29"/>
        <v>16</v>
      </c>
    </row>
    <row r="409" spans="1:15" ht="15" customHeight="1" x14ac:dyDescent="0.35">
      <c r="A409" s="30">
        <v>7093952</v>
      </c>
      <c r="B409" s="30" t="s">
        <v>716</v>
      </c>
      <c r="C409" s="30" t="s">
        <v>26</v>
      </c>
      <c r="D409" s="30"/>
      <c r="E409" s="1" t="s">
        <v>155</v>
      </c>
      <c r="F409" s="51">
        <v>43210</v>
      </c>
      <c r="G409" s="32" t="str">
        <f>VLOOKUP(Table1[[#This Row],[JOB TYPE]],'CODES FOR CLOSING TYPE'!$A$1:$B$28,2,0)</f>
        <v>ZNGA563BC</v>
      </c>
      <c r="H409" s="1" t="str">
        <f>_xlfn.IFNA(VLOOKUP(Table1[[#This Row],[JOB TYPE]],Table2[#All],2,0), "Not req")</f>
        <v>Not req</v>
      </c>
      <c r="J409" s="1" t="str">
        <f>CONCATENATE(Table1[[#This Row],[WORK ID]],Table1[[#This Row],[CODE]])</f>
        <v>7093952ZNGA563BC</v>
      </c>
      <c r="K409" s="1" t="str">
        <f t="shared" si="28"/>
        <v>UNIQUE</v>
      </c>
      <c r="L409" s="1" t="b">
        <f t="shared" si="30"/>
        <v>0</v>
      </c>
      <c r="M409" s="1" t="str">
        <f t="shared" si="31"/>
        <v>PAY</v>
      </c>
      <c r="N409" s="34">
        <f>IF(M409="PAY", VLOOKUP(Table1[[#This Row],[JOB TYPE]],'CODES FOR CLOSING TYPE'!$A$1:$C$28, 3, 0), "")</f>
        <v>626.70000000000005</v>
      </c>
      <c r="O409" s="5">
        <f t="shared" si="29"/>
        <v>16</v>
      </c>
    </row>
    <row r="410" spans="1:15" ht="15" customHeight="1" x14ac:dyDescent="0.35">
      <c r="A410" s="30">
        <v>6880046</v>
      </c>
      <c r="B410" s="30" t="s">
        <v>694</v>
      </c>
      <c r="C410" s="30" t="s">
        <v>37</v>
      </c>
      <c r="D410" s="30"/>
      <c r="E410" s="1" t="s">
        <v>155</v>
      </c>
      <c r="F410" s="51">
        <v>43210</v>
      </c>
      <c r="G410" s="32" t="str">
        <f>VLOOKUP(Table1[[#This Row],[JOB TYPE]],'CODES FOR CLOSING TYPE'!$A$1:$B$28,2,0)</f>
        <v>ZNGA560BC</v>
      </c>
      <c r="H410" s="1" t="str">
        <f>_xlfn.IFNA(VLOOKUP(Table1[[#This Row],[JOB TYPE]],Table2[#All],2,0), "Not req")</f>
        <v>Not req</v>
      </c>
      <c r="J410" s="1" t="str">
        <f>CONCATENATE(Table1[[#This Row],[WORK ID]],Table1[[#This Row],[CODE]])</f>
        <v>6880046ZNGA560BC</v>
      </c>
      <c r="K410" s="1" t="str">
        <f t="shared" si="28"/>
        <v>UNIQUE</v>
      </c>
      <c r="L410" s="1" t="b">
        <f t="shared" si="30"/>
        <v>0</v>
      </c>
      <c r="M410" s="1" t="str">
        <f t="shared" si="31"/>
        <v>PAY</v>
      </c>
      <c r="N410" s="34">
        <f>IF(M410="PAY", VLOOKUP(Table1[[#This Row],[JOB TYPE]],'CODES FOR CLOSING TYPE'!$A$1:$C$28, 3, 0), "")</f>
        <v>414.92</v>
      </c>
      <c r="O410" s="5">
        <f t="shared" si="29"/>
        <v>16</v>
      </c>
    </row>
    <row r="411" spans="1:15" ht="15" customHeight="1" x14ac:dyDescent="0.35">
      <c r="A411" s="30">
        <v>7045956</v>
      </c>
      <c r="B411" s="30" t="s">
        <v>717</v>
      </c>
      <c r="C411" s="30" t="s">
        <v>6</v>
      </c>
      <c r="D411" s="30"/>
      <c r="E411" s="1" t="s">
        <v>155</v>
      </c>
      <c r="F411" s="51">
        <v>43210</v>
      </c>
      <c r="G411" s="32" t="str">
        <f>VLOOKUP(Table1[[#This Row],[JOB TYPE]],'CODES FOR CLOSING TYPE'!$A$1:$B$28,2,0)</f>
        <v>ZNGA563B</v>
      </c>
      <c r="H411" s="1" t="str">
        <f>_xlfn.IFNA(VLOOKUP(Table1[[#This Row],[JOB TYPE]],Table2[#All],2,0), "Not req")</f>
        <v>REQ</v>
      </c>
      <c r="I411" s="1" t="s">
        <v>164</v>
      </c>
      <c r="J411" s="1" t="str">
        <f>CONCATENATE(Table1[[#This Row],[WORK ID]],Table1[[#This Row],[CODE]])</f>
        <v>7045956ZNGA563B</v>
      </c>
      <c r="K411" s="1" t="str">
        <f t="shared" si="28"/>
        <v>DUP</v>
      </c>
      <c r="L411" s="1" t="b">
        <f t="shared" si="30"/>
        <v>1</v>
      </c>
      <c r="M411" s="1" t="str">
        <f t="shared" si="31"/>
        <v>NO</v>
      </c>
      <c r="N411" s="34" t="str">
        <f>IF(M411="PAY", VLOOKUP(Table1[[#This Row],[JOB TYPE]],'CODES FOR CLOSING TYPE'!$A$1:$C$28, 3, 0), "")</f>
        <v/>
      </c>
      <c r="O411" s="5">
        <f t="shared" si="29"/>
        <v>16</v>
      </c>
    </row>
    <row r="412" spans="1:15" ht="15" customHeight="1" x14ac:dyDescent="0.35">
      <c r="A412" s="30">
        <v>7124148</v>
      </c>
      <c r="B412" s="30" t="s">
        <v>718</v>
      </c>
      <c r="C412" s="30" t="s">
        <v>6</v>
      </c>
      <c r="D412" s="30"/>
      <c r="E412" s="1" t="s">
        <v>155</v>
      </c>
      <c r="F412" s="51">
        <v>43211</v>
      </c>
      <c r="G412" s="32" t="str">
        <f>VLOOKUP(Table1[[#This Row],[JOB TYPE]],'CODES FOR CLOSING TYPE'!$A$1:$B$28,2,0)</f>
        <v>ZNGA563B</v>
      </c>
      <c r="H412" s="1" t="str">
        <f>_xlfn.IFNA(VLOOKUP(Table1[[#This Row],[JOB TYPE]],Table2[#All],2,0), "Not req")</f>
        <v>REQ</v>
      </c>
      <c r="I412" s="1" t="s">
        <v>164</v>
      </c>
      <c r="J412" s="1" t="str">
        <f>CONCATENATE(Table1[[#This Row],[WORK ID]],Table1[[#This Row],[CODE]])</f>
        <v>7124148ZNGA563B</v>
      </c>
      <c r="K412" s="1" t="str">
        <f t="shared" si="28"/>
        <v>DUP</v>
      </c>
      <c r="L412" s="1" t="b">
        <f t="shared" si="30"/>
        <v>1</v>
      </c>
      <c r="M412" s="1" t="str">
        <f t="shared" si="31"/>
        <v>NO</v>
      </c>
      <c r="N412" s="34" t="str">
        <f>IF(M412="PAY", VLOOKUP(Table1[[#This Row],[JOB TYPE]],'CODES FOR CLOSING TYPE'!$A$1:$C$28, 3, 0), "")</f>
        <v/>
      </c>
      <c r="O412" s="5">
        <f t="shared" si="29"/>
        <v>16</v>
      </c>
    </row>
    <row r="413" spans="1:15" ht="15" customHeight="1" x14ac:dyDescent="0.35">
      <c r="A413" s="30">
        <v>6791207</v>
      </c>
      <c r="B413" s="30" t="s">
        <v>719</v>
      </c>
      <c r="C413" s="30" t="s">
        <v>9</v>
      </c>
      <c r="D413" s="30"/>
      <c r="E413" s="1" t="s">
        <v>155</v>
      </c>
      <c r="F413" s="51">
        <v>43211</v>
      </c>
      <c r="G413" s="32" t="str">
        <f>VLOOKUP(Table1[[#This Row],[JOB TYPE]],'CODES FOR CLOSING TYPE'!$A$1:$B$28,2,0)</f>
        <v>ZNGA561B</v>
      </c>
      <c r="H413" s="1" t="str">
        <f>_xlfn.IFNA(VLOOKUP(Table1[[#This Row],[JOB TYPE]],Table2[#All],2,0), "Not req")</f>
        <v>Not req</v>
      </c>
      <c r="J413" s="1" t="str">
        <f>CONCATENATE(Table1[[#This Row],[WORK ID]],Table1[[#This Row],[CODE]])</f>
        <v>6791207ZNGA561B</v>
      </c>
      <c r="K413" s="1" t="str">
        <f t="shared" si="28"/>
        <v>DUP</v>
      </c>
      <c r="L413" s="1" t="b">
        <f t="shared" si="30"/>
        <v>1</v>
      </c>
      <c r="M413" s="1" t="str">
        <f t="shared" si="31"/>
        <v>NO</v>
      </c>
      <c r="N413" s="34" t="str">
        <f>IF(M413="PAY", VLOOKUP(Table1[[#This Row],[JOB TYPE]],'CODES FOR CLOSING TYPE'!$A$1:$C$28, 3, 0), "")</f>
        <v/>
      </c>
      <c r="O413" s="5">
        <f t="shared" si="29"/>
        <v>16</v>
      </c>
    </row>
    <row r="414" spans="1:15" ht="15" customHeight="1" x14ac:dyDescent="0.35">
      <c r="A414" s="30">
        <v>7124148</v>
      </c>
      <c r="B414" s="30" t="s">
        <v>718</v>
      </c>
      <c r="C414" s="30" t="s">
        <v>26</v>
      </c>
      <c r="D414" s="30"/>
      <c r="E414" s="1" t="s">
        <v>155</v>
      </c>
      <c r="F414" s="51">
        <v>43211</v>
      </c>
      <c r="G414" s="32" t="str">
        <f>VLOOKUP(Table1[[#This Row],[JOB TYPE]],'CODES FOR CLOSING TYPE'!$A$1:$B$28,2,0)</f>
        <v>ZNGA563BC</v>
      </c>
      <c r="H414" s="1" t="str">
        <f>_xlfn.IFNA(VLOOKUP(Table1[[#This Row],[JOB TYPE]],Table2[#All],2,0), "Not req")</f>
        <v>Not req</v>
      </c>
      <c r="J414" s="1" t="str">
        <f>CONCATENATE(Table1[[#This Row],[WORK ID]],Table1[[#This Row],[CODE]])</f>
        <v>7124148ZNGA563BC</v>
      </c>
      <c r="K414" s="1" t="str">
        <f t="shared" si="28"/>
        <v>UNIQUE</v>
      </c>
      <c r="L414" s="1" t="b">
        <f t="shared" si="30"/>
        <v>0</v>
      </c>
      <c r="M414" s="1" t="str">
        <f t="shared" si="31"/>
        <v>PAY</v>
      </c>
      <c r="N414" s="34">
        <f>IF(M414="PAY", VLOOKUP(Table1[[#This Row],[JOB TYPE]],'CODES FOR CLOSING TYPE'!$A$1:$C$28, 3, 0), "")</f>
        <v>626.70000000000005</v>
      </c>
      <c r="O414" s="5">
        <f t="shared" si="29"/>
        <v>16</v>
      </c>
    </row>
    <row r="415" spans="1:15" ht="15" customHeight="1" x14ac:dyDescent="0.35">
      <c r="A415" s="30">
        <v>6958859</v>
      </c>
      <c r="B415" s="30" t="s">
        <v>695</v>
      </c>
      <c r="C415" s="30" t="s">
        <v>15</v>
      </c>
      <c r="D415" s="30"/>
      <c r="E415" s="1" t="s">
        <v>42</v>
      </c>
      <c r="F415" s="51">
        <v>43209</v>
      </c>
      <c r="G415" s="32" t="str">
        <f>VLOOKUP(Table1[[#This Row],[JOB TYPE]],'CODES FOR CLOSING TYPE'!$A$1:$B$28,2,0)</f>
        <v>ZNGA561BC</v>
      </c>
      <c r="H415" s="1" t="str">
        <f>_xlfn.IFNA(VLOOKUP(Table1[[#This Row],[JOB TYPE]],Table2[#All],2,0), "Not req")</f>
        <v>Not req</v>
      </c>
      <c r="J415" s="1" t="str">
        <f>CONCATENATE(Table1[[#This Row],[WORK ID]],Table1[[#This Row],[CODE]])</f>
        <v>6958859ZNGA561BC</v>
      </c>
      <c r="K415" s="1" t="str">
        <f t="shared" si="28"/>
        <v>UNIQUE</v>
      </c>
      <c r="L415" s="1" t="b">
        <f t="shared" si="30"/>
        <v>0</v>
      </c>
      <c r="M415" s="1" t="str">
        <f t="shared" si="31"/>
        <v>PAY</v>
      </c>
      <c r="N415" s="34">
        <f>IF(M415="PAY", VLOOKUP(Table1[[#This Row],[JOB TYPE]],'CODES FOR CLOSING TYPE'!$A$1:$C$28, 3, 0), "")</f>
        <v>433.57</v>
      </c>
      <c r="O415" s="5">
        <f t="shared" si="29"/>
        <v>16</v>
      </c>
    </row>
    <row r="416" spans="1:15" ht="15" customHeight="1" x14ac:dyDescent="0.35">
      <c r="A416" s="30">
        <v>6929378</v>
      </c>
      <c r="B416" s="30" t="s">
        <v>665</v>
      </c>
      <c r="C416" s="30" t="s">
        <v>26</v>
      </c>
      <c r="D416" s="30"/>
      <c r="E416" s="1" t="s">
        <v>42</v>
      </c>
      <c r="F416" s="51">
        <v>43210</v>
      </c>
      <c r="G416" s="32" t="str">
        <f>VLOOKUP(Table1[[#This Row],[JOB TYPE]],'CODES FOR CLOSING TYPE'!$A$1:$B$28,2,0)</f>
        <v>ZNGA563BC</v>
      </c>
      <c r="H416" s="1" t="str">
        <f>_xlfn.IFNA(VLOOKUP(Table1[[#This Row],[JOB TYPE]],Table2[#All],2,0), "Not req")</f>
        <v>Not req</v>
      </c>
      <c r="J416" s="1" t="str">
        <f>CONCATENATE(Table1[[#This Row],[WORK ID]],Table1[[#This Row],[CODE]])</f>
        <v>6929378ZNGA563BC</v>
      </c>
      <c r="K416" s="1" t="str">
        <f t="shared" si="28"/>
        <v>UNIQUE</v>
      </c>
      <c r="L416" s="1" t="b">
        <f t="shared" si="30"/>
        <v>0</v>
      </c>
      <c r="M416" s="1" t="str">
        <f t="shared" si="31"/>
        <v>PAY</v>
      </c>
      <c r="N416" s="34">
        <f>IF(M416="PAY", VLOOKUP(Table1[[#This Row],[JOB TYPE]],'CODES FOR CLOSING TYPE'!$A$1:$C$28, 3, 0), "")</f>
        <v>626.70000000000005</v>
      </c>
      <c r="O416" s="5">
        <f t="shared" si="29"/>
        <v>16</v>
      </c>
    </row>
    <row r="417" spans="1:15" ht="15" customHeight="1" x14ac:dyDescent="0.35">
      <c r="A417" s="30">
        <v>6882261</v>
      </c>
      <c r="B417" s="30" t="s">
        <v>720</v>
      </c>
      <c r="C417" s="30" t="s">
        <v>13</v>
      </c>
      <c r="D417" s="30"/>
      <c r="E417" s="1" t="s">
        <v>51</v>
      </c>
      <c r="F417" s="51">
        <v>43209</v>
      </c>
      <c r="G417" s="32" t="str">
        <f>VLOOKUP(Table1[[#This Row],[JOB TYPE]],'CODES FOR CLOSING TYPE'!$A$1:$B$28,2,0)</f>
        <v>Z999</v>
      </c>
      <c r="H417" s="1" t="str">
        <f>_xlfn.IFNA(VLOOKUP(Table1[[#This Row],[JOB TYPE]],Table2[#All],2,0), "Not req")</f>
        <v>REQ</v>
      </c>
      <c r="I417" s="1" t="s">
        <v>164</v>
      </c>
      <c r="J417" s="1" t="str">
        <f>CONCATENATE(Table1[[#This Row],[WORK ID]],Table1[[#This Row],[CODE]])</f>
        <v>6882261Z999</v>
      </c>
      <c r="K417" s="1" t="str">
        <f t="shared" si="28"/>
        <v>UNIQUE</v>
      </c>
      <c r="L417" s="1" t="b">
        <f t="shared" si="30"/>
        <v>0</v>
      </c>
      <c r="M417" s="1" t="str">
        <f t="shared" si="31"/>
        <v>PAY</v>
      </c>
      <c r="N417" s="34">
        <f>IF(M417="PAY", VLOOKUP(Table1[[#This Row],[JOB TYPE]],'CODES FOR CLOSING TYPE'!$A$1:$C$28, 3, 0), "")</f>
        <v>0</v>
      </c>
      <c r="O417" s="5">
        <f t="shared" si="29"/>
        <v>16</v>
      </c>
    </row>
    <row r="418" spans="1:15" ht="15" customHeight="1" x14ac:dyDescent="0.35">
      <c r="A418" s="30">
        <v>6882261</v>
      </c>
      <c r="B418" s="30" t="s">
        <v>720</v>
      </c>
      <c r="C418" s="30" t="s">
        <v>9</v>
      </c>
      <c r="D418" s="30"/>
      <c r="E418" s="1" t="s">
        <v>51</v>
      </c>
      <c r="F418" s="51">
        <v>43209</v>
      </c>
      <c r="G418" s="32" t="str">
        <f>VLOOKUP(Table1[[#This Row],[JOB TYPE]],'CODES FOR CLOSING TYPE'!$A$1:$B$28,2,0)</f>
        <v>ZNGA561B</v>
      </c>
      <c r="H418" s="1" t="str">
        <f>_xlfn.IFNA(VLOOKUP(Table1[[#This Row],[JOB TYPE]],Table2[#All],2,0), "Not req")</f>
        <v>Not req</v>
      </c>
      <c r="J418" s="1" t="str">
        <f>CONCATENATE(Table1[[#This Row],[WORK ID]],Table1[[#This Row],[CODE]])</f>
        <v>6882261ZNGA561B</v>
      </c>
      <c r="K418" s="1" t="str">
        <f t="shared" si="28"/>
        <v>DUP</v>
      </c>
      <c r="L418" s="1" t="b">
        <f t="shared" si="30"/>
        <v>1</v>
      </c>
      <c r="M418" s="1" t="str">
        <f t="shared" si="31"/>
        <v>NO</v>
      </c>
      <c r="N418" s="34" t="str">
        <f>IF(M418="PAY", VLOOKUP(Table1[[#This Row],[JOB TYPE]],'CODES FOR CLOSING TYPE'!$A$1:$C$28, 3, 0), "")</f>
        <v/>
      </c>
      <c r="O418" s="5">
        <f t="shared" si="29"/>
        <v>16</v>
      </c>
    </row>
    <row r="419" spans="1:15" ht="15" customHeight="1" x14ac:dyDescent="0.35">
      <c r="A419" s="30">
        <v>6882261</v>
      </c>
      <c r="B419" s="30" t="s">
        <v>720</v>
      </c>
      <c r="C419" s="30" t="s">
        <v>15</v>
      </c>
      <c r="D419" s="30"/>
      <c r="E419" s="1" t="s">
        <v>51</v>
      </c>
      <c r="F419" s="51">
        <v>43210</v>
      </c>
      <c r="G419" s="32" t="str">
        <f>VLOOKUP(Table1[[#This Row],[JOB TYPE]],'CODES FOR CLOSING TYPE'!$A$1:$B$28,2,0)</f>
        <v>ZNGA561BC</v>
      </c>
      <c r="H419" s="1" t="str">
        <f>_xlfn.IFNA(VLOOKUP(Table1[[#This Row],[JOB TYPE]],Table2[#All],2,0), "Not req")</f>
        <v>Not req</v>
      </c>
      <c r="J419" s="1" t="str">
        <f>CONCATENATE(Table1[[#This Row],[WORK ID]],Table1[[#This Row],[CODE]])</f>
        <v>6882261ZNGA561BC</v>
      </c>
      <c r="K419" s="1" t="str">
        <f t="shared" si="28"/>
        <v>UNIQUE</v>
      </c>
      <c r="L419" s="1" t="b">
        <f t="shared" si="30"/>
        <v>0</v>
      </c>
      <c r="M419" s="1" t="str">
        <f t="shared" si="31"/>
        <v>PAY</v>
      </c>
      <c r="N419" s="34">
        <f>IF(M419="PAY", VLOOKUP(Table1[[#This Row],[JOB TYPE]],'CODES FOR CLOSING TYPE'!$A$1:$C$28, 3, 0), "")</f>
        <v>433.57</v>
      </c>
      <c r="O419" s="5">
        <f t="shared" si="29"/>
        <v>16</v>
      </c>
    </row>
    <row r="420" spans="1:15" ht="15" customHeight="1" x14ac:dyDescent="0.35">
      <c r="A420" s="30">
        <v>6889200</v>
      </c>
      <c r="B420" s="30" t="s">
        <v>721</v>
      </c>
      <c r="C420" s="30" t="s">
        <v>29</v>
      </c>
      <c r="D420" s="30"/>
      <c r="E420" s="1" t="s">
        <v>51</v>
      </c>
      <c r="F420" s="51">
        <v>43210</v>
      </c>
      <c r="G420" s="32" t="str">
        <f>VLOOKUP(Table1[[#This Row],[JOB TYPE]],'CODES FOR CLOSING TYPE'!$A$1:$B$28,2,0)</f>
        <v>ZNGA560B</v>
      </c>
      <c r="H420" s="1" t="str">
        <f>_xlfn.IFNA(VLOOKUP(Table1[[#This Row],[JOB TYPE]],Table2[#All],2,0), "Not req")</f>
        <v>Not req</v>
      </c>
      <c r="J420" s="1" t="str">
        <f>CONCATENATE(Table1[[#This Row],[WORK ID]],Table1[[#This Row],[CODE]])</f>
        <v>6889200ZNGA560B</v>
      </c>
      <c r="K420" s="1" t="str">
        <f t="shared" si="28"/>
        <v>DUP</v>
      </c>
      <c r="L420" s="1" t="b">
        <f t="shared" si="30"/>
        <v>1</v>
      </c>
      <c r="M420" s="1" t="str">
        <f t="shared" si="31"/>
        <v>NO</v>
      </c>
      <c r="N420" s="34" t="str">
        <f>IF(M420="PAY", VLOOKUP(Table1[[#This Row],[JOB TYPE]],'CODES FOR CLOSING TYPE'!$A$1:$C$28, 3, 0), "")</f>
        <v/>
      </c>
      <c r="O420" s="5">
        <f t="shared" si="29"/>
        <v>16</v>
      </c>
    </row>
    <row r="421" spans="1:15" ht="15" customHeight="1" x14ac:dyDescent="0.35">
      <c r="A421" s="30">
        <v>6889200</v>
      </c>
      <c r="B421" s="30" t="s">
        <v>721</v>
      </c>
      <c r="C421" s="30" t="s">
        <v>37</v>
      </c>
      <c r="D421" s="30"/>
      <c r="E421" s="1" t="s">
        <v>51</v>
      </c>
      <c r="F421" s="51">
        <v>43210</v>
      </c>
      <c r="G421" s="32" t="str">
        <f>VLOOKUP(Table1[[#This Row],[JOB TYPE]],'CODES FOR CLOSING TYPE'!$A$1:$B$28,2,0)</f>
        <v>ZNGA560BC</v>
      </c>
      <c r="H421" s="1" t="str">
        <f>_xlfn.IFNA(VLOOKUP(Table1[[#This Row],[JOB TYPE]],Table2[#All],2,0), "Not req")</f>
        <v>Not req</v>
      </c>
      <c r="J421" s="1" t="str">
        <f>CONCATENATE(Table1[[#This Row],[WORK ID]],Table1[[#This Row],[CODE]])</f>
        <v>6889200ZNGA560BC</v>
      </c>
      <c r="K421" s="1" t="str">
        <f t="shared" si="28"/>
        <v>UNIQUE</v>
      </c>
      <c r="L421" s="1" t="b">
        <f t="shared" si="30"/>
        <v>0</v>
      </c>
      <c r="M421" s="1" t="str">
        <f t="shared" si="31"/>
        <v>PAY</v>
      </c>
      <c r="N421" s="34">
        <f>IF(M421="PAY", VLOOKUP(Table1[[#This Row],[JOB TYPE]],'CODES FOR CLOSING TYPE'!$A$1:$C$28, 3, 0), "")</f>
        <v>414.92</v>
      </c>
      <c r="O421" s="5">
        <f t="shared" si="29"/>
        <v>16</v>
      </c>
    </row>
    <row r="422" spans="1:15" ht="15" customHeight="1" x14ac:dyDescent="0.35">
      <c r="A422" s="30">
        <v>6265091</v>
      </c>
      <c r="B422" s="30" t="s">
        <v>145</v>
      </c>
      <c r="C422" s="30" t="s">
        <v>26</v>
      </c>
      <c r="D422" s="30"/>
      <c r="E422" s="1" t="s">
        <v>51</v>
      </c>
      <c r="F422" s="51">
        <v>43210</v>
      </c>
      <c r="G422" s="32" t="str">
        <f>VLOOKUP(Table1[[#This Row],[JOB TYPE]],'CODES FOR CLOSING TYPE'!$A$1:$B$28,2,0)</f>
        <v>ZNGA563BC</v>
      </c>
      <c r="H422" s="1" t="str">
        <f>_xlfn.IFNA(VLOOKUP(Table1[[#This Row],[JOB TYPE]],Table2[#All],2,0), "Not req")</f>
        <v>Not req</v>
      </c>
      <c r="J422" s="1" t="str">
        <f>CONCATENATE(Table1[[#This Row],[WORK ID]],Table1[[#This Row],[CODE]])</f>
        <v>6265091ZNGA563BC</v>
      </c>
      <c r="K422" s="1" t="str">
        <f t="shared" si="28"/>
        <v>UNIQUE</v>
      </c>
      <c r="L422" s="1" t="b">
        <f t="shared" si="30"/>
        <v>0</v>
      </c>
      <c r="M422" s="1" t="str">
        <f t="shared" si="31"/>
        <v>PAY</v>
      </c>
      <c r="N422" s="34">
        <f>IF(M422="PAY", VLOOKUP(Table1[[#This Row],[JOB TYPE]],'CODES FOR CLOSING TYPE'!$A$1:$C$28, 3, 0), "")</f>
        <v>626.70000000000005</v>
      </c>
      <c r="O422" s="5">
        <f t="shared" si="29"/>
        <v>16</v>
      </c>
    </row>
    <row r="423" spans="1:15" ht="15" customHeight="1" x14ac:dyDescent="0.35">
      <c r="A423" s="30">
        <v>7076651</v>
      </c>
      <c r="B423" s="30" t="s">
        <v>722</v>
      </c>
      <c r="C423" s="30" t="s">
        <v>9</v>
      </c>
      <c r="D423" s="30"/>
      <c r="E423" s="1" t="s">
        <v>51</v>
      </c>
      <c r="F423" s="51">
        <v>43211</v>
      </c>
      <c r="G423" s="32" t="str">
        <f>VLOOKUP(Table1[[#This Row],[JOB TYPE]],'CODES FOR CLOSING TYPE'!$A$1:$B$28,2,0)</f>
        <v>ZNGA561B</v>
      </c>
      <c r="H423" s="1" t="str">
        <f>_xlfn.IFNA(VLOOKUP(Table1[[#This Row],[JOB TYPE]],Table2[#All],2,0), "Not req")</f>
        <v>Not req</v>
      </c>
      <c r="J423" s="1" t="str">
        <f>CONCATENATE(Table1[[#This Row],[WORK ID]],Table1[[#This Row],[CODE]])</f>
        <v>7076651ZNGA561B</v>
      </c>
      <c r="K423" s="1" t="str">
        <f t="shared" si="28"/>
        <v>DUP</v>
      </c>
      <c r="L423" s="1" t="b">
        <f t="shared" si="30"/>
        <v>1</v>
      </c>
      <c r="M423" s="1" t="str">
        <f t="shared" si="31"/>
        <v>NO</v>
      </c>
      <c r="N423" s="34" t="str">
        <f>IF(M423="PAY", VLOOKUP(Table1[[#This Row],[JOB TYPE]],'CODES FOR CLOSING TYPE'!$A$1:$C$28, 3, 0), "")</f>
        <v/>
      </c>
      <c r="O423" s="5">
        <f t="shared" si="29"/>
        <v>16</v>
      </c>
    </row>
    <row r="424" spans="1:15" ht="15" customHeight="1" x14ac:dyDescent="0.35">
      <c r="A424" s="30">
        <v>6954479</v>
      </c>
      <c r="B424" s="30" t="s">
        <v>723</v>
      </c>
      <c r="C424" s="30" t="s">
        <v>6</v>
      </c>
      <c r="D424" s="30"/>
      <c r="E424" s="1" t="s">
        <v>51</v>
      </c>
      <c r="F424" s="51">
        <v>43211</v>
      </c>
      <c r="G424" s="32" t="str">
        <f>VLOOKUP(Table1[[#This Row],[JOB TYPE]],'CODES FOR CLOSING TYPE'!$A$1:$B$28,2,0)</f>
        <v>ZNGA563B</v>
      </c>
      <c r="H424" s="1" t="str">
        <f>_xlfn.IFNA(VLOOKUP(Table1[[#This Row],[JOB TYPE]],Table2[#All],2,0), "Not req")</f>
        <v>REQ</v>
      </c>
      <c r="I424" s="1" t="s">
        <v>164</v>
      </c>
      <c r="J424" s="1" t="str">
        <f>CONCATENATE(Table1[[#This Row],[WORK ID]],Table1[[#This Row],[CODE]])</f>
        <v>6954479ZNGA563B</v>
      </c>
      <c r="K424" s="1" t="str">
        <f t="shared" si="28"/>
        <v>DUP</v>
      </c>
      <c r="L424" s="1" t="b">
        <f t="shared" si="30"/>
        <v>1</v>
      </c>
      <c r="M424" s="1" t="str">
        <f t="shared" si="31"/>
        <v>NO</v>
      </c>
      <c r="N424" s="34" t="str">
        <f>IF(M424="PAY", VLOOKUP(Table1[[#This Row],[JOB TYPE]],'CODES FOR CLOSING TYPE'!$A$1:$C$28, 3, 0), "")</f>
        <v/>
      </c>
      <c r="O424" s="5">
        <f t="shared" si="29"/>
        <v>16</v>
      </c>
    </row>
    <row r="425" spans="1:15" ht="15" customHeight="1" x14ac:dyDescent="0.35">
      <c r="A425" s="30">
        <v>6785063</v>
      </c>
      <c r="B425" s="30" t="s">
        <v>724</v>
      </c>
      <c r="C425" s="30" t="s">
        <v>26</v>
      </c>
      <c r="D425" s="30"/>
      <c r="E425" s="1" t="s">
        <v>73</v>
      </c>
      <c r="F425" s="51">
        <v>43209</v>
      </c>
      <c r="G425" s="32" t="str">
        <f>VLOOKUP(Table1[[#This Row],[JOB TYPE]],'CODES FOR CLOSING TYPE'!$A$1:$B$28,2,0)</f>
        <v>ZNGA563BC</v>
      </c>
      <c r="H425" s="1" t="str">
        <f>_xlfn.IFNA(VLOOKUP(Table1[[#This Row],[JOB TYPE]],Table2[#All],2,0), "Not req")</f>
        <v>Not req</v>
      </c>
      <c r="J425" s="1" t="str">
        <f>CONCATENATE(Table1[[#This Row],[WORK ID]],Table1[[#This Row],[CODE]])</f>
        <v>6785063ZNGA563BC</v>
      </c>
      <c r="K425" s="1" t="str">
        <f t="shared" si="28"/>
        <v>UNIQUE</v>
      </c>
      <c r="L425" s="1" t="b">
        <f t="shared" si="30"/>
        <v>0</v>
      </c>
      <c r="M425" s="1" t="str">
        <f t="shared" si="31"/>
        <v>PAY</v>
      </c>
      <c r="N425" s="34">
        <f>IF(M425="PAY", VLOOKUP(Table1[[#This Row],[JOB TYPE]],'CODES FOR CLOSING TYPE'!$A$1:$C$28, 3, 0), "")</f>
        <v>626.70000000000005</v>
      </c>
      <c r="O425" s="5">
        <f t="shared" si="29"/>
        <v>16</v>
      </c>
    </row>
    <row r="426" spans="1:15" ht="15" customHeight="1" x14ac:dyDescent="0.35">
      <c r="A426" s="30">
        <v>6767126</v>
      </c>
      <c r="B426" s="30" t="s">
        <v>630</v>
      </c>
      <c r="C426" s="30" t="s">
        <v>72</v>
      </c>
      <c r="D426" s="30"/>
      <c r="E426" s="1" t="s">
        <v>73</v>
      </c>
      <c r="F426" s="51">
        <v>43209</v>
      </c>
      <c r="G426" s="32" t="str">
        <f>VLOOKUP(Table1[[#This Row],[JOB TYPE]],'CODES FOR CLOSING TYPE'!$A$1:$B$28,2,0)</f>
        <v>ZNGA564BC</v>
      </c>
      <c r="H426" s="1" t="str">
        <f>_xlfn.IFNA(VLOOKUP(Table1[[#This Row],[JOB TYPE]],Table2[#All],2,0), "Not req")</f>
        <v>Not req</v>
      </c>
      <c r="J426" s="1" t="str">
        <f>CONCATENATE(Table1[[#This Row],[WORK ID]],Table1[[#This Row],[CODE]])</f>
        <v>6767126ZNGA564BC</v>
      </c>
      <c r="K426" s="1" t="str">
        <f t="shared" si="28"/>
        <v>UNIQUE</v>
      </c>
      <c r="L426" s="1" t="b">
        <f t="shared" si="30"/>
        <v>0</v>
      </c>
      <c r="M426" s="1" t="str">
        <f t="shared" si="31"/>
        <v>PAY</v>
      </c>
      <c r="N426" s="34">
        <f>IF(M426="PAY", VLOOKUP(Table1[[#This Row],[JOB TYPE]],'CODES FOR CLOSING TYPE'!$A$1:$C$28, 3, 0), "")</f>
        <v>881.69</v>
      </c>
      <c r="O426" s="5">
        <f t="shared" si="29"/>
        <v>16</v>
      </c>
    </row>
    <row r="427" spans="1:15" ht="15" customHeight="1" x14ac:dyDescent="0.35">
      <c r="A427" s="30">
        <v>6212945</v>
      </c>
      <c r="B427" s="30" t="s">
        <v>725</v>
      </c>
      <c r="C427" s="30" t="s">
        <v>29</v>
      </c>
      <c r="D427" s="30"/>
      <c r="E427" s="1" t="s">
        <v>73</v>
      </c>
      <c r="F427" s="51">
        <v>43209</v>
      </c>
      <c r="G427" s="32" t="str">
        <f>VLOOKUP(Table1[[#This Row],[JOB TYPE]],'CODES FOR CLOSING TYPE'!$A$1:$B$28,2,0)</f>
        <v>ZNGA560B</v>
      </c>
      <c r="H427" s="1" t="str">
        <f>_xlfn.IFNA(VLOOKUP(Table1[[#This Row],[JOB TYPE]],Table2[#All],2,0), "Not req")</f>
        <v>Not req</v>
      </c>
      <c r="J427" s="1" t="str">
        <f>CONCATENATE(Table1[[#This Row],[WORK ID]],Table1[[#This Row],[CODE]])</f>
        <v>6212945ZNGA560B</v>
      </c>
      <c r="K427" s="1" t="str">
        <f t="shared" si="28"/>
        <v>DUP</v>
      </c>
      <c r="L427" s="1" t="b">
        <f t="shared" si="30"/>
        <v>1</v>
      </c>
      <c r="M427" s="1" t="str">
        <f t="shared" si="31"/>
        <v>NO</v>
      </c>
      <c r="N427" s="34" t="str">
        <f>IF(M427="PAY", VLOOKUP(Table1[[#This Row],[JOB TYPE]],'CODES FOR CLOSING TYPE'!$A$1:$C$28, 3, 0), "")</f>
        <v/>
      </c>
      <c r="O427" s="5">
        <f t="shared" si="29"/>
        <v>16</v>
      </c>
    </row>
    <row r="428" spans="1:15" ht="15" customHeight="1" x14ac:dyDescent="0.35">
      <c r="A428" s="30">
        <v>6704307</v>
      </c>
      <c r="B428" s="30" t="s">
        <v>726</v>
      </c>
      <c r="C428" s="30" t="s">
        <v>37</v>
      </c>
      <c r="D428" s="30"/>
      <c r="E428" s="1" t="s">
        <v>73</v>
      </c>
      <c r="F428" s="51">
        <v>43209</v>
      </c>
      <c r="G428" s="32" t="str">
        <f>VLOOKUP(Table1[[#This Row],[JOB TYPE]],'CODES FOR CLOSING TYPE'!$A$1:$B$28,2,0)</f>
        <v>ZNGA560BC</v>
      </c>
      <c r="H428" s="1" t="str">
        <f>_xlfn.IFNA(VLOOKUP(Table1[[#This Row],[JOB TYPE]],Table2[#All],2,0), "Not req")</f>
        <v>Not req</v>
      </c>
      <c r="J428" s="1" t="str">
        <f>CONCATENATE(Table1[[#This Row],[WORK ID]],Table1[[#This Row],[CODE]])</f>
        <v>6704307ZNGA560BC</v>
      </c>
      <c r="K428" s="1" t="str">
        <f t="shared" si="28"/>
        <v>UNIQUE</v>
      </c>
      <c r="L428" s="1" t="b">
        <f t="shared" si="30"/>
        <v>0</v>
      </c>
      <c r="M428" s="1" t="str">
        <f t="shared" si="31"/>
        <v>PAY</v>
      </c>
      <c r="N428" s="34">
        <f>IF(M428="PAY", VLOOKUP(Table1[[#This Row],[JOB TYPE]],'CODES FOR CLOSING TYPE'!$A$1:$C$28, 3, 0), "")</f>
        <v>414.92</v>
      </c>
      <c r="O428" s="5">
        <f t="shared" si="29"/>
        <v>16</v>
      </c>
    </row>
    <row r="429" spans="1:15" ht="15" customHeight="1" x14ac:dyDescent="0.35">
      <c r="A429" s="30">
        <v>6212945</v>
      </c>
      <c r="B429" s="30" t="s">
        <v>725</v>
      </c>
      <c r="C429" s="30" t="s">
        <v>727</v>
      </c>
      <c r="D429" s="30"/>
      <c r="E429" s="1" t="s">
        <v>73</v>
      </c>
      <c r="F429" s="51">
        <v>43210</v>
      </c>
      <c r="G429" s="32" t="str">
        <f>VLOOKUP(Table1[[#This Row],[JOB TYPE]],'CODES FOR CLOSING TYPE'!$A$1:$B$28,2,0)</f>
        <v>ZNGA560BC</v>
      </c>
      <c r="H429" s="1" t="str">
        <f>_xlfn.IFNA(VLOOKUP(Table1[[#This Row],[JOB TYPE]],Table2[#All],2,0), "Not req")</f>
        <v>Not req</v>
      </c>
      <c r="J429" s="1" t="str">
        <f>CONCATENATE(Table1[[#This Row],[WORK ID]],Table1[[#This Row],[CODE]])</f>
        <v>6212945ZNGA560BC</v>
      </c>
      <c r="K429" s="1" t="str">
        <f t="shared" si="28"/>
        <v>UNIQUE</v>
      </c>
      <c r="L429" s="1" t="b">
        <f t="shared" si="30"/>
        <v>0</v>
      </c>
      <c r="M429" s="1" t="str">
        <f t="shared" si="31"/>
        <v>PAY</v>
      </c>
      <c r="N429" s="34">
        <f>IF(M429="PAY", VLOOKUP(Table1[[#This Row],[JOB TYPE]],'CODES FOR CLOSING TYPE'!$A$1:$C$28, 3, 0), "")</f>
        <v>414.92</v>
      </c>
      <c r="O429" s="5">
        <f t="shared" si="29"/>
        <v>16</v>
      </c>
    </row>
    <row r="430" spans="1:15" ht="15" customHeight="1" x14ac:dyDescent="0.35">
      <c r="A430" s="30">
        <v>6928044</v>
      </c>
      <c r="B430" s="30" t="s">
        <v>728</v>
      </c>
      <c r="C430" s="30" t="s">
        <v>621</v>
      </c>
      <c r="D430" s="30"/>
      <c r="E430" s="1" t="s">
        <v>73</v>
      </c>
      <c r="F430" s="51">
        <v>43210</v>
      </c>
      <c r="G430" s="32" t="str">
        <f>VLOOKUP(Table1[[#This Row],[JOB TYPE]],'CODES FOR CLOSING TYPE'!$A$1:$B$28,2,0)</f>
        <v>NGA-511</v>
      </c>
      <c r="H430" s="1" t="str">
        <f>_xlfn.IFNA(VLOOKUP(Table1[[#This Row],[JOB TYPE]],Table2[#All],2,0), "Not req")</f>
        <v>Not req</v>
      </c>
      <c r="J430" s="1" t="str">
        <f>CONCATENATE(Table1[[#This Row],[WORK ID]],Table1[[#This Row],[CODE]])</f>
        <v>6928044NGA-511</v>
      </c>
      <c r="K430" s="1" t="str">
        <f t="shared" si="28"/>
        <v>UNIQUE</v>
      </c>
      <c r="L430" s="1" t="b">
        <f t="shared" si="30"/>
        <v>0</v>
      </c>
      <c r="M430" s="1" t="str">
        <f t="shared" si="31"/>
        <v>PAY</v>
      </c>
      <c r="N430" s="34">
        <f>IF(M430="PAY", VLOOKUP(Table1[[#This Row],[JOB TYPE]],'CODES FOR CLOSING TYPE'!$A$1:$C$28, 3, 0), "")</f>
        <v>225.02</v>
      </c>
      <c r="O430" s="5">
        <f t="shared" si="29"/>
        <v>16</v>
      </c>
    </row>
    <row r="431" spans="1:15" ht="15" customHeight="1" x14ac:dyDescent="0.3">
      <c r="A431" s="30">
        <v>6980282</v>
      </c>
      <c r="B431" s="132" t="s">
        <v>734</v>
      </c>
      <c r="C431" s="132" t="s">
        <v>70</v>
      </c>
      <c r="D431" s="30"/>
      <c r="E431" s="1" t="s">
        <v>612</v>
      </c>
      <c r="F431" s="51">
        <v>43213</v>
      </c>
      <c r="G431" s="32" t="str">
        <f>VLOOKUP(Table1[[#This Row],[JOB TYPE]],'CODES FOR CLOSING TYPE'!$A$1:$B$28,2,0)</f>
        <v>ZNGA564B</v>
      </c>
      <c r="H431" s="1" t="str">
        <f>_xlfn.IFNA(VLOOKUP(Table1[[#This Row],[JOB TYPE]],Table2[#All],2,0), "Not req")</f>
        <v>REQ</v>
      </c>
      <c r="I431" s="1" t="s">
        <v>164</v>
      </c>
      <c r="J431" s="5" t="str">
        <f>CONCATENATE(Table1[[#This Row],[WORK ID]],Table1[[#This Row],[CODE]])</f>
        <v>6980282ZNGA564B</v>
      </c>
      <c r="K431" s="5" t="str">
        <f t="shared" si="28"/>
        <v>DUP</v>
      </c>
      <c r="L431" s="5" t="b">
        <f t="shared" si="30"/>
        <v>1</v>
      </c>
      <c r="M431" s="5" t="str">
        <f t="shared" ref="M431:M452" si="32">IF(AND(K431="DUP", L431=TRUE),"NO","PAY")</f>
        <v>NO</v>
      </c>
      <c r="N431" s="34" t="str">
        <f>IF(M431="PAY", VLOOKUP(Table1[[#This Row],[JOB TYPE]],'CODES FOR CLOSING TYPE'!$A$1:$C$28, 3, 0), "")</f>
        <v/>
      </c>
      <c r="O431" s="5">
        <f t="shared" si="29"/>
        <v>17</v>
      </c>
    </row>
    <row r="432" spans="1:15" ht="15" customHeight="1" x14ac:dyDescent="0.3">
      <c r="A432" s="30">
        <v>7080393</v>
      </c>
      <c r="B432" s="132" t="s">
        <v>682</v>
      </c>
      <c r="C432" s="132" t="s">
        <v>32</v>
      </c>
      <c r="D432" s="30"/>
      <c r="E432" s="1" t="s">
        <v>86</v>
      </c>
      <c r="F432" s="51">
        <v>43213</v>
      </c>
      <c r="G432" s="32" t="str">
        <f>VLOOKUP(Table1[[#This Row],[JOB TYPE]],'CODES FOR CLOSING TYPE'!$A$1:$B$28,2,0)</f>
        <v>ZNGA562BC</v>
      </c>
      <c r="H432" s="1" t="str">
        <f>_xlfn.IFNA(VLOOKUP(Table1[[#This Row],[JOB TYPE]],Table2[#All],2,0), "Not req")</f>
        <v>Not req</v>
      </c>
      <c r="J432" s="5" t="str">
        <f>CONCATENATE(Table1[[#This Row],[WORK ID]],Table1[[#This Row],[CODE]])</f>
        <v>7080393ZNGA562BC</v>
      </c>
      <c r="K432" s="5" t="str">
        <f t="shared" si="28"/>
        <v>UNIQUE</v>
      </c>
      <c r="L432" s="5" t="b">
        <f t="shared" si="30"/>
        <v>0</v>
      </c>
      <c r="M432" s="5" t="str">
        <f t="shared" si="32"/>
        <v>PAY</v>
      </c>
      <c r="N432" s="34">
        <f>IF(M432="PAY", VLOOKUP(Table1[[#This Row],[JOB TYPE]],'CODES FOR CLOSING TYPE'!$A$1:$C$28, 3, 0), "")</f>
        <v>498.69</v>
      </c>
      <c r="O432" s="5">
        <f t="shared" si="29"/>
        <v>17</v>
      </c>
    </row>
    <row r="433" spans="1:15" ht="15" customHeight="1" x14ac:dyDescent="0.3">
      <c r="A433" s="30">
        <v>7075288</v>
      </c>
      <c r="B433" s="132" t="s">
        <v>706</v>
      </c>
      <c r="C433" s="132" t="s">
        <v>15</v>
      </c>
      <c r="D433" s="30"/>
      <c r="E433" s="1" t="s">
        <v>86</v>
      </c>
      <c r="F433" s="51">
        <v>43213</v>
      </c>
      <c r="G433" s="32" t="str">
        <f>VLOOKUP(Table1[[#This Row],[JOB TYPE]],'CODES FOR CLOSING TYPE'!$A$1:$B$28,2,0)</f>
        <v>ZNGA561BC</v>
      </c>
      <c r="H433" s="1" t="str">
        <f>_xlfn.IFNA(VLOOKUP(Table1[[#This Row],[JOB TYPE]],Table2[#All],2,0), "Not req")</f>
        <v>Not req</v>
      </c>
      <c r="J433" s="5" t="str">
        <f>CONCATENATE(Table1[[#This Row],[WORK ID]],Table1[[#This Row],[CODE]])</f>
        <v>7075288ZNGA561BC</v>
      </c>
      <c r="K433" s="5" t="str">
        <f t="shared" si="28"/>
        <v>UNIQUE</v>
      </c>
      <c r="L433" s="5" t="b">
        <f t="shared" si="30"/>
        <v>0</v>
      </c>
      <c r="M433" s="5" t="str">
        <f t="shared" si="32"/>
        <v>PAY</v>
      </c>
      <c r="N433" s="34">
        <f>IF(M433="PAY", VLOOKUP(Table1[[#This Row],[JOB TYPE]],'CODES FOR CLOSING TYPE'!$A$1:$C$28, 3, 0), "")</f>
        <v>433.57</v>
      </c>
      <c r="O433" s="5">
        <f t="shared" si="29"/>
        <v>17</v>
      </c>
    </row>
    <row r="434" spans="1:15" ht="15" customHeight="1" x14ac:dyDescent="0.3">
      <c r="A434" s="30">
        <v>7021036</v>
      </c>
      <c r="B434" s="132" t="s">
        <v>714</v>
      </c>
      <c r="C434" s="132" t="s">
        <v>52</v>
      </c>
      <c r="D434" s="30"/>
      <c r="E434" s="1" t="s">
        <v>7</v>
      </c>
      <c r="F434" s="51">
        <v>43213</v>
      </c>
      <c r="G434" s="32" t="str">
        <f>VLOOKUP(Table1[[#This Row],[JOB TYPE]],'CODES FOR CLOSING TYPE'!$A$1:$B$28,2,0)</f>
        <v>ZNGA564BC</v>
      </c>
      <c r="H434" s="1" t="str">
        <f>_xlfn.IFNA(VLOOKUP(Table1[[#This Row],[JOB TYPE]],Table2[#All],2,0), "Not req")</f>
        <v>Not req</v>
      </c>
      <c r="J434" s="5" t="str">
        <f>CONCATENATE(Table1[[#This Row],[WORK ID]],Table1[[#This Row],[CODE]])</f>
        <v>7021036ZNGA564BC</v>
      </c>
      <c r="K434" s="5" t="str">
        <f t="shared" si="28"/>
        <v>UNIQUE</v>
      </c>
      <c r="L434" s="5" t="b">
        <f t="shared" si="30"/>
        <v>0</v>
      </c>
      <c r="M434" s="5" t="str">
        <f t="shared" si="32"/>
        <v>PAY</v>
      </c>
      <c r="N434" s="34">
        <f>IF(M434="PAY", VLOOKUP(Table1[[#This Row],[JOB TYPE]],'CODES FOR CLOSING TYPE'!$A$1:$C$28, 3, 0), "")</f>
        <v>881.69</v>
      </c>
      <c r="O434" s="5">
        <f t="shared" si="29"/>
        <v>17</v>
      </c>
    </row>
    <row r="435" spans="1:15" ht="15" customHeight="1" x14ac:dyDescent="0.3">
      <c r="A435" s="30">
        <v>7087588</v>
      </c>
      <c r="B435" s="132" t="s">
        <v>735</v>
      </c>
      <c r="C435" s="132" t="s">
        <v>11</v>
      </c>
      <c r="D435" s="30"/>
      <c r="E435" s="1" t="s">
        <v>7</v>
      </c>
      <c r="F435" s="51">
        <v>43213</v>
      </c>
      <c r="G435" s="32" t="str">
        <f>VLOOKUP(Table1[[#This Row],[JOB TYPE]],'CODES FOR CLOSING TYPE'!$A$1:$B$28,2,0)</f>
        <v>NGA-750</v>
      </c>
      <c r="H435" s="1" t="str">
        <f>_xlfn.IFNA(VLOOKUP(Table1[[#This Row],[JOB TYPE]],Table2[#All],2,0), "Not req")</f>
        <v>Not req</v>
      </c>
      <c r="J435" s="5" t="str">
        <f>CONCATENATE(Table1[[#This Row],[WORK ID]],Table1[[#This Row],[CODE]])</f>
        <v>7087588NGA-750</v>
      </c>
      <c r="K435" s="5" t="str">
        <f t="shared" si="28"/>
        <v>UNIQUE</v>
      </c>
      <c r="L435" s="5" t="b">
        <f t="shared" si="30"/>
        <v>0</v>
      </c>
      <c r="M435" s="5" t="str">
        <f t="shared" si="32"/>
        <v>PAY</v>
      </c>
      <c r="N435" s="34">
        <f>IF(M435="PAY", VLOOKUP(Table1[[#This Row],[JOB TYPE]],'CODES FOR CLOSING TYPE'!$A$1:$C$28, 3, 0), "")</f>
        <v>22.61</v>
      </c>
      <c r="O435" s="5">
        <f t="shared" si="29"/>
        <v>17</v>
      </c>
    </row>
    <row r="436" spans="1:15" ht="15.75" customHeight="1" x14ac:dyDescent="0.3">
      <c r="A436" s="30">
        <v>7087588</v>
      </c>
      <c r="B436" s="132" t="s">
        <v>735</v>
      </c>
      <c r="C436" s="131" t="s">
        <v>194</v>
      </c>
      <c r="D436" s="30"/>
      <c r="E436" s="1" t="s">
        <v>7</v>
      </c>
      <c r="F436" s="51">
        <v>43213</v>
      </c>
      <c r="G436" s="32" t="str">
        <f>VLOOKUP(Table1[[#This Row],[JOB TYPE]],'CODES FOR CLOSING TYPE'!$A$1:$B$28,2,0)</f>
        <v>NGA-753</v>
      </c>
      <c r="H436" s="1" t="str">
        <f>_xlfn.IFNA(VLOOKUP(Table1[[#This Row],[JOB TYPE]],Table2[#All],2,0), "Not req")</f>
        <v>Not req</v>
      </c>
      <c r="J436" s="5" t="str">
        <f>CONCATENATE(Table1[[#This Row],[WORK ID]],Table1[[#This Row],[CODE]])</f>
        <v>7087588NGA-753</v>
      </c>
      <c r="K436" s="5" t="str">
        <f t="shared" si="28"/>
        <v>UNIQUE</v>
      </c>
      <c r="L436" s="5" t="b">
        <f t="shared" si="30"/>
        <v>0</v>
      </c>
      <c r="M436" s="5" t="str">
        <f t="shared" si="32"/>
        <v>PAY</v>
      </c>
      <c r="N436" s="34">
        <f>IF(M436="PAY", VLOOKUP(Table1[[#This Row],[JOB TYPE]],'CODES FOR CLOSING TYPE'!$A$1:$C$28, 3, 0), "")</f>
        <v>68.2</v>
      </c>
      <c r="O436" s="5">
        <f t="shared" si="29"/>
        <v>17</v>
      </c>
    </row>
    <row r="437" spans="1:15" ht="15" customHeight="1" x14ac:dyDescent="0.3">
      <c r="A437" s="30">
        <v>5582187</v>
      </c>
      <c r="B437" s="132" t="s">
        <v>705</v>
      </c>
      <c r="C437" s="132" t="s">
        <v>52</v>
      </c>
      <c r="D437" s="30"/>
      <c r="E437" s="1" t="s">
        <v>7</v>
      </c>
      <c r="F437" s="51">
        <v>43213</v>
      </c>
      <c r="G437" s="32" t="str">
        <f>VLOOKUP(Table1[[#This Row],[JOB TYPE]],'CODES FOR CLOSING TYPE'!$A$1:$B$28,2,0)</f>
        <v>ZNGA564BC</v>
      </c>
      <c r="H437" s="1" t="str">
        <f>_xlfn.IFNA(VLOOKUP(Table1[[#This Row],[JOB TYPE]],Table2[#All],2,0), "Not req")</f>
        <v>Not req</v>
      </c>
      <c r="J437" s="5" t="str">
        <f>CONCATENATE(Table1[[#This Row],[WORK ID]],Table1[[#This Row],[CODE]])</f>
        <v>5582187ZNGA564BC</v>
      </c>
      <c r="K437" s="5" t="str">
        <f t="shared" si="28"/>
        <v>UNIQUE</v>
      </c>
      <c r="L437" s="5" t="b">
        <f t="shared" si="30"/>
        <v>0</v>
      </c>
      <c r="M437" s="5" t="str">
        <f t="shared" si="32"/>
        <v>PAY</v>
      </c>
      <c r="N437" s="34">
        <f>IF(M437="PAY", VLOOKUP(Table1[[#This Row],[JOB TYPE]],'CODES FOR CLOSING TYPE'!$A$1:$C$28, 3, 0), "")</f>
        <v>881.69</v>
      </c>
      <c r="O437" s="5">
        <f t="shared" si="29"/>
        <v>17</v>
      </c>
    </row>
    <row r="438" spans="1:15" ht="15" customHeight="1" x14ac:dyDescent="0.3">
      <c r="A438" s="30">
        <v>7117482</v>
      </c>
      <c r="B438" s="132" t="s">
        <v>736</v>
      </c>
      <c r="C438" s="132" t="s">
        <v>9</v>
      </c>
      <c r="D438" s="30"/>
      <c r="E438" s="1" t="s">
        <v>7</v>
      </c>
      <c r="F438" s="51">
        <v>43213</v>
      </c>
      <c r="G438" s="32" t="str">
        <f>VLOOKUP(Table1[[#This Row],[JOB TYPE]],'CODES FOR CLOSING TYPE'!$A$1:$B$28,2,0)</f>
        <v>ZNGA561B</v>
      </c>
      <c r="H438" s="1" t="str">
        <f>_xlfn.IFNA(VLOOKUP(Table1[[#This Row],[JOB TYPE]],Table2[#All],2,0), "Not req")</f>
        <v>Not req</v>
      </c>
      <c r="J438" s="5" t="str">
        <f>CONCATENATE(Table1[[#This Row],[WORK ID]],Table1[[#This Row],[CODE]])</f>
        <v>7117482ZNGA561B</v>
      </c>
      <c r="K438" s="5" t="str">
        <f t="shared" si="28"/>
        <v>DUP</v>
      </c>
      <c r="L438" s="5" t="b">
        <f t="shared" si="30"/>
        <v>1</v>
      </c>
      <c r="M438" s="5" t="str">
        <f t="shared" si="32"/>
        <v>NO</v>
      </c>
      <c r="N438" s="34" t="str">
        <f>IF(M438="PAY", VLOOKUP(Table1[[#This Row],[JOB TYPE]],'CODES FOR CLOSING TYPE'!$A$1:$C$28, 3, 0), "")</f>
        <v/>
      </c>
      <c r="O438" s="5">
        <f t="shared" si="29"/>
        <v>17</v>
      </c>
    </row>
    <row r="439" spans="1:15" ht="15" customHeight="1" x14ac:dyDescent="0.3">
      <c r="A439" s="30">
        <v>7117482</v>
      </c>
      <c r="B439" s="132" t="s">
        <v>736</v>
      </c>
      <c r="C439" s="30" t="s">
        <v>15</v>
      </c>
      <c r="D439" s="30"/>
      <c r="E439" s="1" t="s">
        <v>7</v>
      </c>
      <c r="F439" s="51">
        <v>43213</v>
      </c>
      <c r="G439" s="32" t="str">
        <f>VLOOKUP(Table1[[#This Row],[JOB TYPE]],'CODES FOR CLOSING TYPE'!$A$1:$B$28,2,0)</f>
        <v>ZNGA561BC</v>
      </c>
      <c r="H439" s="1" t="str">
        <f>_xlfn.IFNA(VLOOKUP(Table1[[#This Row],[JOB TYPE]],Table2[#All],2,0), "Not req")</f>
        <v>Not req</v>
      </c>
      <c r="J439" s="5" t="str">
        <f>CONCATENATE(Table1[[#This Row],[WORK ID]],Table1[[#This Row],[CODE]])</f>
        <v>7117482ZNGA561BC</v>
      </c>
      <c r="K439" s="5" t="str">
        <f t="shared" si="28"/>
        <v>UNIQUE</v>
      </c>
      <c r="L439" s="5" t="b">
        <f t="shared" si="30"/>
        <v>0</v>
      </c>
      <c r="M439" s="5" t="str">
        <f t="shared" si="32"/>
        <v>PAY</v>
      </c>
      <c r="N439" s="34">
        <f>IF(M439="PAY", VLOOKUP(Table1[[#This Row],[JOB TYPE]],'CODES FOR CLOSING TYPE'!$A$1:$C$28, 3, 0), "")</f>
        <v>433.57</v>
      </c>
      <c r="O439" s="5">
        <f t="shared" si="29"/>
        <v>17</v>
      </c>
    </row>
    <row r="440" spans="1:15" ht="15" customHeight="1" x14ac:dyDescent="0.3">
      <c r="A440" s="30">
        <v>7127599</v>
      </c>
      <c r="B440" s="132" t="s">
        <v>712</v>
      </c>
      <c r="C440" s="132" t="s">
        <v>26</v>
      </c>
      <c r="D440" s="30"/>
      <c r="E440" s="1" t="s">
        <v>7</v>
      </c>
      <c r="F440" s="51">
        <v>43213</v>
      </c>
      <c r="G440" s="32" t="str">
        <f>VLOOKUP(Table1[[#This Row],[JOB TYPE]],'CODES FOR CLOSING TYPE'!$A$1:$B$28,2,0)</f>
        <v>ZNGA563BC</v>
      </c>
      <c r="H440" s="1" t="str">
        <f>_xlfn.IFNA(VLOOKUP(Table1[[#This Row],[JOB TYPE]],Table2[#All],2,0), "Not req")</f>
        <v>Not req</v>
      </c>
      <c r="J440" s="5" t="str">
        <f>CONCATENATE(Table1[[#This Row],[WORK ID]],Table1[[#This Row],[CODE]])</f>
        <v>7127599ZNGA563BC</v>
      </c>
      <c r="K440" s="5" t="str">
        <f t="shared" si="28"/>
        <v>UNIQUE</v>
      </c>
      <c r="L440" s="5" t="b">
        <f t="shared" si="30"/>
        <v>0</v>
      </c>
      <c r="M440" s="5" t="str">
        <f t="shared" si="32"/>
        <v>PAY</v>
      </c>
      <c r="N440" s="34">
        <f>IF(M440="PAY", VLOOKUP(Table1[[#This Row],[JOB TYPE]],'CODES FOR CLOSING TYPE'!$A$1:$C$28, 3, 0), "")</f>
        <v>626.70000000000005</v>
      </c>
      <c r="O440" s="5">
        <f t="shared" si="29"/>
        <v>17</v>
      </c>
    </row>
    <row r="441" spans="1:15" ht="15" customHeight="1" x14ac:dyDescent="0.3">
      <c r="A441" s="30">
        <v>7005833</v>
      </c>
      <c r="B441" s="132" t="s">
        <v>737</v>
      </c>
      <c r="C441" s="132" t="s">
        <v>20</v>
      </c>
      <c r="D441" s="30"/>
      <c r="E441" s="1" t="s">
        <v>155</v>
      </c>
      <c r="F441" s="51">
        <v>43213</v>
      </c>
      <c r="G441" s="32" t="str">
        <f>VLOOKUP(Table1[[#This Row],[JOB TYPE]],'CODES FOR CLOSING TYPE'!$A$1:$B$28,2,0)</f>
        <v>ZNGA564B</v>
      </c>
      <c r="H441" s="1" t="str">
        <f>_xlfn.IFNA(VLOOKUP(Table1[[#This Row],[JOB TYPE]],Table2[#All],2,0), "Not req")</f>
        <v>REQ</v>
      </c>
      <c r="I441" s="1" t="s">
        <v>164</v>
      </c>
      <c r="J441" s="5" t="str">
        <f>CONCATENATE(Table1[[#This Row],[WORK ID]],Table1[[#This Row],[CODE]])</f>
        <v>7005833ZNGA564B</v>
      </c>
      <c r="K441" s="5" t="str">
        <f t="shared" si="28"/>
        <v>DUP</v>
      </c>
      <c r="L441" s="5" t="b">
        <f t="shared" si="30"/>
        <v>1</v>
      </c>
      <c r="M441" s="5" t="str">
        <f t="shared" si="32"/>
        <v>NO</v>
      </c>
      <c r="N441" s="34" t="str">
        <f>IF(M441="PAY", VLOOKUP(Table1[[#This Row],[JOB TYPE]],'CODES FOR CLOSING TYPE'!$A$1:$C$28, 3, 0), "")</f>
        <v/>
      </c>
      <c r="O441" s="5">
        <f t="shared" si="29"/>
        <v>17</v>
      </c>
    </row>
    <row r="442" spans="1:15" ht="15" customHeight="1" x14ac:dyDescent="0.3">
      <c r="A442" s="30">
        <v>7062714</v>
      </c>
      <c r="B442" s="132" t="s">
        <v>738</v>
      </c>
      <c r="C442" s="132" t="s">
        <v>6</v>
      </c>
      <c r="D442" s="30"/>
      <c r="E442" s="1" t="s">
        <v>155</v>
      </c>
      <c r="F442" s="51">
        <v>43213</v>
      </c>
      <c r="G442" s="32" t="str">
        <f>VLOOKUP(Table1[[#This Row],[JOB TYPE]],'CODES FOR CLOSING TYPE'!$A$1:$B$28,2,0)</f>
        <v>ZNGA563B</v>
      </c>
      <c r="H442" s="1" t="str">
        <f>_xlfn.IFNA(VLOOKUP(Table1[[#This Row],[JOB TYPE]],Table2[#All],2,0), "Not req")</f>
        <v>REQ</v>
      </c>
      <c r="I442" s="1" t="s">
        <v>164</v>
      </c>
      <c r="J442" s="5" t="str">
        <f>CONCATENATE(Table1[[#This Row],[WORK ID]],Table1[[#This Row],[CODE]])</f>
        <v>7062714ZNGA563B</v>
      </c>
      <c r="K442" s="5" t="str">
        <f t="shared" si="28"/>
        <v>DUP</v>
      </c>
      <c r="L442" s="5" t="b">
        <f t="shared" si="30"/>
        <v>1</v>
      </c>
      <c r="M442" s="5" t="str">
        <f t="shared" si="32"/>
        <v>NO</v>
      </c>
      <c r="N442" s="34" t="str">
        <f>IF(M442="PAY", VLOOKUP(Table1[[#This Row],[JOB TYPE]],'CODES FOR CLOSING TYPE'!$A$1:$C$28, 3, 0), "")</f>
        <v/>
      </c>
      <c r="O442" s="5">
        <f t="shared" si="29"/>
        <v>17</v>
      </c>
    </row>
    <row r="443" spans="1:15" ht="15" customHeight="1" x14ac:dyDescent="0.3">
      <c r="A443" s="30">
        <v>7144299</v>
      </c>
      <c r="B443" s="132" t="s">
        <v>739</v>
      </c>
      <c r="C443" s="132" t="s">
        <v>6</v>
      </c>
      <c r="D443" s="30"/>
      <c r="E443" s="1" t="s">
        <v>42</v>
      </c>
      <c r="F443" s="51">
        <v>43213</v>
      </c>
      <c r="G443" s="32" t="str">
        <f>VLOOKUP(Table1[[#This Row],[JOB TYPE]],'CODES FOR CLOSING TYPE'!$A$1:$B$28,2,0)</f>
        <v>ZNGA563B</v>
      </c>
      <c r="H443" s="1" t="str">
        <f>_xlfn.IFNA(VLOOKUP(Table1[[#This Row],[JOB TYPE]],Table2[#All],2,0), "Not req")</f>
        <v>REQ</v>
      </c>
      <c r="I443" s="1" t="s">
        <v>164</v>
      </c>
      <c r="J443" s="5" t="str">
        <f>CONCATENATE(Table1[[#This Row],[WORK ID]],Table1[[#This Row],[CODE]])</f>
        <v>7144299ZNGA563B</v>
      </c>
      <c r="K443" s="5" t="str">
        <f t="shared" si="28"/>
        <v>UNIQUE</v>
      </c>
      <c r="L443" s="5" t="b">
        <f t="shared" si="30"/>
        <v>1</v>
      </c>
      <c r="M443" s="5" t="str">
        <f t="shared" si="32"/>
        <v>PAY</v>
      </c>
      <c r="N443" s="34">
        <f>IF(M443="PAY", VLOOKUP(Table1[[#This Row],[JOB TYPE]],'CODES FOR CLOSING TYPE'!$A$1:$C$28, 3, 0), "")</f>
        <v>383.5</v>
      </c>
      <c r="O443" s="5">
        <f t="shared" si="29"/>
        <v>17</v>
      </c>
    </row>
    <row r="444" spans="1:15" ht="15" customHeight="1" x14ac:dyDescent="0.3">
      <c r="A444" s="30">
        <v>6954479</v>
      </c>
      <c r="B444" s="132" t="s">
        <v>723</v>
      </c>
      <c r="C444" s="132" t="s">
        <v>26</v>
      </c>
      <c r="D444" s="30"/>
      <c r="E444" s="1" t="s">
        <v>51</v>
      </c>
      <c r="F444" s="51">
        <v>43213</v>
      </c>
      <c r="G444" s="32" t="str">
        <f>VLOOKUP(Table1[[#This Row],[JOB TYPE]],'CODES FOR CLOSING TYPE'!$A$1:$B$28,2,0)</f>
        <v>ZNGA563BC</v>
      </c>
      <c r="H444" s="1" t="str">
        <f>_xlfn.IFNA(VLOOKUP(Table1[[#This Row],[JOB TYPE]],Table2[#All],2,0), "Not req")</f>
        <v>Not req</v>
      </c>
      <c r="J444" s="5" t="str">
        <f>CONCATENATE(Table1[[#This Row],[WORK ID]],Table1[[#This Row],[CODE]])</f>
        <v>6954479ZNGA563BC</v>
      </c>
      <c r="K444" s="5" t="str">
        <f t="shared" si="28"/>
        <v>UNIQUE</v>
      </c>
      <c r="L444" s="5" t="b">
        <f t="shared" si="30"/>
        <v>0</v>
      </c>
      <c r="M444" s="5" t="str">
        <f t="shared" si="32"/>
        <v>PAY</v>
      </c>
      <c r="N444" s="34">
        <f>IF(M444="PAY", VLOOKUP(Table1[[#This Row],[JOB TYPE]],'CODES FOR CLOSING TYPE'!$A$1:$C$28, 3, 0), "")</f>
        <v>626.70000000000005</v>
      </c>
      <c r="O444" s="5">
        <f t="shared" si="29"/>
        <v>17</v>
      </c>
    </row>
    <row r="445" spans="1:15" ht="15" customHeight="1" x14ac:dyDescent="0.3">
      <c r="A445" s="30">
        <v>5881521</v>
      </c>
      <c r="B445" s="132" t="s">
        <v>740</v>
      </c>
      <c r="C445" s="132" t="s">
        <v>6</v>
      </c>
      <c r="D445" s="30"/>
      <c r="E445" s="1" t="s">
        <v>51</v>
      </c>
      <c r="F445" s="51">
        <v>43213</v>
      </c>
      <c r="G445" s="32" t="str">
        <f>VLOOKUP(Table1[[#This Row],[JOB TYPE]],'CODES FOR CLOSING TYPE'!$A$1:$B$28,2,0)</f>
        <v>ZNGA563B</v>
      </c>
      <c r="H445" s="1" t="str">
        <f>_xlfn.IFNA(VLOOKUP(Table1[[#This Row],[JOB TYPE]],Table2[#All],2,0), "Not req")</f>
        <v>REQ</v>
      </c>
      <c r="I445" s="1" t="s">
        <v>164</v>
      </c>
      <c r="J445" s="5" t="str">
        <f>CONCATENATE(Table1[[#This Row],[WORK ID]],Table1[[#This Row],[CODE]])</f>
        <v>5881521ZNGA563B</v>
      </c>
      <c r="K445" s="5" t="str">
        <f t="shared" si="28"/>
        <v>DUP</v>
      </c>
      <c r="L445" s="5" t="b">
        <f t="shared" si="30"/>
        <v>1</v>
      </c>
      <c r="M445" s="5" t="str">
        <f t="shared" si="32"/>
        <v>NO</v>
      </c>
      <c r="N445" s="34" t="str">
        <f>IF(M445="PAY", VLOOKUP(Table1[[#This Row],[JOB TYPE]],'CODES FOR CLOSING TYPE'!$A$1:$C$28, 3, 0), "")</f>
        <v/>
      </c>
      <c r="O445" s="5">
        <f t="shared" si="29"/>
        <v>17</v>
      </c>
    </row>
    <row r="446" spans="1:15" ht="15" customHeight="1" x14ac:dyDescent="0.3">
      <c r="A446" s="30">
        <v>6648583</v>
      </c>
      <c r="B446" s="132" t="s">
        <v>741</v>
      </c>
      <c r="C446" s="132" t="s">
        <v>9</v>
      </c>
      <c r="D446" s="30"/>
      <c r="E446" s="1" t="s">
        <v>58</v>
      </c>
      <c r="F446" s="51">
        <v>43213</v>
      </c>
      <c r="G446" s="32" t="str">
        <f>VLOOKUP(Table1[[#This Row],[JOB TYPE]],'CODES FOR CLOSING TYPE'!$A$1:$B$28,2,0)</f>
        <v>ZNGA561B</v>
      </c>
      <c r="H446" s="1" t="str">
        <f>_xlfn.IFNA(VLOOKUP(Table1[[#This Row],[JOB TYPE]],Table2[#All],2,0), "Not req")</f>
        <v>Not req</v>
      </c>
      <c r="J446" s="5" t="str">
        <f>CONCATENATE(Table1[[#This Row],[WORK ID]],Table1[[#This Row],[CODE]])</f>
        <v>6648583ZNGA561B</v>
      </c>
      <c r="K446" s="5" t="str">
        <f t="shared" si="28"/>
        <v>DUP</v>
      </c>
      <c r="L446" s="5" t="b">
        <f t="shared" si="30"/>
        <v>1</v>
      </c>
      <c r="M446" s="5" t="str">
        <f t="shared" si="32"/>
        <v>NO</v>
      </c>
      <c r="N446" s="34" t="str">
        <f>IF(M446="PAY", VLOOKUP(Table1[[#This Row],[JOB TYPE]],'CODES FOR CLOSING TYPE'!$A$1:$C$28, 3, 0), "")</f>
        <v/>
      </c>
      <c r="O446" s="5">
        <f t="shared" si="29"/>
        <v>17</v>
      </c>
    </row>
    <row r="447" spans="1:15" ht="15" customHeight="1" x14ac:dyDescent="0.3">
      <c r="A447" s="30">
        <v>6648583</v>
      </c>
      <c r="B447" s="132" t="s">
        <v>741</v>
      </c>
      <c r="C447" s="30" t="s">
        <v>15</v>
      </c>
      <c r="D447" s="30"/>
      <c r="E447" s="1" t="s">
        <v>58</v>
      </c>
      <c r="F447" s="51">
        <v>43213</v>
      </c>
      <c r="G447" s="32" t="str">
        <f>VLOOKUP(Table1[[#This Row],[JOB TYPE]],'CODES FOR CLOSING TYPE'!$A$1:$B$28,2,0)</f>
        <v>ZNGA561BC</v>
      </c>
      <c r="H447" s="1" t="str">
        <f>_xlfn.IFNA(VLOOKUP(Table1[[#This Row],[JOB TYPE]],Table2[#All],2,0), "Not req")</f>
        <v>Not req</v>
      </c>
      <c r="J447" s="5" t="str">
        <f>CONCATENATE(Table1[[#This Row],[WORK ID]],Table1[[#This Row],[CODE]])</f>
        <v>6648583ZNGA561BC</v>
      </c>
      <c r="K447" s="5" t="str">
        <f t="shared" si="28"/>
        <v>UNIQUE</v>
      </c>
      <c r="L447" s="5" t="b">
        <f t="shared" si="30"/>
        <v>0</v>
      </c>
      <c r="M447" s="5" t="str">
        <f t="shared" si="32"/>
        <v>PAY</v>
      </c>
      <c r="N447" s="34">
        <f>IF(M447="PAY", VLOOKUP(Table1[[#This Row],[JOB TYPE]],'CODES FOR CLOSING TYPE'!$A$1:$C$28, 3, 0), "")</f>
        <v>433.57</v>
      </c>
      <c r="O447" s="5">
        <f t="shared" si="29"/>
        <v>17</v>
      </c>
    </row>
    <row r="448" spans="1:15" ht="15" customHeight="1" x14ac:dyDescent="0.3">
      <c r="A448" s="30">
        <v>7093985</v>
      </c>
      <c r="B448" s="132" t="s">
        <v>701</v>
      </c>
      <c r="C448" s="132" t="s">
        <v>15</v>
      </c>
      <c r="D448" s="30"/>
      <c r="E448" s="1" t="s">
        <v>58</v>
      </c>
      <c r="F448" s="51">
        <v>43213</v>
      </c>
      <c r="G448" s="32" t="str">
        <f>VLOOKUP(Table1[[#This Row],[JOB TYPE]],'CODES FOR CLOSING TYPE'!$A$1:$B$28,2,0)</f>
        <v>ZNGA561BC</v>
      </c>
      <c r="H448" s="1" t="str">
        <f>_xlfn.IFNA(VLOOKUP(Table1[[#This Row],[JOB TYPE]],Table2[#All],2,0), "Not req")</f>
        <v>Not req</v>
      </c>
      <c r="J448" s="5" t="str">
        <f>CONCATENATE(Table1[[#This Row],[WORK ID]],Table1[[#This Row],[CODE]])</f>
        <v>7093985ZNGA561BC</v>
      </c>
      <c r="K448" s="5" t="str">
        <f t="shared" si="28"/>
        <v>UNIQUE</v>
      </c>
      <c r="L448" s="5" t="b">
        <f t="shared" si="30"/>
        <v>0</v>
      </c>
      <c r="M448" s="5" t="str">
        <f t="shared" si="32"/>
        <v>PAY</v>
      </c>
      <c r="N448" s="34">
        <f>IF(M448="PAY", VLOOKUP(Table1[[#This Row],[JOB TYPE]],'CODES FOR CLOSING TYPE'!$A$1:$C$28, 3, 0), "")</f>
        <v>433.57</v>
      </c>
      <c r="O448" s="5">
        <f t="shared" si="29"/>
        <v>17</v>
      </c>
    </row>
    <row r="449" spans="1:15" ht="15" customHeight="1" x14ac:dyDescent="0.3">
      <c r="A449" s="30">
        <v>6986221</v>
      </c>
      <c r="B449" s="132" t="s">
        <v>742</v>
      </c>
      <c r="C449" s="132" t="s">
        <v>9</v>
      </c>
      <c r="D449" s="30"/>
      <c r="E449" s="1" t="s">
        <v>58</v>
      </c>
      <c r="F449" s="51">
        <v>43213</v>
      </c>
      <c r="G449" s="32" t="str">
        <f>VLOOKUP(Table1[[#This Row],[JOB TYPE]],'CODES FOR CLOSING TYPE'!$A$1:$B$28,2,0)</f>
        <v>ZNGA561B</v>
      </c>
      <c r="H449" s="1" t="str">
        <f>_xlfn.IFNA(VLOOKUP(Table1[[#This Row],[JOB TYPE]],Table2[#All],2,0), "Not req")</f>
        <v>Not req</v>
      </c>
      <c r="J449" s="5" t="str">
        <f>CONCATENATE(Table1[[#This Row],[WORK ID]],Table1[[#This Row],[CODE]])</f>
        <v>6986221ZNGA561B</v>
      </c>
      <c r="K449" s="5" t="str">
        <f t="shared" si="28"/>
        <v>DUP</v>
      </c>
      <c r="L449" s="5" t="b">
        <f t="shared" si="30"/>
        <v>1</v>
      </c>
      <c r="M449" s="5" t="str">
        <f t="shared" si="32"/>
        <v>NO</v>
      </c>
      <c r="N449" s="34" t="str">
        <f>IF(M449="PAY", VLOOKUP(Table1[[#This Row],[JOB TYPE]],'CODES FOR CLOSING TYPE'!$A$1:$C$28, 3, 0), "")</f>
        <v/>
      </c>
      <c r="O449" s="5">
        <f t="shared" si="29"/>
        <v>17</v>
      </c>
    </row>
    <row r="450" spans="1:15" ht="15" customHeight="1" x14ac:dyDescent="0.3">
      <c r="A450" s="30">
        <v>7069436</v>
      </c>
      <c r="B450" s="132" t="s">
        <v>743</v>
      </c>
      <c r="C450" s="132" t="s">
        <v>6</v>
      </c>
      <c r="D450" s="30"/>
      <c r="E450" s="1" t="s">
        <v>58</v>
      </c>
      <c r="F450" s="51">
        <v>43213</v>
      </c>
      <c r="G450" s="32" t="str">
        <f>VLOOKUP(Table1[[#This Row],[JOB TYPE]],'CODES FOR CLOSING TYPE'!$A$1:$B$28,2,0)</f>
        <v>ZNGA563B</v>
      </c>
      <c r="H450" s="1" t="str">
        <f>_xlfn.IFNA(VLOOKUP(Table1[[#This Row],[JOB TYPE]],Table2[#All],2,0), "Not req")</f>
        <v>REQ</v>
      </c>
      <c r="I450" s="1" t="s">
        <v>164</v>
      </c>
      <c r="J450" s="5" t="str">
        <f>CONCATENATE(Table1[[#This Row],[WORK ID]],Table1[[#This Row],[CODE]])</f>
        <v>7069436ZNGA563B</v>
      </c>
      <c r="K450" s="5" t="str">
        <f t="shared" si="28"/>
        <v>DUP</v>
      </c>
      <c r="L450" s="5" t="b">
        <f t="shared" si="30"/>
        <v>1</v>
      </c>
      <c r="M450" s="5" t="str">
        <f t="shared" si="32"/>
        <v>NO</v>
      </c>
      <c r="N450" s="34" t="str">
        <f>IF(M450="PAY", VLOOKUP(Table1[[#This Row],[JOB TYPE]],'CODES FOR CLOSING TYPE'!$A$1:$C$28, 3, 0), "")</f>
        <v/>
      </c>
      <c r="O450" s="5">
        <f t="shared" si="29"/>
        <v>17</v>
      </c>
    </row>
    <row r="451" spans="1:15" ht="15" customHeight="1" x14ac:dyDescent="0.3">
      <c r="A451" s="30">
        <v>7039831</v>
      </c>
      <c r="B451" s="132" t="s">
        <v>744</v>
      </c>
      <c r="C451" s="132" t="s">
        <v>6</v>
      </c>
      <c r="D451" s="30"/>
      <c r="E451" s="1" t="s">
        <v>73</v>
      </c>
      <c r="F451" s="51">
        <v>43213</v>
      </c>
      <c r="G451" s="32" t="str">
        <f>VLOOKUP(Table1[[#This Row],[JOB TYPE]],'CODES FOR CLOSING TYPE'!$A$1:$B$28,2,0)</f>
        <v>ZNGA563B</v>
      </c>
      <c r="H451" s="1" t="str">
        <f>_xlfn.IFNA(VLOOKUP(Table1[[#This Row],[JOB TYPE]],Table2[#All],2,0), "Not req")</f>
        <v>REQ</v>
      </c>
      <c r="I451" s="1" t="s">
        <v>164</v>
      </c>
      <c r="J451" s="5" t="str">
        <f>CONCATENATE(Table1[[#This Row],[WORK ID]],Table1[[#This Row],[CODE]])</f>
        <v>7039831ZNGA563B</v>
      </c>
      <c r="K451" s="5" t="str">
        <f t="shared" ref="K451:K514" si="33">IF(COUNTIF(J$2:J$5044, J451&amp;"C")&gt;0, "DUP", "UNIQUE")</f>
        <v>DUP</v>
      </c>
      <c r="L451" s="5" t="b">
        <f t="shared" si="30"/>
        <v>1</v>
      </c>
      <c r="M451" s="5" t="str">
        <f t="shared" si="32"/>
        <v>NO</v>
      </c>
      <c r="N451" s="34" t="str">
        <f>IF(M451="PAY", VLOOKUP(Table1[[#This Row],[JOB TYPE]],'CODES FOR CLOSING TYPE'!$A$1:$C$28, 3, 0), "")</f>
        <v/>
      </c>
      <c r="O451" s="5">
        <f t="shared" ref="O451:O514" si="34">WEEKNUM(F451,2)</f>
        <v>17</v>
      </c>
    </row>
    <row r="452" spans="1:15" ht="15" customHeight="1" x14ac:dyDescent="0.3">
      <c r="A452" s="30">
        <v>7040961</v>
      </c>
      <c r="B452" s="132" t="s">
        <v>745</v>
      </c>
      <c r="C452" s="132" t="s">
        <v>9</v>
      </c>
      <c r="D452" s="30"/>
      <c r="E452" s="1" t="s">
        <v>73</v>
      </c>
      <c r="F452" s="51">
        <v>43213</v>
      </c>
      <c r="G452" s="32" t="str">
        <f>VLOOKUP(Table1[[#This Row],[JOB TYPE]],'CODES FOR CLOSING TYPE'!$A$1:$B$28,2,0)</f>
        <v>ZNGA561B</v>
      </c>
      <c r="H452" s="1" t="str">
        <f>_xlfn.IFNA(VLOOKUP(Table1[[#This Row],[JOB TYPE]],Table2[#All],2,0), "Not req")</f>
        <v>Not req</v>
      </c>
      <c r="J452" s="5" t="str">
        <f>CONCATENATE(Table1[[#This Row],[WORK ID]],Table1[[#This Row],[CODE]])</f>
        <v>7040961ZNGA561B</v>
      </c>
      <c r="K452" s="5" t="str">
        <f t="shared" si="33"/>
        <v>DUP</v>
      </c>
      <c r="L452" s="5" t="b">
        <f t="shared" si="30"/>
        <v>1</v>
      </c>
      <c r="M452" s="5" t="str">
        <f t="shared" si="32"/>
        <v>NO</v>
      </c>
      <c r="N452" s="34" t="str">
        <f>IF(M452="PAY", VLOOKUP(Table1[[#This Row],[JOB TYPE]],'CODES FOR CLOSING TYPE'!$A$1:$C$28, 3, 0), "")</f>
        <v/>
      </c>
      <c r="O452" s="5">
        <f t="shared" si="34"/>
        <v>17</v>
      </c>
    </row>
    <row r="453" spans="1:15" ht="15" customHeight="1" x14ac:dyDescent="0.3">
      <c r="A453" s="30">
        <v>6980282</v>
      </c>
      <c r="B453" s="132" t="s">
        <v>734</v>
      </c>
      <c r="C453" s="132" t="s">
        <v>52</v>
      </c>
      <c r="D453" s="30"/>
      <c r="E453" s="1" t="s">
        <v>612</v>
      </c>
      <c r="F453" s="51">
        <v>43214</v>
      </c>
      <c r="G453" s="32" t="str">
        <f>VLOOKUP(Table1[[#This Row],[JOB TYPE]],'CODES FOR CLOSING TYPE'!$A$1:$B$28,2,0)</f>
        <v>ZNGA564BC</v>
      </c>
      <c r="H453" s="1" t="str">
        <f>_xlfn.IFNA(VLOOKUP(Table1[[#This Row],[JOB TYPE]],Table2[#All],2,0), "Not req")</f>
        <v>Not req</v>
      </c>
      <c r="J453" s="5" t="str">
        <f>CONCATENATE(Table1[[#This Row],[WORK ID]],Table1[[#This Row],[CODE]])</f>
        <v>6980282ZNGA564BC</v>
      </c>
      <c r="K453" s="5" t="str">
        <f t="shared" si="33"/>
        <v>UNIQUE</v>
      </c>
      <c r="L453" s="5" t="b">
        <f t="shared" si="30"/>
        <v>0</v>
      </c>
      <c r="M453" s="5" t="str">
        <f t="shared" ref="M453:M466" si="35">IF(AND(K453="DUP", L453=TRUE),"NO","PAY")</f>
        <v>PAY</v>
      </c>
      <c r="N453" s="34">
        <f>IF(M453="PAY", VLOOKUP(Table1[[#This Row],[JOB TYPE]],'CODES FOR CLOSING TYPE'!$A$1:$C$28, 3, 0), "")</f>
        <v>881.69</v>
      </c>
      <c r="O453" s="5">
        <f t="shared" si="34"/>
        <v>17</v>
      </c>
    </row>
    <row r="454" spans="1:15" ht="15" customHeight="1" x14ac:dyDescent="0.3">
      <c r="A454" s="30">
        <v>6951483</v>
      </c>
      <c r="B454" s="132" t="s">
        <v>746</v>
      </c>
      <c r="C454" s="132" t="s">
        <v>6</v>
      </c>
      <c r="D454" s="30"/>
      <c r="E454" s="1" t="s">
        <v>612</v>
      </c>
      <c r="F454" s="51">
        <v>43214</v>
      </c>
      <c r="G454" s="32" t="str">
        <f>VLOOKUP(Table1[[#This Row],[JOB TYPE]],'CODES FOR CLOSING TYPE'!$A$1:$B$28,2,0)</f>
        <v>ZNGA563B</v>
      </c>
      <c r="H454" s="1" t="str">
        <f>_xlfn.IFNA(VLOOKUP(Table1[[#This Row],[JOB TYPE]],Table2[#All],2,0), "Not req")</f>
        <v>REQ</v>
      </c>
      <c r="I454" s="1" t="s">
        <v>164</v>
      </c>
      <c r="J454" s="5" t="str">
        <f>CONCATENATE(Table1[[#This Row],[WORK ID]],Table1[[#This Row],[CODE]])</f>
        <v>6951483ZNGA563B</v>
      </c>
      <c r="K454" s="5" t="str">
        <f t="shared" si="33"/>
        <v>DUP</v>
      </c>
      <c r="L454" s="5" t="b">
        <f t="shared" ref="L454:L517" si="36">SUMPRODUCT(--(G454=BUILDCODES))&gt;0</f>
        <v>1</v>
      </c>
      <c r="M454" s="5" t="str">
        <f t="shared" si="35"/>
        <v>NO</v>
      </c>
      <c r="N454" s="34" t="str">
        <f>IF(M454="PAY", VLOOKUP(Table1[[#This Row],[JOB TYPE]],'CODES FOR CLOSING TYPE'!$A$1:$C$28, 3, 0), "")</f>
        <v/>
      </c>
      <c r="O454" s="5">
        <f t="shared" si="34"/>
        <v>17</v>
      </c>
    </row>
    <row r="455" spans="1:15" ht="15" customHeight="1" x14ac:dyDescent="0.3">
      <c r="A455" s="30">
        <v>6951483</v>
      </c>
      <c r="B455" s="132" t="s">
        <v>746</v>
      </c>
      <c r="C455" s="132" t="s">
        <v>26</v>
      </c>
      <c r="D455" s="30"/>
      <c r="E455" s="1" t="s">
        <v>612</v>
      </c>
      <c r="F455" s="51">
        <v>43214</v>
      </c>
      <c r="G455" s="32" t="str">
        <f>VLOOKUP(Table1[[#This Row],[JOB TYPE]],'CODES FOR CLOSING TYPE'!$A$1:$B$28,2,0)</f>
        <v>ZNGA563BC</v>
      </c>
      <c r="H455" s="1" t="str">
        <f>_xlfn.IFNA(VLOOKUP(Table1[[#This Row],[JOB TYPE]],Table2[#All],2,0), "Not req")</f>
        <v>Not req</v>
      </c>
      <c r="J455" s="5" t="str">
        <f>CONCATENATE(Table1[[#This Row],[WORK ID]],Table1[[#This Row],[CODE]])</f>
        <v>6951483ZNGA563BC</v>
      </c>
      <c r="K455" s="5" t="str">
        <f t="shared" si="33"/>
        <v>UNIQUE</v>
      </c>
      <c r="L455" s="5" t="b">
        <f t="shared" si="36"/>
        <v>0</v>
      </c>
      <c r="M455" s="5" t="str">
        <f t="shared" si="35"/>
        <v>PAY</v>
      </c>
      <c r="N455" s="34">
        <f>IF(M455="PAY", VLOOKUP(Table1[[#This Row],[JOB TYPE]],'CODES FOR CLOSING TYPE'!$A$1:$C$28, 3, 0), "")</f>
        <v>626.70000000000005</v>
      </c>
      <c r="O455" s="5">
        <f t="shared" si="34"/>
        <v>17</v>
      </c>
    </row>
    <row r="456" spans="1:15" ht="15" customHeight="1" x14ac:dyDescent="0.3">
      <c r="A456" s="30">
        <v>7064463</v>
      </c>
      <c r="B456" s="132" t="s">
        <v>747</v>
      </c>
      <c r="C456" s="132" t="s">
        <v>13</v>
      </c>
      <c r="D456" s="30"/>
      <c r="E456" s="1" t="s">
        <v>86</v>
      </c>
      <c r="F456" s="51">
        <v>43214</v>
      </c>
      <c r="G456" s="32" t="str">
        <f>VLOOKUP(Table1[[#This Row],[JOB TYPE]],'CODES FOR CLOSING TYPE'!$A$1:$B$28,2,0)</f>
        <v>Z999</v>
      </c>
      <c r="H456" s="1" t="str">
        <f>_xlfn.IFNA(VLOOKUP(Table1[[#This Row],[JOB TYPE]],Table2[#All],2,0), "Not req")</f>
        <v>REQ</v>
      </c>
      <c r="I456" s="1" t="s">
        <v>164</v>
      </c>
      <c r="J456" s="5" t="str">
        <f>CONCATENATE(Table1[[#This Row],[WORK ID]],Table1[[#This Row],[CODE]])</f>
        <v>7064463Z999</v>
      </c>
      <c r="K456" s="5" t="str">
        <f t="shared" si="33"/>
        <v>UNIQUE</v>
      </c>
      <c r="L456" s="5" t="b">
        <f t="shared" si="36"/>
        <v>0</v>
      </c>
      <c r="M456" s="5" t="str">
        <f t="shared" si="35"/>
        <v>PAY</v>
      </c>
      <c r="N456" s="34">
        <f>IF(M456="PAY", VLOOKUP(Table1[[#This Row],[JOB TYPE]],'CODES FOR CLOSING TYPE'!$A$1:$C$28, 3, 0), "")</f>
        <v>0</v>
      </c>
      <c r="O456" s="5">
        <f t="shared" si="34"/>
        <v>17</v>
      </c>
    </row>
    <row r="457" spans="1:15" ht="15" customHeight="1" x14ac:dyDescent="0.3">
      <c r="A457" s="30">
        <v>7064463</v>
      </c>
      <c r="B457" s="132" t="s">
        <v>747</v>
      </c>
      <c r="C457" s="132" t="s">
        <v>6</v>
      </c>
      <c r="D457" s="30"/>
      <c r="E457" s="1" t="s">
        <v>86</v>
      </c>
      <c r="F457" s="51">
        <v>43214</v>
      </c>
      <c r="G457" s="32" t="str">
        <f>VLOOKUP(Table1[[#This Row],[JOB TYPE]],'CODES FOR CLOSING TYPE'!$A$1:$B$28,2,0)</f>
        <v>ZNGA563B</v>
      </c>
      <c r="H457" s="1" t="str">
        <f>_xlfn.IFNA(VLOOKUP(Table1[[#This Row],[JOB TYPE]],Table2[#All],2,0), "Not req")</f>
        <v>REQ</v>
      </c>
      <c r="J457" s="5" t="str">
        <f>CONCATENATE(Table1[[#This Row],[WORK ID]],Table1[[#This Row],[CODE]])</f>
        <v>7064463ZNGA563B</v>
      </c>
      <c r="K457" s="5" t="str">
        <f t="shared" si="33"/>
        <v>DUP</v>
      </c>
      <c r="L457" s="5" t="b">
        <f t="shared" si="36"/>
        <v>1</v>
      </c>
      <c r="M457" s="5" t="str">
        <f t="shared" si="35"/>
        <v>NO</v>
      </c>
      <c r="N457" s="34" t="str">
        <f>IF(M457="PAY", VLOOKUP(Table1[[#This Row],[JOB TYPE]],'CODES FOR CLOSING TYPE'!$A$1:$C$28, 3, 0), "")</f>
        <v/>
      </c>
      <c r="O457" s="5">
        <f t="shared" si="34"/>
        <v>17</v>
      </c>
    </row>
    <row r="458" spans="1:15" ht="15" customHeight="1" x14ac:dyDescent="0.3">
      <c r="A458" s="30">
        <v>7099532</v>
      </c>
      <c r="B458" s="132" t="s">
        <v>748</v>
      </c>
      <c r="C458" s="132" t="s">
        <v>6</v>
      </c>
      <c r="D458" s="30"/>
      <c r="E458" s="1" t="s">
        <v>30</v>
      </c>
      <c r="F458" s="51">
        <v>43214</v>
      </c>
      <c r="G458" s="32" t="str">
        <f>VLOOKUP(Table1[[#This Row],[JOB TYPE]],'CODES FOR CLOSING TYPE'!$A$1:$B$28,2,0)</f>
        <v>ZNGA563B</v>
      </c>
      <c r="H458" s="1" t="str">
        <f>_xlfn.IFNA(VLOOKUP(Table1[[#This Row],[JOB TYPE]],Table2[#All],2,0), "Not req")</f>
        <v>REQ</v>
      </c>
      <c r="I458" s="1" t="s">
        <v>164</v>
      </c>
      <c r="J458" s="5" t="str">
        <f>CONCATENATE(Table1[[#This Row],[WORK ID]],Table1[[#This Row],[CODE]])</f>
        <v>7099532ZNGA563B</v>
      </c>
      <c r="K458" s="5" t="str">
        <f t="shared" si="33"/>
        <v>DUP</v>
      </c>
      <c r="L458" s="5" t="b">
        <f t="shared" si="36"/>
        <v>1</v>
      </c>
      <c r="M458" s="5" t="str">
        <f t="shared" si="35"/>
        <v>NO</v>
      </c>
      <c r="N458" s="34" t="str">
        <f>IF(M458="PAY", VLOOKUP(Table1[[#This Row],[JOB TYPE]],'CODES FOR CLOSING TYPE'!$A$1:$C$28, 3, 0), "")</f>
        <v/>
      </c>
      <c r="O458" s="5">
        <f t="shared" si="34"/>
        <v>17</v>
      </c>
    </row>
    <row r="459" spans="1:15" ht="15" customHeight="1" x14ac:dyDescent="0.3">
      <c r="A459" s="30">
        <v>7099532</v>
      </c>
      <c r="B459" s="132" t="s">
        <v>748</v>
      </c>
      <c r="C459" s="30" t="s">
        <v>26</v>
      </c>
      <c r="D459" s="30"/>
      <c r="E459" s="1" t="s">
        <v>30</v>
      </c>
      <c r="F459" s="51">
        <v>43214</v>
      </c>
      <c r="G459" s="32" t="str">
        <f>VLOOKUP(Table1[[#This Row],[JOB TYPE]],'CODES FOR CLOSING TYPE'!$A$1:$B$28,2,0)</f>
        <v>ZNGA563BC</v>
      </c>
      <c r="H459" s="1" t="str">
        <f>_xlfn.IFNA(VLOOKUP(Table1[[#This Row],[JOB TYPE]],Table2[#All],2,0), "Not req")</f>
        <v>Not req</v>
      </c>
      <c r="J459" s="5" t="str">
        <f>CONCATENATE(Table1[[#This Row],[WORK ID]],Table1[[#This Row],[CODE]])</f>
        <v>7099532ZNGA563BC</v>
      </c>
      <c r="K459" s="5" t="str">
        <f t="shared" si="33"/>
        <v>UNIQUE</v>
      </c>
      <c r="L459" s="5" t="b">
        <f t="shared" si="36"/>
        <v>0</v>
      </c>
      <c r="M459" s="5" t="str">
        <f t="shared" si="35"/>
        <v>PAY</v>
      </c>
      <c r="N459" s="34">
        <f>IF(M459="PAY", VLOOKUP(Table1[[#This Row],[JOB TYPE]],'CODES FOR CLOSING TYPE'!$A$1:$C$28, 3, 0), "")</f>
        <v>626.70000000000005</v>
      </c>
      <c r="O459" s="5">
        <f t="shared" si="34"/>
        <v>17</v>
      </c>
    </row>
    <row r="460" spans="1:15" ht="15" customHeight="1" x14ac:dyDescent="0.3">
      <c r="A460" s="30">
        <v>6928328</v>
      </c>
      <c r="B460" s="132" t="s">
        <v>659</v>
      </c>
      <c r="C460" s="132" t="s">
        <v>26</v>
      </c>
      <c r="D460" s="30"/>
      <c r="E460" s="1" t="s">
        <v>30</v>
      </c>
      <c r="F460" s="51">
        <v>43214</v>
      </c>
      <c r="G460" s="32" t="str">
        <f>VLOOKUP(Table1[[#This Row],[JOB TYPE]],'CODES FOR CLOSING TYPE'!$A$1:$B$28,2,0)</f>
        <v>ZNGA563BC</v>
      </c>
      <c r="H460" s="1" t="str">
        <f>_xlfn.IFNA(VLOOKUP(Table1[[#This Row],[JOB TYPE]],Table2[#All],2,0), "Not req")</f>
        <v>Not req</v>
      </c>
      <c r="J460" s="5" t="str">
        <f>CONCATENATE(Table1[[#This Row],[WORK ID]],Table1[[#This Row],[CODE]])</f>
        <v>6928328ZNGA563BC</v>
      </c>
      <c r="K460" s="5" t="str">
        <f t="shared" si="33"/>
        <v>UNIQUE</v>
      </c>
      <c r="L460" s="5" t="b">
        <f t="shared" si="36"/>
        <v>0</v>
      </c>
      <c r="M460" s="5" t="str">
        <f t="shared" si="35"/>
        <v>PAY</v>
      </c>
      <c r="N460" s="34">
        <f>IF(M460="PAY", VLOOKUP(Table1[[#This Row],[JOB TYPE]],'CODES FOR CLOSING TYPE'!$A$1:$C$28, 3, 0), "")</f>
        <v>626.70000000000005</v>
      </c>
      <c r="O460" s="5">
        <f t="shared" si="34"/>
        <v>17</v>
      </c>
    </row>
    <row r="461" spans="1:15" ht="15" customHeight="1" x14ac:dyDescent="0.3">
      <c r="A461" s="30">
        <v>7085756</v>
      </c>
      <c r="B461" s="132" t="s">
        <v>749</v>
      </c>
      <c r="C461" s="132" t="s">
        <v>9</v>
      </c>
      <c r="D461" s="30"/>
      <c r="E461" s="1" t="s">
        <v>7</v>
      </c>
      <c r="F461" s="51">
        <v>43214</v>
      </c>
      <c r="G461" s="32" t="str">
        <f>VLOOKUP(Table1[[#This Row],[JOB TYPE]],'CODES FOR CLOSING TYPE'!$A$1:$B$28,2,0)</f>
        <v>ZNGA561B</v>
      </c>
      <c r="H461" s="1" t="str">
        <f>_xlfn.IFNA(VLOOKUP(Table1[[#This Row],[JOB TYPE]],Table2[#All],2,0), "Not req")</f>
        <v>Not req</v>
      </c>
      <c r="J461" s="5" t="str">
        <f>CONCATENATE(Table1[[#This Row],[WORK ID]],Table1[[#This Row],[CODE]])</f>
        <v>7085756ZNGA561B</v>
      </c>
      <c r="K461" s="5" t="str">
        <f t="shared" si="33"/>
        <v>DUP</v>
      </c>
      <c r="L461" s="5" t="b">
        <f t="shared" si="36"/>
        <v>1</v>
      </c>
      <c r="M461" s="5" t="str">
        <f t="shared" si="35"/>
        <v>NO</v>
      </c>
      <c r="N461" s="34" t="str">
        <f>IF(M461="PAY", VLOOKUP(Table1[[#This Row],[JOB TYPE]],'CODES FOR CLOSING TYPE'!$A$1:$C$28, 3, 0), "")</f>
        <v/>
      </c>
      <c r="O461" s="5">
        <f t="shared" si="34"/>
        <v>17</v>
      </c>
    </row>
    <row r="462" spans="1:15" ht="15" customHeight="1" x14ac:dyDescent="0.3">
      <c r="A462" s="30">
        <v>7005708</v>
      </c>
      <c r="B462" s="132" t="s">
        <v>750</v>
      </c>
      <c r="C462" s="132" t="s">
        <v>597</v>
      </c>
      <c r="D462" s="30" t="s">
        <v>751</v>
      </c>
      <c r="E462" s="1" t="s">
        <v>7</v>
      </c>
      <c r="F462" s="51">
        <v>43214</v>
      </c>
      <c r="G462" s="32" t="str">
        <f>VLOOKUP(Table1[[#This Row],[JOB TYPE]],'CODES FOR CLOSING TYPE'!$A$1:$B$28,2,0)</f>
        <v>N-561RSP</v>
      </c>
      <c r="H462" s="1" t="str">
        <f>_xlfn.IFNA(VLOOKUP(Table1[[#This Row],[JOB TYPE]],Table2[#All],2,0), "Not req")</f>
        <v>Not req</v>
      </c>
      <c r="J462" s="5" t="str">
        <f>CONCATENATE(Table1[[#This Row],[WORK ID]],Table1[[#This Row],[CODE]])</f>
        <v>7005708N-561RSP</v>
      </c>
      <c r="K462" s="5" t="str">
        <f t="shared" si="33"/>
        <v>UNIQUE</v>
      </c>
      <c r="L462" s="5" t="b">
        <f t="shared" si="36"/>
        <v>0</v>
      </c>
      <c r="M462" s="5" t="str">
        <f t="shared" si="35"/>
        <v>PAY</v>
      </c>
      <c r="N462" s="34">
        <f>IF(M462="PAY", VLOOKUP(Table1[[#This Row],[JOB TYPE]],'CODES FOR CLOSING TYPE'!$A$1:$C$28, 3, 0), "")</f>
        <v>433.57</v>
      </c>
      <c r="O462" s="5">
        <f t="shared" si="34"/>
        <v>17</v>
      </c>
    </row>
    <row r="463" spans="1:15" ht="15" customHeight="1" x14ac:dyDescent="0.3">
      <c r="A463" s="30">
        <v>7147224</v>
      </c>
      <c r="B463" s="132" t="s">
        <v>752</v>
      </c>
      <c r="C463" s="132" t="s">
        <v>9</v>
      </c>
      <c r="D463" s="30"/>
      <c r="E463" s="1" t="s">
        <v>155</v>
      </c>
      <c r="F463" s="51">
        <v>43214</v>
      </c>
      <c r="G463" s="32" t="str">
        <f>VLOOKUP(Table1[[#This Row],[JOB TYPE]],'CODES FOR CLOSING TYPE'!$A$1:$B$28,2,0)</f>
        <v>ZNGA561B</v>
      </c>
      <c r="H463" s="1" t="str">
        <f>_xlfn.IFNA(VLOOKUP(Table1[[#This Row],[JOB TYPE]],Table2[#All],2,0), "Not req")</f>
        <v>Not req</v>
      </c>
      <c r="J463" s="5" t="str">
        <f>CONCATENATE(Table1[[#This Row],[WORK ID]],Table1[[#This Row],[CODE]])</f>
        <v>7147224ZNGA561B</v>
      </c>
      <c r="K463" s="5" t="str">
        <f t="shared" si="33"/>
        <v>DUP</v>
      </c>
      <c r="L463" s="5" t="b">
        <f t="shared" si="36"/>
        <v>1</v>
      </c>
      <c r="M463" s="5" t="str">
        <f t="shared" si="35"/>
        <v>NO</v>
      </c>
      <c r="N463" s="34" t="str">
        <f>IF(M463="PAY", VLOOKUP(Table1[[#This Row],[JOB TYPE]],'CODES FOR CLOSING TYPE'!$A$1:$C$28, 3, 0), "")</f>
        <v/>
      </c>
      <c r="O463" s="5">
        <f t="shared" si="34"/>
        <v>17</v>
      </c>
    </row>
    <row r="464" spans="1:15" ht="15" customHeight="1" x14ac:dyDescent="0.3">
      <c r="A464" s="30">
        <v>7147224</v>
      </c>
      <c r="B464" s="132" t="s">
        <v>752</v>
      </c>
      <c r="C464" s="30" t="s">
        <v>15</v>
      </c>
      <c r="D464" s="30"/>
      <c r="E464" s="1" t="s">
        <v>155</v>
      </c>
      <c r="F464" s="51">
        <v>43214</v>
      </c>
      <c r="G464" s="32" t="str">
        <f>VLOOKUP(Table1[[#This Row],[JOB TYPE]],'CODES FOR CLOSING TYPE'!$A$1:$B$28,2,0)</f>
        <v>ZNGA561BC</v>
      </c>
      <c r="H464" s="1" t="str">
        <f>_xlfn.IFNA(VLOOKUP(Table1[[#This Row],[JOB TYPE]],Table2[#All],2,0), "Not req")</f>
        <v>Not req</v>
      </c>
      <c r="J464" s="5" t="str">
        <f>CONCATENATE(Table1[[#This Row],[WORK ID]],Table1[[#This Row],[CODE]])</f>
        <v>7147224ZNGA561BC</v>
      </c>
      <c r="K464" s="5" t="str">
        <f t="shared" si="33"/>
        <v>UNIQUE</v>
      </c>
      <c r="L464" s="5" t="b">
        <f t="shared" si="36"/>
        <v>0</v>
      </c>
      <c r="M464" s="5" t="str">
        <f t="shared" si="35"/>
        <v>PAY</v>
      </c>
      <c r="N464" s="34">
        <f>IF(M464="PAY", VLOOKUP(Table1[[#This Row],[JOB TYPE]],'CODES FOR CLOSING TYPE'!$A$1:$C$28, 3, 0), "")</f>
        <v>433.57</v>
      </c>
      <c r="O464" s="5">
        <f t="shared" si="34"/>
        <v>17</v>
      </c>
    </row>
    <row r="465" spans="1:15" ht="15" customHeight="1" x14ac:dyDescent="0.3">
      <c r="A465" s="30">
        <v>5881521</v>
      </c>
      <c r="B465" s="132" t="s">
        <v>740</v>
      </c>
      <c r="C465" s="132" t="s">
        <v>26</v>
      </c>
      <c r="D465" s="30"/>
      <c r="E465" s="1" t="s">
        <v>51</v>
      </c>
      <c r="F465" s="51">
        <v>43214</v>
      </c>
      <c r="G465" s="32" t="str">
        <f>VLOOKUP(Table1[[#This Row],[JOB TYPE]],'CODES FOR CLOSING TYPE'!$A$1:$B$28,2,0)</f>
        <v>ZNGA563BC</v>
      </c>
      <c r="H465" s="1" t="str">
        <f>_xlfn.IFNA(VLOOKUP(Table1[[#This Row],[JOB TYPE]],Table2[#All],2,0), "Not req")</f>
        <v>Not req</v>
      </c>
      <c r="J465" s="5" t="str">
        <f>CONCATENATE(Table1[[#This Row],[WORK ID]],Table1[[#This Row],[CODE]])</f>
        <v>5881521ZNGA563BC</v>
      </c>
      <c r="K465" s="5" t="str">
        <f t="shared" si="33"/>
        <v>UNIQUE</v>
      </c>
      <c r="L465" s="5" t="b">
        <f t="shared" si="36"/>
        <v>0</v>
      </c>
      <c r="M465" s="5" t="str">
        <f t="shared" si="35"/>
        <v>PAY</v>
      </c>
      <c r="N465" s="34">
        <f>IF(M465="PAY", VLOOKUP(Table1[[#This Row],[JOB TYPE]],'CODES FOR CLOSING TYPE'!$A$1:$C$28, 3, 0), "")</f>
        <v>626.70000000000005</v>
      </c>
      <c r="O465" s="5">
        <f t="shared" si="34"/>
        <v>17</v>
      </c>
    </row>
    <row r="466" spans="1:15" ht="15" customHeight="1" x14ac:dyDescent="0.3">
      <c r="A466" s="30">
        <v>7178789</v>
      </c>
      <c r="B466" s="132" t="s">
        <v>753</v>
      </c>
      <c r="C466" s="132" t="s">
        <v>6</v>
      </c>
      <c r="D466" s="30"/>
      <c r="E466" s="1" t="s">
        <v>58</v>
      </c>
      <c r="F466" s="51">
        <v>43214</v>
      </c>
      <c r="G466" s="32" t="str">
        <f>VLOOKUP(Table1[[#This Row],[JOB TYPE]],'CODES FOR CLOSING TYPE'!$A$1:$B$28,2,0)</f>
        <v>ZNGA563B</v>
      </c>
      <c r="H466" s="1" t="str">
        <f>_xlfn.IFNA(VLOOKUP(Table1[[#This Row],[JOB TYPE]],Table2[#All],2,0), "Not req")</f>
        <v>REQ</v>
      </c>
      <c r="I466" s="1" t="s">
        <v>164</v>
      </c>
      <c r="J466" s="5" t="str">
        <f>CONCATENATE(Table1[[#This Row],[WORK ID]],Table1[[#This Row],[CODE]])</f>
        <v>7178789ZNGA563B</v>
      </c>
      <c r="K466" s="5" t="str">
        <f t="shared" si="33"/>
        <v>DUP</v>
      </c>
      <c r="L466" s="5" t="b">
        <f t="shared" si="36"/>
        <v>1</v>
      </c>
      <c r="M466" s="5" t="str">
        <f t="shared" si="35"/>
        <v>NO</v>
      </c>
      <c r="N466" s="34" t="str">
        <f>IF(M466="PAY", VLOOKUP(Table1[[#This Row],[JOB TYPE]],'CODES FOR CLOSING TYPE'!$A$1:$C$28, 3, 0), "")</f>
        <v/>
      </c>
      <c r="O466" s="5">
        <f t="shared" si="34"/>
        <v>17</v>
      </c>
    </row>
    <row r="467" spans="1:15" x14ac:dyDescent="0.3">
      <c r="A467" s="30">
        <v>7166665</v>
      </c>
      <c r="B467" s="132" t="s">
        <v>754</v>
      </c>
      <c r="C467" s="132" t="s">
        <v>20</v>
      </c>
      <c r="D467" s="30"/>
      <c r="E467" s="1" t="s">
        <v>58</v>
      </c>
      <c r="F467" s="51">
        <v>43216</v>
      </c>
      <c r="G467" s="32" t="str">
        <f>VLOOKUP(Table1[[#This Row],[JOB TYPE]],'CODES FOR CLOSING TYPE'!$A$1:$B$28,2,0)</f>
        <v>ZNGA564B</v>
      </c>
      <c r="H467" s="1" t="str">
        <f>_xlfn.IFNA(VLOOKUP(Table1[[#This Row],[JOB TYPE]],Table2[#All],2,0), "Not req")</f>
        <v>REQ</v>
      </c>
      <c r="I467" s="1" t="s">
        <v>164</v>
      </c>
      <c r="J467" s="5" t="str">
        <f>CONCATENATE(Table1[[#This Row],[WORK ID]],Table1[[#This Row],[CODE]])</f>
        <v>7166665ZNGA564B</v>
      </c>
      <c r="K467" s="5" t="str">
        <f t="shared" si="33"/>
        <v>DUP</v>
      </c>
      <c r="L467" s="5" t="b">
        <f t="shared" si="36"/>
        <v>1</v>
      </c>
      <c r="M467" s="5" t="str">
        <f t="shared" ref="M467:M482" si="37">IF(AND(K467="DUP", L467=TRUE),"NO","PAY")</f>
        <v>NO</v>
      </c>
      <c r="N467" s="34" t="str">
        <f>IF(M467="PAY", VLOOKUP(Table1[[#This Row],[JOB TYPE]],'CODES FOR CLOSING TYPE'!$A$1:$C$28, 3, 0), "")</f>
        <v/>
      </c>
      <c r="O467" s="5">
        <f t="shared" si="34"/>
        <v>17</v>
      </c>
    </row>
    <row r="468" spans="1:15" x14ac:dyDescent="0.3">
      <c r="A468" s="30">
        <v>7044093</v>
      </c>
      <c r="B468" s="132" t="s">
        <v>755</v>
      </c>
      <c r="C468" s="132" t="s">
        <v>6</v>
      </c>
      <c r="D468" s="30"/>
      <c r="E468" s="1" t="s">
        <v>612</v>
      </c>
      <c r="F468" s="51">
        <v>43216</v>
      </c>
      <c r="G468" s="32" t="str">
        <f>VLOOKUP(Table1[[#This Row],[JOB TYPE]],'CODES FOR CLOSING TYPE'!$A$1:$B$28,2,0)</f>
        <v>ZNGA563B</v>
      </c>
      <c r="H468" s="1" t="str">
        <f>_xlfn.IFNA(VLOOKUP(Table1[[#This Row],[JOB TYPE]],Table2[#All],2,0), "Not req")</f>
        <v>REQ</v>
      </c>
      <c r="I468" s="1" t="s">
        <v>164</v>
      </c>
      <c r="J468" s="5" t="str">
        <f>CONCATENATE(Table1[[#This Row],[WORK ID]],Table1[[#This Row],[CODE]])</f>
        <v>7044093ZNGA563B</v>
      </c>
      <c r="K468" s="5" t="str">
        <f t="shared" si="33"/>
        <v>DUP</v>
      </c>
      <c r="L468" s="5" t="b">
        <f t="shared" si="36"/>
        <v>1</v>
      </c>
      <c r="M468" s="5" t="str">
        <f t="shared" si="37"/>
        <v>NO</v>
      </c>
      <c r="N468" s="34" t="str">
        <f>IF(M468="PAY", VLOOKUP(Table1[[#This Row],[JOB TYPE]],'CODES FOR CLOSING TYPE'!$A$1:$C$28, 3, 0), "")</f>
        <v/>
      </c>
      <c r="O468" s="5">
        <f t="shared" si="34"/>
        <v>17</v>
      </c>
    </row>
    <row r="469" spans="1:15" x14ac:dyDescent="0.3">
      <c r="A469" s="30">
        <v>7044093</v>
      </c>
      <c r="B469" s="132" t="s">
        <v>755</v>
      </c>
      <c r="C469" s="30" t="s">
        <v>26</v>
      </c>
      <c r="D469" s="30"/>
      <c r="E469" s="1" t="s">
        <v>612</v>
      </c>
      <c r="F469" s="51">
        <v>43216</v>
      </c>
      <c r="G469" s="32" t="str">
        <f>VLOOKUP(Table1[[#This Row],[JOB TYPE]],'CODES FOR CLOSING TYPE'!$A$1:$B$28,2,0)</f>
        <v>ZNGA563BC</v>
      </c>
      <c r="H469" s="1" t="str">
        <f>_xlfn.IFNA(VLOOKUP(Table1[[#This Row],[JOB TYPE]],Table2[#All],2,0), "Not req")</f>
        <v>Not req</v>
      </c>
      <c r="J469" s="5" t="str">
        <f>CONCATENATE(Table1[[#This Row],[WORK ID]],Table1[[#This Row],[CODE]])</f>
        <v>7044093ZNGA563BC</v>
      </c>
      <c r="K469" s="5" t="str">
        <f t="shared" si="33"/>
        <v>UNIQUE</v>
      </c>
      <c r="L469" s="5" t="b">
        <f t="shared" si="36"/>
        <v>0</v>
      </c>
      <c r="M469" s="5" t="str">
        <f t="shared" si="37"/>
        <v>PAY</v>
      </c>
      <c r="N469" s="34">
        <f>IF(M469="PAY", VLOOKUP(Table1[[#This Row],[JOB TYPE]],'CODES FOR CLOSING TYPE'!$A$1:$C$28, 3, 0), "")</f>
        <v>626.70000000000005</v>
      </c>
      <c r="O469" s="5">
        <f t="shared" si="34"/>
        <v>17</v>
      </c>
    </row>
    <row r="470" spans="1:15" x14ac:dyDescent="0.3">
      <c r="A470" s="30">
        <v>6665210</v>
      </c>
      <c r="B470" s="132" t="s">
        <v>756</v>
      </c>
      <c r="C470" s="30" t="s">
        <v>757</v>
      </c>
      <c r="D470" s="30"/>
      <c r="E470" s="1" t="s">
        <v>86</v>
      </c>
      <c r="F470" s="51">
        <v>43216</v>
      </c>
      <c r="G470" s="32" t="str">
        <f>VLOOKUP(Table1[[#This Row],[JOB TYPE]],'CODES FOR CLOSING TYPE'!$A$1:$B$28,2,0)</f>
        <v>Z999</v>
      </c>
      <c r="H470" s="1" t="str">
        <f>_xlfn.IFNA(VLOOKUP(Table1[[#This Row],[JOB TYPE]],Table2[#All],2,0), "Not req")</f>
        <v>REQ</v>
      </c>
      <c r="I470" s="1" t="s">
        <v>164</v>
      </c>
      <c r="J470" s="5" t="str">
        <f>CONCATENATE(Table1[[#This Row],[WORK ID]],Table1[[#This Row],[CODE]])</f>
        <v>6665210Z999</v>
      </c>
      <c r="K470" s="5" t="str">
        <f t="shared" si="33"/>
        <v>UNIQUE</v>
      </c>
      <c r="L470" s="5" t="b">
        <f t="shared" si="36"/>
        <v>0</v>
      </c>
      <c r="M470" s="5" t="str">
        <f t="shared" si="37"/>
        <v>PAY</v>
      </c>
      <c r="N470" s="34">
        <f>IF(M470="PAY", VLOOKUP(Table1[[#This Row],[JOB TYPE]],'CODES FOR CLOSING TYPE'!$A$1:$C$28, 3, 0), "")</f>
        <v>0</v>
      </c>
      <c r="O470" s="5">
        <f t="shared" si="34"/>
        <v>17</v>
      </c>
    </row>
    <row r="471" spans="1:15" x14ac:dyDescent="0.3">
      <c r="A471" s="30">
        <v>7179908</v>
      </c>
      <c r="B471" s="132" t="s">
        <v>758</v>
      </c>
      <c r="C471" s="132" t="s">
        <v>9</v>
      </c>
      <c r="D471" s="30"/>
      <c r="E471" s="1" t="s">
        <v>30</v>
      </c>
      <c r="F471" s="51">
        <v>43216</v>
      </c>
      <c r="G471" s="32" t="str">
        <f>VLOOKUP(Table1[[#This Row],[JOB TYPE]],'CODES FOR CLOSING TYPE'!$A$1:$B$28,2,0)</f>
        <v>ZNGA561B</v>
      </c>
      <c r="H471" s="1" t="str">
        <f>_xlfn.IFNA(VLOOKUP(Table1[[#This Row],[JOB TYPE]],Table2[#All],2,0), "Not req")</f>
        <v>Not req</v>
      </c>
      <c r="J471" s="5" t="str">
        <f>CONCATENATE(Table1[[#This Row],[WORK ID]],Table1[[#This Row],[CODE]])</f>
        <v>7179908ZNGA561B</v>
      </c>
      <c r="K471" s="5" t="str">
        <f t="shared" si="33"/>
        <v>DUP</v>
      </c>
      <c r="L471" s="5" t="b">
        <f t="shared" si="36"/>
        <v>1</v>
      </c>
      <c r="M471" s="5" t="str">
        <f t="shared" si="37"/>
        <v>NO</v>
      </c>
      <c r="N471" s="34" t="str">
        <f>IF(M471="PAY", VLOOKUP(Table1[[#This Row],[JOB TYPE]],'CODES FOR CLOSING TYPE'!$A$1:$C$28, 3, 0), "")</f>
        <v/>
      </c>
      <c r="O471" s="5">
        <f t="shared" si="34"/>
        <v>17</v>
      </c>
    </row>
    <row r="472" spans="1:15" x14ac:dyDescent="0.3">
      <c r="A472" s="30">
        <v>7179908</v>
      </c>
      <c r="B472" s="132" t="s">
        <v>758</v>
      </c>
      <c r="C472" s="30" t="s">
        <v>15</v>
      </c>
      <c r="D472" s="30"/>
      <c r="E472" s="1" t="s">
        <v>30</v>
      </c>
      <c r="F472" s="51">
        <v>43216</v>
      </c>
      <c r="G472" s="32" t="str">
        <f>VLOOKUP(Table1[[#This Row],[JOB TYPE]],'CODES FOR CLOSING TYPE'!$A$1:$B$28,2,0)</f>
        <v>ZNGA561BC</v>
      </c>
      <c r="H472" s="1" t="str">
        <f>_xlfn.IFNA(VLOOKUP(Table1[[#This Row],[JOB TYPE]],Table2[#All],2,0), "Not req")</f>
        <v>Not req</v>
      </c>
      <c r="J472" s="5" t="str">
        <f>CONCATENATE(Table1[[#This Row],[WORK ID]],Table1[[#This Row],[CODE]])</f>
        <v>7179908ZNGA561BC</v>
      </c>
      <c r="K472" s="5" t="str">
        <f t="shared" si="33"/>
        <v>UNIQUE</v>
      </c>
      <c r="L472" s="5" t="b">
        <f t="shared" si="36"/>
        <v>0</v>
      </c>
      <c r="M472" s="5" t="str">
        <f t="shared" si="37"/>
        <v>PAY</v>
      </c>
      <c r="N472" s="34">
        <f>IF(M472="PAY", VLOOKUP(Table1[[#This Row],[JOB TYPE]],'CODES FOR CLOSING TYPE'!$A$1:$C$28, 3, 0), "")</f>
        <v>433.57</v>
      </c>
      <c r="O472" s="5">
        <f t="shared" si="34"/>
        <v>17</v>
      </c>
    </row>
    <row r="473" spans="1:15" x14ac:dyDescent="0.3">
      <c r="A473" s="30">
        <v>6950470</v>
      </c>
      <c r="B473" s="132" t="s">
        <v>759</v>
      </c>
      <c r="C473" s="132" t="s">
        <v>6</v>
      </c>
      <c r="D473" s="30"/>
      <c r="E473" s="1" t="s">
        <v>30</v>
      </c>
      <c r="F473" s="51">
        <v>43216</v>
      </c>
      <c r="G473" s="32" t="str">
        <f>VLOOKUP(Table1[[#This Row],[JOB TYPE]],'CODES FOR CLOSING TYPE'!$A$1:$B$28,2,0)</f>
        <v>ZNGA563B</v>
      </c>
      <c r="H473" s="1" t="str">
        <f>_xlfn.IFNA(VLOOKUP(Table1[[#This Row],[JOB TYPE]],Table2[#All],2,0), "Not req")</f>
        <v>REQ</v>
      </c>
      <c r="I473" s="1" t="s">
        <v>164</v>
      </c>
      <c r="J473" s="5" t="str">
        <f>CONCATENATE(Table1[[#This Row],[WORK ID]],Table1[[#This Row],[CODE]])</f>
        <v>6950470ZNGA563B</v>
      </c>
      <c r="K473" s="5" t="str">
        <f t="shared" si="33"/>
        <v>DUP</v>
      </c>
      <c r="L473" s="5" t="b">
        <f t="shared" si="36"/>
        <v>1</v>
      </c>
      <c r="M473" s="5" t="str">
        <f t="shared" si="37"/>
        <v>NO</v>
      </c>
      <c r="N473" s="34" t="str">
        <f>IF(M473="PAY", VLOOKUP(Table1[[#This Row],[JOB TYPE]],'CODES FOR CLOSING TYPE'!$A$1:$C$28, 3, 0), "")</f>
        <v/>
      </c>
      <c r="O473" s="5">
        <f t="shared" si="34"/>
        <v>17</v>
      </c>
    </row>
    <row r="474" spans="1:15" x14ac:dyDescent="0.3">
      <c r="A474" s="30">
        <v>6950470</v>
      </c>
      <c r="B474" s="132" t="s">
        <v>759</v>
      </c>
      <c r="C474" s="30" t="s">
        <v>26</v>
      </c>
      <c r="D474" s="30"/>
      <c r="E474" s="1" t="s">
        <v>30</v>
      </c>
      <c r="F474" s="51">
        <v>43216</v>
      </c>
      <c r="G474" s="32" t="str">
        <f>VLOOKUP(Table1[[#This Row],[JOB TYPE]],'CODES FOR CLOSING TYPE'!$A$1:$B$28,2,0)</f>
        <v>ZNGA563BC</v>
      </c>
      <c r="H474" s="1" t="str">
        <f>_xlfn.IFNA(VLOOKUP(Table1[[#This Row],[JOB TYPE]],Table2[#All],2,0), "Not req")</f>
        <v>Not req</v>
      </c>
      <c r="J474" s="5" t="str">
        <f>CONCATENATE(Table1[[#This Row],[WORK ID]],Table1[[#This Row],[CODE]])</f>
        <v>6950470ZNGA563BC</v>
      </c>
      <c r="K474" s="5" t="str">
        <f t="shared" si="33"/>
        <v>UNIQUE</v>
      </c>
      <c r="L474" s="5" t="b">
        <f t="shared" si="36"/>
        <v>0</v>
      </c>
      <c r="M474" s="5" t="str">
        <f t="shared" si="37"/>
        <v>PAY</v>
      </c>
      <c r="N474" s="34">
        <f>IF(M474="PAY", VLOOKUP(Table1[[#This Row],[JOB TYPE]],'CODES FOR CLOSING TYPE'!$A$1:$C$28, 3, 0), "")</f>
        <v>626.70000000000005</v>
      </c>
      <c r="O474" s="5">
        <f t="shared" si="34"/>
        <v>17</v>
      </c>
    </row>
    <row r="475" spans="1:15" x14ac:dyDescent="0.3">
      <c r="A475" s="30">
        <v>7189896</v>
      </c>
      <c r="B475" s="132" t="s">
        <v>760</v>
      </c>
      <c r="C475" s="132" t="s">
        <v>6</v>
      </c>
      <c r="D475" s="30"/>
      <c r="E475" s="1" t="s">
        <v>7</v>
      </c>
      <c r="F475" s="51">
        <v>43216</v>
      </c>
      <c r="G475" s="32" t="str">
        <f>VLOOKUP(Table1[[#This Row],[JOB TYPE]],'CODES FOR CLOSING TYPE'!$A$1:$B$28,2,0)</f>
        <v>ZNGA563B</v>
      </c>
      <c r="H475" s="1" t="str">
        <f>_xlfn.IFNA(VLOOKUP(Table1[[#This Row],[JOB TYPE]],Table2[#All],2,0), "Not req")</f>
        <v>REQ</v>
      </c>
      <c r="I475" s="1" t="s">
        <v>164</v>
      </c>
      <c r="J475" s="5" t="str">
        <f>CONCATENATE(Table1[[#This Row],[WORK ID]],Table1[[#This Row],[CODE]])</f>
        <v>7189896ZNGA563B</v>
      </c>
      <c r="K475" s="5" t="str">
        <f t="shared" si="33"/>
        <v>DUP</v>
      </c>
      <c r="L475" s="5" t="b">
        <f t="shared" si="36"/>
        <v>1</v>
      </c>
      <c r="M475" s="5" t="str">
        <f t="shared" si="37"/>
        <v>NO</v>
      </c>
      <c r="N475" s="34" t="str">
        <f>IF(M475="PAY", VLOOKUP(Table1[[#This Row],[JOB TYPE]],'CODES FOR CLOSING TYPE'!$A$1:$C$28, 3, 0), "")</f>
        <v/>
      </c>
      <c r="O475" s="5">
        <f t="shared" si="34"/>
        <v>17</v>
      </c>
    </row>
    <row r="476" spans="1:15" x14ac:dyDescent="0.3">
      <c r="A476" s="30">
        <v>7119536</v>
      </c>
      <c r="B476" s="132" t="s">
        <v>761</v>
      </c>
      <c r="C476" s="132" t="s">
        <v>6</v>
      </c>
      <c r="D476" s="30"/>
      <c r="E476" s="1" t="s">
        <v>155</v>
      </c>
      <c r="F476" s="51">
        <v>43216</v>
      </c>
      <c r="G476" s="32" t="str">
        <f>VLOOKUP(Table1[[#This Row],[JOB TYPE]],'CODES FOR CLOSING TYPE'!$A$1:$B$28,2,0)</f>
        <v>ZNGA563B</v>
      </c>
      <c r="H476" s="1" t="str">
        <f>_xlfn.IFNA(VLOOKUP(Table1[[#This Row],[JOB TYPE]],Table2[#All],2,0), "Not req")</f>
        <v>REQ</v>
      </c>
      <c r="I476" s="1" t="s">
        <v>164</v>
      </c>
      <c r="J476" s="5" t="str">
        <f>CONCATENATE(Table1[[#This Row],[WORK ID]],Table1[[#This Row],[CODE]])</f>
        <v>7119536ZNGA563B</v>
      </c>
      <c r="K476" s="5" t="str">
        <f t="shared" si="33"/>
        <v>DUP</v>
      </c>
      <c r="L476" s="5" t="b">
        <f t="shared" si="36"/>
        <v>1</v>
      </c>
      <c r="M476" s="5" t="str">
        <f t="shared" si="37"/>
        <v>NO</v>
      </c>
      <c r="N476" s="34" t="str">
        <f>IF(M476="PAY", VLOOKUP(Table1[[#This Row],[JOB TYPE]],'CODES FOR CLOSING TYPE'!$A$1:$C$28, 3, 0), "")</f>
        <v/>
      </c>
      <c r="O476" s="5">
        <f t="shared" si="34"/>
        <v>17</v>
      </c>
    </row>
    <row r="477" spans="1:15" x14ac:dyDescent="0.3">
      <c r="A477" s="30">
        <v>7045956</v>
      </c>
      <c r="B477" s="132" t="s">
        <v>717</v>
      </c>
      <c r="C477" s="132" t="s">
        <v>26</v>
      </c>
      <c r="D477" s="30"/>
      <c r="E477" s="1" t="s">
        <v>155</v>
      </c>
      <c r="F477" s="51">
        <v>43216</v>
      </c>
      <c r="G477" s="32" t="str">
        <f>VLOOKUP(Table1[[#This Row],[JOB TYPE]],'CODES FOR CLOSING TYPE'!$A$1:$B$28,2,0)</f>
        <v>ZNGA563BC</v>
      </c>
      <c r="H477" s="1" t="str">
        <f>_xlfn.IFNA(VLOOKUP(Table1[[#This Row],[JOB TYPE]],Table2[#All],2,0), "Not req")</f>
        <v>Not req</v>
      </c>
      <c r="J477" s="5" t="str">
        <f>CONCATENATE(Table1[[#This Row],[WORK ID]],Table1[[#This Row],[CODE]])</f>
        <v>7045956ZNGA563BC</v>
      </c>
      <c r="K477" s="5" t="str">
        <f t="shared" si="33"/>
        <v>UNIQUE</v>
      </c>
      <c r="L477" s="5" t="b">
        <f t="shared" si="36"/>
        <v>0</v>
      </c>
      <c r="M477" s="5" t="str">
        <f t="shared" si="37"/>
        <v>PAY</v>
      </c>
      <c r="N477" s="34">
        <f>IF(M477="PAY", VLOOKUP(Table1[[#This Row],[JOB TYPE]],'CODES FOR CLOSING TYPE'!$A$1:$C$28, 3, 0), "")</f>
        <v>626.70000000000005</v>
      </c>
      <c r="O477" s="5">
        <f t="shared" si="34"/>
        <v>17</v>
      </c>
    </row>
    <row r="478" spans="1:15" x14ac:dyDescent="0.3">
      <c r="A478" s="30">
        <v>6976459</v>
      </c>
      <c r="B478" s="132" t="s">
        <v>696</v>
      </c>
      <c r="C478" s="132" t="s">
        <v>26</v>
      </c>
      <c r="D478" s="30"/>
      <c r="E478" s="1" t="s">
        <v>42</v>
      </c>
      <c r="F478" s="51">
        <v>43216</v>
      </c>
      <c r="G478" s="32" t="str">
        <f>VLOOKUP(Table1[[#This Row],[JOB TYPE]],'CODES FOR CLOSING TYPE'!$A$1:$B$28,2,0)</f>
        <v>ZNGA563BC</v>
      </c>
      <c r="H478" s="1" t="str">
        <f>_xlfn.IFNA(VLOOKUP(Table1[[#This Row],[JOB TYPE]],Table2[#All],2,0), "Not req")</f>
        <v>Not req</v>
      </c>
      <c r="J478" s="5" t="str">
        <f>CONCATENATE(Table1[[#This Row],[WORK ID]],Table1[[#This Row],[CODE]])</f>
        <v>6976459ZNGA563BC</v>
      </c>
      <c r="K478" s="5" t="str">
        <f t="shared" si="33"/>
        <v>UNIQUE</v>
      </c>
      <c r="L478" s="5" t="b">
        <f t="shared" si="36"/>
        <v>0</v>
      </c>
      <c r="M478" s="5" t="str">
        <f t="shared" si="37"/>
        <v>PAY</v>
      </c>
      <c r="N478" s="34">
        <f>IF(M478="PAY", VLOOKUP(Table1[[#This Row],[JOB TYPE]],'CODES FOR CLOSING TYPE'!$A$1:$C$28, 3, 0), "")</f>
        <v>626.70000000000005</v>
      </c>
      <c r="O478" s="5">
        <f t="shared" si="34"/>
        <v>17</v>
      </c>
    </row>
    <row r="479" spans="1:15" x14ac:dyDescent="0.3">
      <c r="A479" s="30">
        <v>7145120</v>
      </c>
      <c r="B479" s="132" t="s">
        <v>762</v>
      </c>
      <c r="C479" s="132" t="s">
        <v>6</v>
      </c>
      <c r="D479" s="30"/>
      <c r="E479" s="1" t="s">
        <v>51</v>
      </c>
      <c r="F479" s="51">
        <v>43216</v>
      </c>
      <c r="G479" s="32" t="str">
        <f>VLOOKUP(Table1[[#This Row],[JOB TYPE]],'CODES FOR CLOSING TYPE'!$A$1:$B$28,2,0)</f>
        <v>ZNGA563B</v>
      </c>
      <c r="H479" s="1" t="str">
        <f>_xlfn.IFNA(VLOOKUP(Table1[[#This Row],[JOB TYPE]],Table2[#All],2,0), "Not req")</f>
        <v>REQ</v>
      </c>
      <c r="I479" s="1" t="s">
        <v>164</v>
      </c>
      <c r="J479" s="5" t="str">
        <f>CONCATENATE(Table1[[#This Row],[WORK ID]],Table1[[#This Row],[CODE]])</f>
        <v>7145120ZNGA563B</v>
      </c>
      <c r="K479" s="5" t="str">
        <f t="shared" si="33"/>
        <v>DUP</v>
      </c>
      <c r="L479" s="5" t="b">
        <f t="shared" si="36"/>
        <v>1</v>
      </c>
      <c r="M479" s="5" t="str">
        <f t="shared" si="37"/>
        <v>NO</v>
      </c>
      <c r="N479" s="34" t="str">
        <f>IF(M479="PAY", VLOOKUP(Table1[[#This Row],[JOB TYPE]],'CODES FOR CLOSING TYPE'!$A$1:$C$28, 3, 0), "")</f>
        <v/>
      </c>
      <c r="O479" s="5">
        <f t="shared" si="34"/>
        <v>17</v>
      </c>
    </row>
    <row r="480" spans="1:15" x14ac:dyDescent="0.3">
      <c r="A480" s="30">
        <v>7156192</v>
      </c>
      <c r="B480" s="132" t="s">
        <v>763</v>
      </c>
      <c r="C480" s="132" t="s">
        <v>91</v>
      </c>
      <c r="D480" s="30"/>
      <c r="E480" s="1" t="s">
        <v>51</v>
      </c>
      <c r="F480" s="51">
        <v>43216</v>
      </c>
      <c r="G480" s="32" t="str">
        <f>VLOOKUP(Table1[[#This Row],[JOB TYPE]],'CODES FOR CLOSING TYPE'!$A$1:$B$28,2,0)</f>
        <v>ZNGA562B</v>
      </c>
      <c r="H480" s="1" t="str">
        <f>_xlfn.IFNA(VLOOKUP(Table1[[#This Row],[JOB TYPE]],Table2[#All],2,0), "Not req")</f>
        <v>Not req</v>
      </c>
      <c r="J480" s="5" t="str">
        <f>CONCATENATE(Table1[[#This Row],[WORK ID]],Table1[[#This Row],[CODE]])</f>
        <v>7156192ZNGA562B</v>
      </c>
      <c r="K480" s="5" t="str">
        <f t="shared" si="33"/>
        <v>DUP</v>
      </c>
      <c r="L480" s="5" t="b">
        <f t="shared" si="36"/>
        <v>1</v>
      </c>
      <c r="M480" s="5" t="str">
        <f t="shared" si="37"/>
        <v>NO</v>
      </c>
      <c r="N480" s="34" t="str">
        <f>IF(M480="PAY", VLOOKUP(Table1[[#This Row],[JOB TYPE]],'CODES FOR CLOSING TYPE'!$A$1:$C$28, 3, 0), "")</f>
        <v/>
      </c>
      <c r="O480" s="5">
        <f t="shared" si="34"/>
        <v>17</v>
      </c>
    </row>
    <row r="481" spans="1:15" x14ac:dyDescent="0.3">
      <c r="A481" s="30">
        <v>7156192</v>
      </c>
      <c r="B481" s="132" t="s">
        <v>763</v>
      </c>
      <c r="C481" s="30" t="s">
        <v>32</v>
      </c>
      <c r="D481" s="30"/>
      <c r="E481" s="1" t="s">
        <v>51</v>
      </c>
      <c r="F481" s="51">
        <v>43216</v>
      </c>
      <c r="G481" s="32" t="str">
        <f>VLOOKUP(Table1[[#This Row],[JOB TYPE]],'CODES FOR CLOSING TYPE'!$A$1:$B$28,2,0)</f>
        <v>ZNGA562BC</v>
      </c>
      <c r="H481" s="1" t="str">
        <f>_xlfn.IFNA(VLOOKUP(Table1[[#This Row],[JOB TYPE]],Table2[#All],2,0), "Not req")</f>
        <v>Not req</v>
      </c>
      <c r="J481" s="5" t="str">
        <f>CONCATENATE(Table1[[#This Row],[WORK ID]],Table1[[#This Row],[CODE]])</f>
        <v>7156192ZNGA562BC</v>
      </c>
      <c r="K481" s="5" t="str">
        <f t="shared" si="33"/>
        <v>UNIQUE</v>
      </c>
      <c r="L481" s="5" t="b">
        <f t="shared" si="36"/>
        <v>0</v>
      </c>
      <c r="M481" s="5" t="str">
        <f t="shared" si="37"/>
        <v>PAY</v>
      </c>
      <c r="N481" s="34">
        <f>IF(M481="PAY", VLOOKUP(Table1[[#This Row],[JOB TYPE]],'CODES FOR CLOSING TYPE'!$A$1:$C$28, 3, 0), "")</f>
        <v>498.69</v>
      </c>
      <c r="O481" s="5">
        <f t="shared" si="34"/>
        <v>17</v>
      </c>
    </row>
    <row r="482" spans="1:15" x14ac:dyDescent="0.3">
      <c r="A482" s="30">
        <v>5578952</v>
      </c>
      <c r="B482" s="132" t="s">
        <v>764</v>
      </c>
      <c r="C482" s="132" t="s">
        <v>6</v>
      </c>
      <c r="D482" s="30"/>
      <c r="E482" s="1" t="s">
        <v>73</v>
      </c>
      <c r="F482" s="51">
        <v>43216</v>
      </c>
      <c r="G482" s="32" t="str">
        <f>VLOOKUP(Table1[[#This Row],[JOB TYPE]],'CODES FOR CLOSING TYPE'!$A$1:$B$28,2,0)</f>
        <v>ZNGA563B</v>
      </c>
      <c r="H482" s="1" t="str">
        <f>_xlfn.IFNA(VLOOKUP(Table1[[#This Row],[JOB TYPE]],Table2[#All],2,0), "Not req")</f>
        <v>REQ</v>
      </c>
      <c r="I482" s="1" t="s">
        <v>164</v>
      </c>
      <c r="J482" s="5" t="str">
        <f>CONCATENATE(Table1[[#This Row],[WORK ID]],Table1[[#This Row],[CODE]])</f>
        <v>5578952ZNGA563B</v>
      </c>
      <c r="K482" s="5" t="str">
        <f t="shared" si="33"/>
        <v>DUP</v>
      </c>
      <c r="L482" s="5" t="b">
        <f t="shared" si="36"/>
        <v>1</v>
      </c>
      <c r="M482" s="5" t="str">
        <f t="shared" si="37"/>
        <v>NO</v>
      </c>
      <c r="N482" s="34" t="str">
        <f>IF(M482="PAY", VLOOKUP(Table1[[#This Row],[JOB TYPE]],'CODES FOR CLOSING TYPE'!$A$1:$C$28, 3, 0), "")</f>
        <v/>
      </c>
      <c r="O482" s="5">
        <f t="shared" si="34"/>
        <v>17</v>
      </c>
    </row>
    <row r="483" spans="1:15" ht="15" customHeight="1" x14ac:dyDescent="0.3">
      <c r="A483" s="30">
        <v>7122170</v>
      </c>
      <c r="B483" s="132" t="s">
        <v>845</v>
      </c>
      <c r="C483" s="132" t="s">
        <v>6</v>
      </c>
      <c r="D483" s="30"/>
      <c r="E483" s="1" t="s">
        <v>612</v>
      </c>
      <c r="F483" s="51">
        <v>43217</v>
      </c>
      <c r="G483" s="32" t="str">
        <f>VLOOKUP(Table1[[#This Row],[JOB TYPE]],'CODES FOR CLOSING TYPE'!$A$1:$B$28,2,0)</f>
        <v>ZNGA563B</v>
      </c>
      <c r="H483" s="1" t="str">
        <f>_xlfn.IFNA(VLOOKUP(Table1[[#This Row],[JOB TYPE]],Table2[#All],2,0), "Not req")</f>
        <v>REQ</v>
      </c>
      <c r="I483" s="1" t="s">
        <v>164</v>
      </c>
      <c r="J483" s="5" t="str">
        <f>CONCATENATE(Table1[[#This Row],[WORK ID]],Table1[[#This Row],[CODE]])</f>
        <v>7122170ZNGA563B</v>
      </c>
      <c r="K483" s="5" t="str">
        <f t="shared" si="33"/>
        <v>DUP</v>
      </c>
      <c r="L483" s="5" t="b">
        <f t="shared" si="36"/>
        <v>1</v>
      </c>
      <c r="M483" s="5" t="str">
        <f t="shared" ref="M483:M518" si="38">IF(AND(K483="DUP", L483=TRUE),"NO","PAY")</f>
        <v>NO</v>
      </c>
      <c r="N483" s="34" t="str">
        <f>IF(M483="PAY", VLOOKUP(Table1[[#This Row],[JOB TYPE]],'CODES FOR CLOSING TYPE'!$A$1:$C$28, 3, 0), "")</f>
        <v/>
      </c>
      <c r="O483" s="5">
        <f t="shared" si="34"/>
        <v>17</v>
      </c>
    </row>
    <row r="484" spans="1:15" ht="15" customHeight="1" x14ac:dyDescent="0.3">
      <c r="A484" s="30">
        <v>7122170</v>
      </c>
      <c r="B484" s="132" t="s">
        <v>845</v>
      </c>
      <c r="C484" s="30" t="s">
        <v>26</v>
      </c>
      <c r="D484" s="30"/>
      <c r="E484" s="1" t="s">
        <v>612</v>
      </c>
      <c r="F484" s="51">
        <v>43217</v>
      </c>
      <c r="G484" s="32" t="str">
        <f>VLOOKUP(Table1[[#This Row],[JOB TYPE]],'CODES FOR CLOSING TYPE'!$A$1:$B$28,2,0)</f>
        <v>ZNGA563BC</v>
      </c>
      <c r="H484" s="1" t="str">
        <f>_xlfn.IFNA(VLOOKUP(Table1[[#This Row],[JOB TYPE]],Table2[#All],2,0), "Not req")</f>
        <v>Not req</v>
      </c>
      <c r="J484" s="5" t="str">
        <f>CONCATENATE(Table1[[#This Row],[WORK ID]],Table1[[#This Row],[CODE]])</f>
        <v>7122170ZNGA563BC</v>
      </c>
      <c r="K484" s="5" t="str">
        <f t="shared" si="33"/>
        <v>UNIQUE</v>
      </c>
      <c r="L484" s="5" t="b">
        <f t="shared" si="36"/>
        <v>0</v>
      </c>
      <c r="M484" s="5" t="str">
        <f t="shared" si="38"/>
        <v>PAY</v>
      </c>
      <c r="N484" s="34">
        <f>IF(M484="PAY", VLOOKUP(Table1[[#This Row],[JOB TYPE]],'CODES FOR CLOSING TYPE'!$A$1:$C$28, 3, 0), "")</f>
        <v>626.70000000000005</v>
      </c>
      <c r="O484" s="5">
        <f t="shared" si="34"/>
        <v>17</v>
      </c>
    </row>
    <row r="485" spans="1:15" ht="15" customHeight="1" x14ac:dyDescent="0.3">
      <c r="A485" s="30">
        <v>6934320</v>
      </c>
      <c r="B485" s="132" t="s">
        <v>846</v>
      </c>
      <c r="C485" s="132" t="s">
        <v>6</v>
      </c>
      <c r="D485" s="30"/>
      <c r="E485" s="1" t="s">
        <v>612</v>
      </c>
      <c r="F485" s="51">
        <v>43218</v>
      </c>
      <c r="G485" s="32" t="str">
        <f>VLOOKUP(Table1[[#This Row],[JOB TYPE]],'CODES FOR CLOSING TYPE'!$A$1:$B$28,2,0)</f>
        <v>ZNGA563B</v>
      </c>
      <c r="H485" s="1" t="str">
        <f>_xlfn.IFNA(VLOOKUP(Table1[[#This Row],[JOB TYPE]],Table2[#All],2,0), "Not req")</f>
        <v>REQ</v>
      </c>
      <c r="I485" s="1" t="s">
        <v>164</v>
      </c>
      <c r="J485" s="5" t="str">
        <f>CONCATENATE(Table1[[#This Row],[WORK ID]],Table1[[#This Row],[CODE]])</f>
        <v>6934320ZNGA563B</v>
      </c>
      <c r="K485" s="5" t="str">
        <f t="shared" si="33"/>
        <v>DUP</v>
      </c>
      <c r="L485" s="5" t="b">
        <f t="shared" si="36"/>
        <v>1</v>
      </c>
      <c r="M485" s="5" t="str">
        <f t="shared" si="38"/>
        <v>NO</v>
      </c>
      <c r="N485" s="34" t="str">
        <f>IF(M485="PAY", VLOOKUP(Table1[[#This Row],[JOB TYPE]],'CODES FOR CLOSING TYPE'!$A$1:$C$28, 3, 0), "")</f>
        <v/>
      </c>
      <c r="O485" s="5">
        <f t="shared" si="34"/>
        <v>17</v>
      </c>
    </row>
    <row r="486" spans="1:15" ht="15" customHeight="1" x14ac:dyDescent="0.3">
      <c r="A486" s="30">
        <v>6934320</v>
      </c>
      <c r="B486" s="132" t="s">
        <v>846</v>
      </c>
      <c r="C486" s="30" t="s">
        <v>26</v>
      </c>
      <c r="D486" s="30"/>
      <c r="E486" s="1" t="s">
        <v>612</v>
      </c>
      <c r="F486" s="51">
        <v>43218</v>
      </c>
      <c r="G486" s="32" t="str">
        <f>VLOOKUP(Table1[[#This Row],[JOB TYPE]],'CODES FOR CLOSING TYPE'!$A$1:$B$28,2,0)</f>
        <v>ZNGA563BC</v>
      </c>
      <c r="H486" s="1" t="str">
        <f>_xlfn.IFNA(VLOOKUP(Table1[[#This Row],[JOB TYPE]],Table2[#All],2,0), "Not req")</f>
        <v>Not req</v>
      </c>
      <c r="J486" s="5" t="str">
        <f>CONCATENATE(Table1[[#This Row],[WORK ID]],Table1[[#This Row],[CODE]])</f>
        <v>6934320ZNGA563BC</v>
      </c>
      <c r="K486" s="5" t="str">
        <f t="shared" si="33"/>
        <v>UNIQUE</v>
      </c>
      <c r="L486" s="5" t="b">
        <f t="shared" si="36"/>
        <v>0</v>
      </c>
      <c r="M486" s="5" t="str">
        <f t="shared" si="38"/>
        <v>PAY</v>
      </c>
      <c r="N486" s="34">
        <f>IF(M486="PAY", VLOOKUP(Table1[[#This Row],[JOB TYPE]],'CODES FOR CLOSING TYPE'!$A$1:$C$28, 3, 0), "")</f>
        <v>626.70000000000005</v>
      </c>
      <c r="O486" s="5">
        <f t="shared" si="34"/>
        <v>17</v>
      </c>
    </row>
    <row r="487" spans="1:15" ht="15" customHeight="1" x14ac:dyDescent="0.3">
      <c r="A487" s="30">
        <v>7198122</v>
      </c>
      <c r="B487" s="132" t="s">
        <v>847</v>
      </c>
      <c r="C487" s="132" t="s">
        <v>11</v>
      </c>
      <c r="D487" s="30"/>
      <c r="E487" s="1" t="s">
        <v>86</v>
      </c>
      <c r="F487" s="51">
        <v>43217</v>
      </c>
      <c r="G487" s="32" t="str">
        <f>VLOOKUP(Table1[[#This Row],[JOB TYPE]],'CODES FOR CLOSING TYPE'!$A$1:$B$28,2,0)</f>
        <v>NGA-750</v>
      </c>
      <c r="H487" s="1" t="str">
        <f>_xlfn.IFNA(VLOOKUP(Table1[[#This Row],[JOB TYPE]],Table2[#All],2,0), "Not req")</f>
        <v>Not req</v>
      </c>
      <c r="J487" s="5" t="str">
        <f>CONCATENATE(Table1[[#This Row],[WORK ID]],Table1[[#This Row],[CODE]])</f>
        <v>7198122NGA-750</v>
      </c>
      <c r="K487" s="5" t="str">
        <f t="shared" si="33"/>
        <v>UNIQUE</v>
      </c>
      <c r="L487" s="5" t="b">
        <f t="shared" si="36"/>
        <v>0</v>
      </c>
      <c r="M487" s="5" t="str">
        <f t="shared" si="38"/>
        <v>PAY</v>
      </c>
      <c r="N487" s="34">
        <f>IF(M487="PAY", VLOOKUP(Table1[[#This Row],[JOB TYPE]],'CODES FOR CLOSING TYPE'!$A$1:$C$28, 3, 0), "")</f>
        <v>22.61</v>
      </c>
      <c r="O487" s="5">
        <f t="shared" si="34"/>
        <v>17</v>
      </c>
    </row>
    <row r="488" spans="1:15" ht="15.75" customHeight="1" x14ac:dyDescent="0.35">
      <c r="A488" s="30">
        <v>7198122</v>
      </c>
      <c r="B488" s="132" t="s">
        <v>847</v>
      </c>
      <c r="C488" s="53" t="s">
        <v>587</v>
      </c>
      <c r="D488" s="30"/>
      <c r="E488" s="1" t="s">
        <v>86</v>
      </c>
      <c r="F488" s="51">
        <v>43217</v>
      </c>
      <c r="G488" s="32" t="str">
        <f>VLOOKUP(Table1[[#This Row],[JOB TYPE]],'CODES FOR CLOSING TYPE'!$A$1:$B$28,2,0)</f>
        <v>NGA-751</v>
      </c>
      <c r="H488" s="1" t="str">
        <f>_xlfn.IFNA(VLOOKUP(Table1[[#This Row],[JOB TYPE]],Table2[#All],2,0), "Not req")</f>
        <v>Not req</v>
      </c>
      <c r="J488" s="5" t="str">
        <f>CONCATENATE(Table1[[#This Row],[WORK ID]],Table1[[#This Row],[CODE]])</f>
        <v>7198122NGA-751</v>
      </c>
      <c r="K488" s="5" t="str">
        <f t="shared" si="33"/>
        <v>UNIQUE</v>
      </c>
      <c r="L488" s="5" t="b">
        <f t="shared" si="36"/>
        <v>0</v>
      </c>
      <c r="M488" s="5" t="str">
        <f t="shared" si="38"/>
        <v>PAY</v>
      </c>
      <c r="N488" s="34">
        <f>IF(M488="PAY", VLOOKUP(Table1[[#This Row],[JOB TYPE]],'CODES FOR CLOSING TYPE'!$A$1:$C$28, 3, 0), "")</f>
        <v>146.76</v>
      </c>
      <c r="O488" s="5">
        <f t="shared" si="34"/>
        <v>17</v>
      </c>
    </row>
    <row r="489" spans="1:15" ht="15" customHeight="1" x14ac:dyDescent="0.3">
      <c r="A489" s="30">
        <v>7198122</v>
      </c>
      <c r="B489" s="132" t="s">
        <v>847</v>
      </c>
      <c r="C489" s="30" t="s">
        <v>202</v>
      </c>
      <c r="D489" s="30"/>
      <c r="E489" s="1" t="s">
        <v>86</v>
      </c>
      <c r="F489" s="51">
        <v>43217</v>
      </c>
      <c r="G489" s="32" t="str">
        <f>VLOOKUP(Table1[[#This Row],[JOB TYPE]],'CODES FOR CLOSING TYPE'!$A$1:$B$28,2,0)</f>
        <v>NGA-762</v>
      </c>
      <c r="H489" s="1" t="str">
        <f>_xlfn.IFNA(VLOOKUP(Table1[[#This Row],[JOB TYPE]],Table2[#All],2,0), "Not req")</f>
        <v>Not req</v>
      </c>
      <c r="J489" s="5" t="str">
        <f>CONCATENATE(Table1[[#This Row],[WORK ID]],Table1[[#This Row],[CODE]])</f>
        <v>7198122NGA-762</v>
      </c>
      <c r="K489" s="5" t="str">
        <f t="shared" si="33"/>
        <v>UNIQUE</v>
      </c>
      <c r="L489" s="5" t="b">
        <f t="shared" si="36"/>
        <v>0</v>
      </c>
      <c r="M489" s="5" t="str">
        <f t="shared" si="38"/>
        <v>PAY</v>
      </c>
      <c r="N489" s="34">
        <f>IF(M489="PAY", VLOOKUP(Table1[[#This Row],[JOB TYPE]],'CODES FOR CLOSING TYPE'!$A$1:$C$28, 3, 0), "")</f>
        <v>60.72</v>
      </c>
      <c r="O489" s="5">
        <f t="shared" si="34"/>
        <v>17</v>
      </c>
    </row>
    <row r="490" spans="1:15" ht="15" customHeight="1" x14ac:dyDescent="0.3">
      <c r="A490" s="30">
        <v>6665210</v>
      </c>
      <c r="B490" s="132" t="s">
        <v>756</v>
      </c>
      <c r="C490" s="132" t="s">
        <v>9</v>
      </c>
      <c r="D490" s="30"/>
      <c r="E490" s="1" t="s">
        <v>86</v>
      </c>
      <c r="F490" s="51">
        <v>43217</v>
      </c>
      <c r="G490" s="32" t="str">
        <f>VLOOKUP(Table1[[#This Row],[JOB TYPE]],'CODES FOR CLOSING TYPE'!$A$1:$B$28,2,0)</f>
        <v>ZNGA561B</v>
      </c>
      <c r="H490" s="1" t="str">
        <f>_xlfn.IFNA(VLOOKUP(Table1[[#This Row],[JOB TYPE]],Table2[#All],2,0), "Not req")</f>
        <v>Not req</v>
      </c>
      <c r="J490" s="5" t="str">
        <f>CONCATENATE(Table1[[#This Row],[WORK ID]],Table1[[#This Row],[CODE]])</f>
        <v>6665210ZNGA561B</v>
      </c>
      <c r="K490" s="5" t="str">
        <f t="shared" si="33"/>
        <v>DUP</v>
      </c>
      <c r="L490" s="5" t="b">
        <f t="shared" si="36"/>
        <v>1</v>
      </c>
      <c r="M490" s="5" t="str">
        <f t="shared" si="38"/>
        <v>NO</v>
      </c>
      <c r="N490" s="34" t="str">
        <f>IF(M490="PAY", VLOOKUP(Table1[[#This Row],[JOB TYPE]],'CODES FOR CLOSING TYPE'!$A$1:$C$28, 3, 0), "")</f>
        <v/>
      </c>
      <c r="O490" s="5">
        <f t="shared" si="34"/>
        <v>17</v>
      </c>
    </row>
    <row r="491" spans="1:15" ht="15" customHeight="1" x14ac:dyDescent="0.3">
      <c r="A491" s="30">
        <v>7069440</v>
      </c>
      <c r="B491" s="132" t="s">
        <v>707</v>
      </c>
      <c r="C491" s="132" t="s">
        <v>26</v>
      </c>
      <c r="D491" s="30"/>
      <c r="E491" s="1" t="s">
        <v>86</v>
      </c>
      <c r="F491" s="51">
        <v>43217</v>
      </c>
      <c r="G491" s="32" t="str">
        <f>VLOOKUP(Table1[[#This Row],[JOB TYPE]],'CODES FOR CLOSING TYPE'!$A$1:$B$28,2,0)</f>
        <v>ZNGA563BC</v>
      </c>
      <c r="H491" s="1" t="str">
        <f>_xlfn.IFNA(VLOOKUP(Table1[[#This Row],[JOB TYPE]],Table2[#All],2,0), "Not req")</f>
        <v>Not req</v>
      </c>
      <c r="J491" s="5" t="str">
        <f>CONCATENATE(Table1[[#This Row],[WORK ID]],Table1[[#This Row],[CODE]])</f>
        <v>7069440ZNGA563BC</v>
      </c>
      <c r="K491" s="5" t="str">
        <f t="shared" si="33"/>
        <v>UNIQUE</v>
      </c>
      <c r="L491" s="5" t="b">
        <f t="shared" si="36"/>
        <v>0</v>
      </c>
      <c r="M491" s="5" t="str">
        <f t="shared" si="38"/>
        <v>PAY</v>
      </c>
      <c r="N491" s="34">
        <f>IF(M491="PAY", VLOOKUP(Table1[[#This Row],[JOB TYPE]],'CODES FOR CLOSING TYPE'!$A$1:$C$28, 3, 0), "")</f>
        <v>626.70000000000005</v>
      </c>
      <c r="O491" s="5">
        <f t="shared" si="34"/>
        <v>17</v>
      </c>
    </row>
    <row r="492" spans="1:15" ht="15" customHeight="1" x14ac:dyDescent="0.3">
      <c r="A492" s="30">
        <v>6898008</v>
      </c>
      <c r="B492" s="132" t="s">
        <v>849</v>
      </c>
      <c r="C492" s="132" t="s">
        <v>6</v>
      </c>
      <c r="D492" s="30"/>
      <c r="E492" s="1" t="s">
        <v>30</v>
      </c>
      <c r="F492" s="51">
        <v>43217</v>
      </c>
      <c r="G492" s="32" t="str">
        <f>VLOOKUP(Table1[[#This Row],[JOB TYPE]],'CODES FOR CLOSING TYPE'!$A$1:$B$28,2,0)</f>
        <v>ZNGA563B</v>
      </c>
      <c r="H492" s="1" t="str">
        <f>_xlfn.IFNA(VLOOKUP(Table1[[#This Row],[JOB TYPE]],Table2[#All],2,0), "Not req")</f>
        <v>REQ</v>
      </c>
      <c r="I492" s="1" t="s">
        <v>164</v>
      </c>
      <c r="J492" s="5" t="str">
        <f>CONCATENATE(Table1[[#This Row],[WORK ID]],Table1[[#This Row],[CODE]])</f>
        <v>6898008ZNGA563B</v>
      </c>
      <c r="K492" s="5" t="str">
        <f t="shared" si="33"/>
        <v>DUP</v>
      </c>
      <c r="L492" s="5" t="b">
        <f t="shared" si="36"/>
        <v>1</v>
      </c>
      <c r="M492" s="5" t="str">
        <f t="shared" si="38"/>
        <v>NO</v>
      </c>
      <c r="N492" s="34" t="str">
        <f>IF(M492="PAY", VLOOKUP(Table1[[#This Row],[JOB TYPE]],'CODES FOR CLOSING TYPE'!$A$1:$C$28, 3, 0), "")</f>
        <v/>
      </c>
      <c r="O492" s="5">
        <f t="shared" si="34"/>
        <v>17</v>
      </c>
    </row>
    <row r="493" spans="1:15" ht="15" customHeight="1" x14ac:dyDescent="0.3">
      <c r="A493" s="30">
        <v>6898008</v>
      </c>
      <c r="B493" s="132" t="s">
        <v>849</v>
      </c>
      <c r="C493" s="30" t="s">
        <v>26</v>
      </c>
      <c r="D493" s="30"/>
      <c r="E493" s="1" t="s">
        <v>30</v>
      </c>
      <c r="F493" s="51">
        <v>43217</v>
      </c>
      <c r="G493" s="32" t="str">
        <f>VLOOKUP(Table1[[#This Row],[JOB TYPE]],'CODES FOR CLOSING TYPE'!$A$1:$B$28,2,0)</f>
        <v>ZNGA563BC</v>
      </c>
      <c r="H493" s="1" t="str">
        <f>_xlfn.IFNA(VLOOKUP(Table1[[#This Row],[JOB TYPE]],Table2[#All],2,0), "Not req")</f>
        <v>Not req</v>
      </c>
      <c r="J493" s="5" t="str">
        <f>CONCATENATE(Table1[[#This Row],[WORK ID]],Table1[[#This Row],[CODE]])</f>
        <v>6898008ZNGA563BC</v>
      </c>
      <c r="K493" s="5" t="str">
        <f t="shared" si="33"/>
        <v>UNIQUE</v>
      </c>
      <c r="L493" s="5" t="b">
        <f t="shared" si="36"/>
        <v>0</v>
      </c>
      <c r="M493" s="5" t="str">
        <f t="shared" si="38"/>
        <v>PAY</v>
      </c>
      <c r="N493" s="34">
        <f>IF(M493="PAY", VLOOKUP(Table1[[#This Row],[JOB TYPE]],'CODES FOR CLOSING TYPE'!$A$1:$C$28, 3, 0), "")</f>
        <v>626.70000000000005</v>
      </c>
      <c r="O493" s="5">
        <f t="shared" si="34"/>
        <v>17</v>
      </c>
    </row>
    <row r="494" spans="1:15" ht="15" customHeight="1" x14ac:dyDescent="0.3">
      <c r="A494" s="30">
        <v>7178101</v>
      </c>
      <c r="B494" s="132" t="s">
        <v>850</v>
      </c>
      <c r="C494" s="132" t="s">
        <v>20</v>
      </c>
      <c r="D494" s="30"/>
      <c r="E494" s="1" t="s">
        <v>30</v>
      </c>
      <c r="F494" s="51">
        <v>43218</v>
      </c>
      <c r="G494" s="32" t="str">
        <f>VLOOKUP(Table1[[#This Row],[JOB TYPE]],'CODES FOR CLOSING TYPE'!$A$1:$B$28,2,0)</f>
        <v>ZNGA564B</v>
      </c>
      <c r="H494" s="1" t="str">
        <f>_xlfn.IFNA(VLOOKUP(Table1[[#This Row],[JOB TYPE]],Table2[#All],2,0), "Not req")</f>
        <v>REQ</v>
      </c>
      <c r="I494" s="1" t="s">
        <v>164</v>
      </c>
      <c r="J494" s="5" t="str">
        <f>CONCATENATE(Table1[[#This Row],[WORK ID]],Table1[[#This Row],[CODE]])</f>
        <v>7178101ZNGA564B</v>
      </c>
      <c r="K494" s="5" t="str">
        <f t="shared" si="33"/>
        <v>DUP</v>
      </c>
      <c r="L494" s="5" t="b">
        <f t="shared" si="36"/>
        <v>1</v>
      </c>
      <c r="M494" s="5" t="str">
        <f t="shared" si="38"/>
        <v>NO</v>
      </c>
      <c r="N494" s="34" t="str">
        <f>IF(M494="PAY", VLOOKUP(Table1[[#This Row],[JOB TYPE]],'CODES FOR CLOSING TYPE'!$A$1:$C$28, 3, 0), "")</f>
        <v/>
      </c>
      <c r="O494" s="5">
        <f t="shared" si="34"/>
        <v>17</v>
      </c>
    </row>
    <row r="495" spans="1:15" ht="15" customHeight="1" x14ac:dyDescent="0.3">
      <c r="A495" s="30">
        <v>7118800</v>
      </c>
      <c r="B495" s="132" t="s">
        <v>851</v>
      </c>
      <c r="C495" s="132" t="s">
        <v>6</v>
      </c>
      <c r="D495" s="30"/>
      <c r="E495" s="1" t="s">
        <v>7</v>
      </c>
      <c r="F495" s="51">
        <v>43217</v>
      </c>
      <c r="G495" s="32" t="str">
        <f>VLOOKUP(Table1[[#This Row],[JOB TYPE]],'CODES FOR CLOSING TYPE'!$A$1:$B$28,2,0)</f>
        <v>ZNGA563B</v>
      </c>
      <c r="H495" s="1" t="str">
        <f>_xlfn.IFNA(VLOOKUP(Table1[[#This Row],[JOB TYPE]],Table2[#All],2,0), "Not req")</f>
        <v>REQ</v>
      </c>
      <c r="I495" s="1" t="s">
        <v>164</v>
      </c>
      <c r="J495" s="5" t="str">
        <f>CONCATENATE(Table1[[#This Row],[WORK ID]],Table1[[#This Row],[CODE]])</f>
        <v>7118800ZNGA563B</v>
      </c>
      <c r="K495" s="5" t="str">
        <f t="shared" si="33"/>
        <v>UNIQUE</v>
      </c>
      <c r="L495" s="5" t="b">
        <f t="shared" si="36"/>
        <v>1</v>
      </c>
      <c r="M495" s="5" t="str">
        <f t="shared" si="38"/>
        <v>PAY</v>
      </c>
      <c r="N495" s="34">
        <f>IF(M495="PAY", VLOOKUP(Table1[[#This Row],[JOB TYPE]],'CODES FOR CLOSING TYPE'!$A$1:$C$28, 3, 0), "")</f>
        <v>383.5</v>
      </c>
      <c r="O495" s="5">
        <f t="shared" si="34"/>
        <v>17</v>
      </c>
    </row>
    <row r="496" spans="1:15" ht="15" customHeight="1" x14ac:dyDescent="0.3">
      <c r="A496" s="30">
        <v>7189896</v>
      </c>
      <c r="B496" s="132" t="s">
        <v>760</v>
      </c>
      <c r="C496" s="132" t="s">
        <v>26</v>
      </c>
      <c r="D496" s="30"/>
      <c r="E496" s="1" t="s">
        <v>7</v>
      </c>
      <c r="F496" s="51">
        <v>43217</v>
      </c>
      <c r="G496" s="32" t="str">
        <f>VLOOKUP(Table1[[#This Row],[JOB TYPE]],'CODES FOR CLOSING TYPE'!$A$1:$B$28,2,0)</f>
        <v>ZNGA563BC</v>
      </c>
      <c r="H496" s="1" t="str">
        <f>_xlfn.IFNA(VLOOKUP(Table1[[#This Row],[JOB TYPE]],Table2[#All],2,0), "Not req")</f>
        <v>Not req</v>
      </c>
      <c r="J496" s="5" t="str">
        <f>CONCATENATE(Table1[[#This Row],[WORK ID]],Table1[[#This Row],[CODE]])</f>
        <v>7189896ZNGA563BC</v>
      </c>
      <c r="K496" s="5" t="str">
        <f t="shared" si="33"/>
        <v>UNIQUE</v>
      </c>
      <c r="L496" s="5" t="b">
        <f t="shared" si="36"/>
        <v>0</v>
      </c>
      <c r="M496" s="5" t="str">
        <f t="shared" si="38"/>
        <v>PAY</v>
      </c>
      <c r="N496" s="34">
        <f>IF(M496="PAY", VLOOKUP(Table1[[#This Row],[JOB TYPE]],'CODES FOR CLOSING TYPE'!$A$1:$C$28, 3, 0), "")</f>
        <v>626.70000000000005</v>
      </c>
      <c r="O496" s="5">
        <f t="shared" si="34"/>
        <v>17</v>
      </c>
    </row>
    <row r="497" spans="1:15" ht="15" customHeight="1" x14ac:dyDescent="0.3">
      <c r="A497" s="30">
        <v>7026680</v>
      </c>
      <c r="B497" s="132" t="s">
        <v>852</v>
      </c>
      <c r="C497" s="132" t="s">
        <v>20</v>
      </c>
      <c r="D497" s="30"/>
      <c r="E497" s="1" t="s">
        <v>7</v>
      </c>
      <c r="F497" s="51">
        <v>43218</v>
      </c>
      <c r="G497" s="32" t="str">
        <f>VLOOKUP(Table1[[#This Row],[JOB TYPE]],'CODES FOR CLOSING TYPE'!$A$1:$B$28,2,0)</f>
        <v>ZNGA564B</v>
      </c>
      <c r="H497" s="1" t="str">
        <f>_xlfn.IFNA(VLOOKUP(Table1[[#This Row],[JOB TYPE]],Table2[#All],2,0), "Not req")</f>
        <v>REQ</v>
      </c>
      <c r="I497" s="1" t="s">
        <v>164</v>
      </c>
      <c r="J497" s="5" t="str">
        <f>CONCATENATE(Table1[[#This Row],[WORK ID]],Table1[[#This Row],[CODE]])</f>
        <v>7026680ZNGA564B</v>
      </c>
      <c r="K497" s="5" t="str">
        <f t="shared" si="33"/>
        <v>DUP</v>
      </c>
      <c r="L497" s="5" t="b">
        <f t="shared" si="36"/>
        <v>1</v>
      </c>
      <c r="M497" s="5" t="str">
        <f t="shared" si="38"/>
        <v>NO</v>
      </c>
      <c r="N497" s="34" t="str">
        <f>IF(M497="PAY", VLOOKUP(Table1[[#This Row],[JOB TYPE]],'CODES FOR CLOSING TYPE'!$A$1:$C$28, 3, 0), "")</f>
        <v/>
      </c>
      <c r="O497" s="5">
        <f t="shared" si="34"/>
        <v>17</v>
      </c>
    </row>
    <row r="498" spans="1:15" ht="15" customHeight="1" x14ac:dyDescent="0.3">
      <c r="A498" s="30">
        <v>7020453</v>
      </c>
      <c r="B498" s="132" t="s">
        <v>853</v>
      </c>
      <c r="C498" s="132" t="s">
        <v>6</v>
      </c>
      <c r="D498" s="30"/>
      <c r="E498" s="1" t="s">
        <v>7</v>
      </c>
      <c r="F498" s="51">
        <v>43218</v>
      </c>
      <c r="G498" s="32" t="str">
        <f>VLOOKUP(Table1[[#This Row],[JOB TYPE]],'CODES FOR CLOSING TYPE'!$A$1:$B$28,2,0)</f>
        <v>ZNGA563B</v>
      </c>
      <c r="H498" s="1" t="str">
        <f>_xlfn.IFNA(VLOOKUP(Table1[[#This Row],[JOB TYPE]],Table2[#All],2,0), "Not req")</f>
        <v>REQ</v>
      </c>
      <c r="I498" s="1" t="s">
        <v>164</v>
      </c>
      <c r="J498" s="5" t="str">
        <f>CONCATENATE(Table1[[#This Row],[WORK ID]],Table1[[#This Row],[CODE]])</f>
        <v>7020453ZNGA563B</v>
      </c>
      <c r="K498" s="5" t="str">
        <f t="shared" si="33"/>
        <v>DUP</v>
      </c>
      <c r="L498" s="5" t="b">
        <f t="shared" si="36"/>
        <v>1</v>
      </c>
      <c r="M498" s="5" t="str">
        <f t="shared" si="38"/>
        <v>NO</v>
      </c>
      <c r="N498" s="34" t="str">
        <f>IF(M498="PAY", VLOOKUP(Table1[[#This Row],[JOB TYPE]],'CODES FOR CLOSING TYPE'!$A$1:$C$28, 3, 0), "")</f>
        <v/>
      </c>
      <c r="O498" s="5">
        <f t="shared" si="34"/>
        <v>17</v>
      </c>
    </row>
    <row r="499" spans="1:15" ht="15" customHeight="1" x14ac:dyDescent="0.3">
      <c r="A499" s="30">
        <v>7005833</v>
      </c>
      <c r="B499" s="132" t="s">
        <v>737</v>
      </c>
      <c r="C499" s="132" t="s">
        <v>52</v>
      </c>
      <c r="D499" s="30"/>
      <c r="E499" s="1" t="s">
        <v>155</v>
      </c>
      <c r="F499" s="51">
        <v>43217</v>
      </c>
      <c r="G499" s="32" t="str">
        <f>VLOOKUP(Table1[[#This Row],[JOB TYPE]],'CODES FOR CLOSING TYPE'!$A$1:$B$28,2,0)</f>
        <v>ZNGA564BC</v>
      </c>
      <c r="H499" s="1" t="str">
        <f>_xlfn.IFNA(VLOOKUP(Table1[[#This Row],[JOB TYPE]],Table2[#All],2,0), "Not req")</f>
        <v>Not req</v>
      </c>
      <c r="J499" s="5" t="str">
        <f>CONCATENATE(Table1[[#This Row],[WORK ID]],Table1[[#This Row],[CODE]])</f>
        <v>7005833ZNGA564BC</v>
      </c>
      <c r="K499" s="5" t="str">
        <f t="shared" si="33"/>
        <v>UNIQUE</v>
      </c>
      <c r="L499" s="5" t="b">
        <f t="shared" si="36"/>
        <v>0</v>
      </c>
      <c r="M499" s="5" t="str">
        <f t="shared" si="38"/>
        <v>PAY</v>
      </c>
      <c r="N499" s="34">
        <f>IF(M499="PAY", VLOOKUP(Table1[[#This Row],[JOB TYPE]],'CODES FOR CLOSING TYPE'!$A$1:$C$28, 3, 0), "")</f>
        <v>881.69</v>
      </c>
      <c r="O499" s="5">
        <f t="shared" si="34"/>
        <v>17</v>
      </c>
    </row>
    <row r="500" spans="1:15" ht="15" customHeight="1" x14ac:dyDescent="0.3">
      <c r="A500" s="30">
        <v>7116658</v>
      </c>
      <c r="B500" s="132" t="s">
        <v>854</v>
      </c>
      <c r="C500" s="132" t="s">
        <v>91</v>
      </c>
      <c r="D500" s="30"/>
      <c r="E500" s="1" t="s">
        <v>155</v>
      </c>
      <c r="F500" s="51">
        <v>43217</v>
      </c>
      <c r="G500" s="32" t="str">
        <f>VLOOKUP(Table1[[#This Row],[JOB TYPE]],'CODES FOR CLOSING TYPE'!$A$1:$B$28,2,0)</f>
        <v>ZNGA562B</v>
      </c>
      <c r="H500" s="1" t="str">
        <f>_xlfn.IFNA(VLOOKUP(Table1[[#This Row],[JOB TYPE]],Table2[#All],2,0), "Not req")</f>
        <v>Not req</v>
      </c>
      <c r="J500" s="5" t="str">
        <f>CONCATENATE(Table1[[#This Row],[WORK ID]],Table1[[#This Row],[CODE]])</f>
        <v>7116658ZNGA562B</v>
      </c>
      <c r="K500" s="5" t="str">
        <f t="shared" si="33"/>
        <v>DUP</v>
      </c>
      <c r="L500" s="5" t="b">
        <f t="shared" si="36"/>
        <v>1</v>
      </c>
      <c r="M500" s="5" t="str">
        <f t="shared" si="38"/>
        <v>NO</v>
      </c>
      <c r="N500" s="34" t="str">
        <f>IF(M500="PAY", VLOOKUP(Table1[[#This Row],[JOB TYPE]],'CODES FOR CLOSING TYPE'!$A$1:$C$28, 3, 0), "")</f>
        <v/>
      </c>
      <c r="O500" s="5">
        <f t="shared" si="34"/>
        <v>17</v>
      </c>
    </row>
    <row r="501" spans="1:15" ht="15" customHeight="1" x14ac:dyDescent="0.3">
      <c r="A501" s="30">
        <v>7119536</v>
      </c>
      <c r="B501" s="132" t="s">
        <v>761</v>
      </c>
      <c r="C501" s="132" t="s">
        <v>26</v>
      </c>
      <c r="D501" s="30"/>
      <c r="E501" s="1" t="s">
        <v>155</v>
      </c>
      <c r="F501" s="51">
        <v>43217</v>
      </c>
      <c r="G501" s="32" t="str">
        <f>VLOOKUP(Table1[[#This Row],[JOB TYPE]],'CODES FOR CLOSING TYPE'!$A$1:$B$28,2,0)</f>
        <v>ZNGA563BC</v>
      </c>
      <c r="H501" s="1" t="str">
        <f>_xlfn.IFNA(VLOOKUP(Table1[[#This Row],[JOB TYPE]],Table2[#All],2,0), "Not req")</f>
        <v>Not req</v>
      </c>
      <c r="J501" s="5" t="str">
        <f>CONCATENATE(Table1[[#This Row],[WORK ID]],Table1[[#This Row],[CODE]])</f>
        <v>7119536ZNGA563BC</v>
      </c>
      <c r="K501" s="5" t="str">
        <f t="shared" si="33"/>
        <v>UNIQUE</v>
      </c>
      <c r="L501" s="5" t="b">
        <f t="shared" si="36"/>
        <v>0</v>
      </c>
      <c r="M501" s="5" t="str">
        <f t="shared" si="38"/>
        <v>PAY</v>
      </c>
      <c r="N501" s="34">
        <f>IF(M501="PAY", VLOOKUP(Table1[[#This Row],[JOB TYPE]],'CODES FOR CLOSING TYPE'!$A$1:$C$28, 3, 0), "")</f>
        <v>626.70000000000005</v>
      </c>
      <c r="O501" s="5">
        <f t="shared" si="34"/>
        <v>17</v>
      </c>
    </row>
    <row r="502" spans="1:15" ht="15" customHeight="1" x14ac:dyDescent="0.3">
      <c r="A502" s="30">
        <v>7192193</v>
      </c>
      <c r="B502" s="132" t="s">
        <v>855</v>
      </c>
      <c r="C502" s="132" t="s">
        <v>6</v>
      </c>
      <c r="D502" s="30"/>
      <c r="E502" s="1" t="s">
        <v>155</v>
      </c>
      <c r="F502" s="51">
        <v>43217</v>
      </c>
      <c r="G502" s="32" t="str">
        <f>VLOOKUP(Table1[[#This Row],[JOB TYPE]],'CODES FOR CLOSING TYPE'!$A$1:$B$28,2,0)</f>
        <v>ZNGA563B</v>
      </c>
      <c r="H502" s="1" t="str">
        <f>_xlfn.IFNA(VLOOKUP(Table1[[#This Row],[JOB TYPE]],Table2[#All],2,0), "Not req")</f>
        <v>REQ</v>
      </c>
      <c r="I502" s="1" t="s">
        <v>164</v>
      </c>
      <c r="J502" s="5" t="str">
        <f>CONCATENATE(Table1[[#This Row],[WORK ID]],Table1[[#This Row],[CODE]])</f>
        <v>7192193ZNGA563B</v>
      </c>
      <c r="K502" s="5" t="str">
        <f t="shared" si="33"/>
        <v>DUP</v>
      </c>
      <c r="L502" s="5" t="b">
        <f t="shared" si="36"/>
        <v>1</v>
      </c>
      <c r="M502" s="5" t="str">
        <f t="shared" si="38"/>
        <v>NO</v>
      </c>
      <c r="N502" s="34" t="str">
        <f>IF(M502="PAY", VLOOKUP(Table1[[#This Row],[JOB TYPE]],'CODES FOR CLOSING TYPE'!$A$1:$C$28, 3, 0), "")</f>
        <v/>
      </c>
      <c r="O502" s="5">
        <f t="shared" si="34"/>
        <v>17</v>
      </c>
    </row>
    <row r="503" spans="1:15" ht="15" customHeight="1" x14ac:dyDescent="0.3">
      <c r="A503" s="30">
        <v>7192193</v>
      </c>
      <c r="B503" s="132" t="s">
        <v>855</v>
      </c>
      <c r="C503" s="132" t="s">
        <v>26</v>
      </c>
      <c r="D503" s="30"/>
      <c r="E503" s="1" t="s">
        <v>155</v>
      </c>
      <c r="F503" s="51">
        <v>43218</v>
      </c>
      <c r="G503" s="32" t="str">
        <f>VLOOKUP(Table1[[#This Row],[JOB TYPE]],'CODES FOR CLOSING TYPE'!$A$1:$B$28,2,0)</f>
        <v>ZNGA563BC</v>
      </c>
      <c r="H503" s="1" t="str">
        <f>_xlfn.IFNA(VLOOKUP(Table1[[#This Row],[JOB TYPE]],Table2[#All],2,0), "Not req")</f>
        <v>Not req</v>
      </c>
      <c r="J503" s="5" t="str">
        <f>CONCATENATE(Table1[[#This Row],[WORK ID]],Table1[[#This Row],[CODE]])</f>
        <v>7192193ZNGA563BC</v>
      </c>
      <c r="K503" s="5" t="str">
        <f t="shared" si="33"/>
        <v>UNIQUE</v>
      </c>
      <c r="L503" s="5" t="b">
        <f t="shared" si="36"/>
        <v>0</v>
      </c>
      <c r="M503" s="5" t="str">
        <f t="shared" si="38"/>
        <v>PAY</v>
      </c>
      <c r="N503" s="34">
        <f>IF(M503="PAY", VLOOKUP(Table1[[#This Row],[JOB TYPE]],'CODES FOR CLOSING TYPE'!$A$1:$C$28, 3, 0), "")</f>
        <v>626.70000000000005</v>
      </c>
      <c r="O503" s="5">
        <f t="shared" si="34"/>
        <v>17</v>
      </c>
    </row>
    <row r="504" spans="1:15" ht="15" customHeight="1" x14ac:dyDescent="0.3">
      <c r="A504" s="30">
        <v>7062714</v>
      </c>
      <c r="B504" s="132" t="s">
        <v>738</v>
      </c>
      <c r="C504" s="132" t="s">
        <v>26</v>
      </c>
      <c r="D504" s="30"/>
      <c r="E504" s="1" t="s">
        <v>155</v>
      </c>
      <c r="F504" s="51">
        <v>43218</v>
      </c>
      <c r="G504" s="32" t="str">
        <f>VLOOKUP(Table1[[#This Row],[JOB TYPE]],'CODES FOR CLOSING TYPE'!$A$1:$B$28,2,0)</f>
        <v>ZNGA563BC</v>
      </c>
      <c r="H504" s="1" t="str">
        <f>_xlfn.IFNA(VLOOKUP(Table1[[#This Row],[JOB TYPE]],Table2[#All],2,0), "Not req")</f>
        <v>Not req</v>
      </c>
      <c r="J504" s="5" t="str">
        <f>CONCATENATE(Table1[[#This Row],[WORK ID]],Table1[[#This Row],[CODE]])</f>
        <v>7062714ZNGA563BC</v>
      </c>
      <c r="K504" s="5" t="str">
        <f t="shared" si="33"/>
        <v>UNIQUE</v>
      </c>
      <c r="L504" s="5" t="b">
        <f t="shared" si="36"/>
        <v>0</v>
      </c>
      <c r="M504" s="5" t="str">
        <f t="shared" si="38"/>
        <v>PAY</v>
      </c>
      <c r="N504" s="34">
        <f>IF(M504="PAY", VLOOKUP(Table1[[#This Row],[JOB TYPE]],'CODES FOR CLOSING TYPE'!$A$1:$C$28, 3, 0), "")</f>
        <v>626.70000000000005</v>
      </c>
      <c r="O504" s="5">
        <f t="shared" si="34"/>
        <v>17</v>
      </c>
    </row>
    <row r="505" spans="1:15" ht="15" customHeight="1" x14ac:dyDescent="0.3">
      <c r="A505" s="30">
        <v>7144514</v>
      </c>
      <c r="B505" s="132" t="s">
        <v>856</v>
      </c>
      <c r="C505" s="132" t="s">
        <v>91</v>
      </c>
      <c r="D505" s="30"/>
      <c r="E505" s="1" t="s">
        <v>42</v>
      </c>
      <c r="F505" s="51">
        <v>43217</v>
      </c>
      <c r="G505" s="32" t="str">
        <f>VLOOKUP(Table1[[#This Row],[JOB TYPE]],'CODES FOR CLOSING TYPE'!$A$1:$B$28,2,0)</f>
        <v>ZNGA562B</v>
      </c>
      <c r="H505" s="1" t="str">
        <f>_xlfn.IFNA(VLOOKUP(Table1[[#This Row],[JOB TYPE]],Table2[#All],2,0), "Not req")</f>
        <v>Not req</v>
      </c>
      <c r="J505" s="5" t="str">
        <f>CONCATENATE(Table1[[#This Row],[WORK ID]],Table1[[#This Row],[CODE]])</f>
        <v>7144514ZNGA562B</v>
      </c>
      <c r="K505" s="5" t="str">
        <f t="shared" si="33"/>
        <v>DUP</v>
      </c>
      <c r="L505" s="5" t="b">
        <f t="shared" si="36"/>
        <v>1</v>
      </c>
      <c r="M505" s="5" t="str">
        <f t="shared" si="38"/>
        <v>NO</v>
      </c>
      <c r="N505" s="34" t="str">
        <f>IF(M505="PAY", VLOOKUP(Table1[[#This Row],[JOB TYPE]],'CODES FOR CLOSING TYPE'!$A$1:$C$28, 3, 0), "")</f>
        <v/>
      </c>
      <c r="O505" s="5">
        <f t="shared" si="34"/>
        <v>17</v>
      </c>
    </row>
    <row r="506" spans="1:15" ht="15" customHeight="1" x14ac:dyDescent="0.3">
      <c r="A506" s="30">
        <v>7099547</v>
      </c>
      <c r="B506" s="132" t="s">
        <v>857</v>
      </c>
      <c r="C506" s="132" t="s">
        <v>6</v>
      </c>
      <c r="D506" s="30"/>
      <c r="E506" s="1" t="s">
        <v>51</v>
      </c>
      <c r="F506" s="51">
        <v>43217</v>
      </c>
      <c r="G506" s="32" t="str">
        <f>VLOOKUP(Table1[[#This Row],[JOB TYPE]],'CODES FOR CLOSING TYPE'!$A$1:$B$28,2,0)</f>
        <v>ZNGA563B</v>
      </c>
      <c r="H506" s="1" t="str">
        <f>_xlfn.IFNA(VLOOKUP(Table1[[#This Row],[JOB TYPE]],Table2[#All],2,0), "Not req")</f>
        <v>REQ</v>
      </c>
      <c r="I506" s="1" t="s">
        <v>164</v>
      </c>
      <c r="J506" s="5" t="str">
        <f>CONCATENATE(Table1[[#This Row],[WORK ID]],Table1[[#This Row],[CODE]])</f>
        <v>7099547ZNGA563B</v>
      </c>
      <c r="K506" s="5" t="str">
        <f t="shared" si="33"/>
        <v>DUP</v>
      </c>
      <c r="L506" s="5" t="b">
        <f t="shared" si="36"/>
        <v>1</v>
      </c>
      <c r="M506" s="5" t="str">
        <f t="shared" si="38"/>
        <v>NO</v>
      </c>
      <c r="N506" s="34" t="str">
        <f>IF(M506="PAY", VLOOKUP(Table1[[#This Row],[JOB TYPE]],'CODES FOR CLOSING TYPE'!$A$1:$C$28, 3, 0), "")</f>
        <v/>
      </c>
      <c r="O506" s="5">
        <f t="shared" si="34"/>
        <v>17</v>
      </c>
    </row>
    <row r="507" spans="1:15" ht="15" customHeight="1" x14ac:dyDescent="0.3">
      <c r="A507" s="30">
        <v>7192998</v>
      </c>
      <c r="B507" s="132" t="s">
        <v>858</v>
      </c>
      <c r="C507" s="132" t="s">
        <v>29</v>
      </c>
      <c r="D507" s="30"/>
      <c r="E507" s="1" t="s">
        <v>51</v>
      </c>
      <c r="F507" s="51">
        <v>43217</v>
      </c>
      <c r="G507" s="32" t="str">
        <f>VLOOKUP(Table1[[#This Row],[JOB TYPE]],'CODES FOR CLOSING TYPE'!$A$1:$B$28,2,0)</f>
        <v>ZNGA560B</v>
      </c>
      <c r="H507" s="1" t="str">
        <f>_xlfn.IFNA(VLOOKUP(Table1[[#This Row],[JOB TYPE]],Table2[#All],2,0), "Not req")</f>
        <v>Not req</v>
      </c>
      <c r="J507" s="5" t="str">
        <f>CONCATENATE(Table1[[#This Row],[WORK ID]],Table1[[#This Row],[CODE]])</f>
        <v>7192998ZNGA560B</v>
      </c>
      <c r="K507" s="5" t="str">
        <f t="shared" si="33"/>
        <v>DUP</v>
      </c>
      <c r="L507" s="5" t="b">
        <f t="shared" si="36"/>
        <v>1</v>
      </c>
      <c r="M507" s="5" t="str">
        <f t="shared" si="38"/>
        <v>NO</v>
      </c>
      <c r="N507" s="34" t="str">
        <f>IF(M507="PAY", VLOOKUP(Table1[[#This Row],[JOB TYPE]],'CODES FOR CLOSING TYPE'!$A$1:$C$28, 3, 0), "")</f>
        <v/>
      </c>
      <c r="O507" s="5">
        <f t="shared" si="34"/>
        <v>17</v>
      </c>
    </row>
    <row r="508" spans="1:15" ht="15" customHeight="1" x14ac:dyDescent="0.3">
      <c r="A508" s="30">
        <v>7192998</v>
      </c>
      <c r="B508" s="132" t="s">
        <v>858</v>
      </c>
      <c r="C508" s="30" t="s">
        <v>37</v>
      </c>
      <c r="D508" s="30"/>
      <c r="E508" s="1" t="s">
        <v>51</v>
      </c>
      <c r="F508" s="51">
        <v>43217</v>
      </c>
      <c r="G508" s="32" t="str">
        <f>VLOOKUP(Table1[[#This Row],[JOB TYPE]],'CODES FOR CLOSING TYPE'!$A$1:$B$28,2,0)</f>
        <v>ZNGA560BC</v>
      </c>
      <c r="H508" s="1" t="str">
        <f>_xlfn.IFNA(VLOOKUP(Table1[[#This Row],[JOB TYPE]],Table2[#All],2,0), "Not req")</f>
        <v>Not req</v>
      </c>
      <c r="J508" s="5" t="str">
        <f>CONCATENATE(Table1[[#This Row],[WORK ID]],Table1[[#This Row],[CODE]])</f>
        <v>7192998ZNGA560BC</v>
      </c>
      <c r="K508" s="5" t="str">
        <f t="shared" si="33"/>
        <v>UNIQUE</v>
      </c>
      <c r="L508" s="5" t="b">
        <f t="shared" si="36"/>
        <v>0</v>
      </c>
      <c r="M508" s="5" t="str">
        <f t="shared" si="38"/>
        <v>PAY</v>
      </c>
      <c r="N508" s="34">
        <f>IF(M508="PAY", VLOOKUP(Table1[[#This Row],[JOB TYPE]],'CODES FOR CLOSING TYPE'!$A$1:$C$28, 3, 0), "")</f>
        <v>414.92</v>
      </c>
      <c r="O508" s="5">
        <f t="shared" si="34"/>
        <v>17</v>
      </c>
    </row>
    <row r="509" spans="1:15" ht="15" customHeight="1" x14ac:dyDescent="0.35">
      <c r="A509" s="30">
        <v>7099547</v>
      </c>
      <c r="B509" s="30" t="s">
        <v>857</v>
      </c>
      <c r="C509" s="30" t="s">
        <v>26</v>
      </c>
      <c r="D509" s="30"/>
      <c r="E509" s="1" t="s">
        <v>51</v>
      </c>
      <c r="F509" s="51">
        <v>43217</v>
      </c>
      <c r="G509" s="32" t="str">
        <f>VLOOKUP(Table1[[#This Row],[JOB TYPE]],'CODES FOR CLOSING TYPE'!$A$1:$B$28,2,0)</f>
        <v>ZNGA563BC</v>
      </c>
      <c r="H509" s="1" t="str">
        <f>_xlfn.IFNA(VLOOKUP(Table1[[#This Row],[JOB TYPE]],Table2[#All],2,0), "Not req")</f>
        <v>Not req</v>
      </c>
      <c r="J509" s="5" t="str">
        <f>CONCATENATE(Table1[[#This Row],[WORK ID]],Table1[[#This Row],[CODE]])</f>
        <v>7099547ZNGA563BC</v>
      </c>
      <c r="K509" s="5" t="str">
        <f t="shared" si="33"/>
        <v>UNIQUE</v>
      </c>
      <c r="L509" s="5" t="b">
        <f t="shared" si="36"/>
        <v>0</v>
      </c>
      <c r="M509" s="5" t="str">
        <f t="shared" si="38"/>
        <v>PAY</v>
      </c>
      <c r="N509" s="34">
        <f>IF(M509="PAY", VLOOKUP(Table1[[#This Row],[JOB TYPE]],'CODES FOR CLOSING TYPE'!$A$1:$C$28, 3, 0), "")</f>
        <v>626.70000000000005</v>
      </c>
      <c r="O509" s="5">
        <f t="shared" si="34"/>
        <v>17</v>
      </c>
    </row>
    <row r="510" spans="1:15" ht="15" customHeight="1" x14ac:dyDescent="0.3">
      <c r="A510" s="30">
        <v>7076651</v>
      </c>
      <c r="B510" s="132" t="s">
        <v>722</v>
      </c>
      <c r="C510" s="132" t="s">
        <v>15</v>
      </c>
      <c r="D510" s="30"/>
      <c r="E510" s="1" t="s">
        <v>51</v>
      </c>
      <c r="F510" s="51">
        <v>43218</v>
      </c>
      <c r="G510" s="32" t="str">
        <f>VLOOKUP(Table1[[#This Row],[JOB TYPE]],'CODES FOR CLOSING TYPE'!$A$1:$B$28,2,0)</f>
        <v>ZNGA561BC</v>
      </c>
      <c r="H510" s="1" t="str">
        <f>_xlfn.IFNA(VLOOKUP(Table1[[#This Row],[JOB TYPE]],Table2[#All],2,0), "Not req")</f>
        <v>Not req</v>
      </c>
      <c r="J510" s="5" t="str">
        <f>CONCATENATE(Table1[[#This Row],[WORK ID]],Table1[[#This Row],[CODE]])</f>
        <v>7076651ZNGA561BC</v>
      </c>
      <c r="K510" s="5" t="str">
        <f t="shared" si="33"/>
        <v>UNIQUE</v>
      </c>
      <c r="L510" s="5" t="b">
        <f t="shared" si="36"/>
        <v>0</v>
      </c>
      <c r="M510" s="5" t="str">
        <f t="shared" si="38"/>
        <v>PAY</v>
      </c>
      <c r="N510" s="34">
        <f>IF(M510="PAY", VLOOKUP(Table1[[#This Row],[JOB TYPE]],'CODES FOR CLOSING TYPE'!$A$1:$C$28, 3, 0), "")</f>
        <v>433.57</v>
      </c>
      <c r="O510" s="5">
        <f t="shared" si="34"/>
        <v>17</v>
      </c>
    </row>
    <row r="511" spans="1:15" ht="15" customHeight="1" x14ac:dyDescent="0.3">
      <c r="A511" s="30">
        <v>6986221</v>
      </c>
      <c r="B511" s="132" t="s">
        <v>742</v>
      </c>
      <c r="C511" s="132" t="s">
        <v>15</v>
      </c>
      <c r="D511" s="30"/>
      <c r="E511" s="1" t="s">
        <v>58</v>
      </c>
      <c r="F511" s="51">
        <v>43217</v>
      </c>
      <c r="G511" s="32" t="str">
        <f>VLOOKUP(Table1[[#This Row],[JOB TYPE]],'CODES FOR CLOSING TYPE'!$A$1:$B$28,2,0)</f>
        <v>ZNGA561BC</v>
      </c>
      <c r="H511" s="1" t="str">
        <f>_xlfn.IFNA(VLOOKUP(Table1[[#This Row],[JOB TYPE]],Table2[#All],2,0), "Not req")</f>
        <v>Not req</v>
      </c>
      <c r="J511" s="5" t="str">
        <f>CONCATENATE(Table1[[#This Row],[WORK ID]],Table1[[#This Row],[CODE]])</f>
        <v>6986221ZNGA561BC</v>
      </c>
      <c r="K511" s="5" t="str">
        <f t="shared" si="33"/>
        <v>UNIQUE</v>
      </c>
      <c r="L511" s="5" t="b">
        <f t="shared" si="36"/>
        <v>0</v>
      </c>
      <c r="M511" s="5" t="str">
        <f t="shared" si="38"/>
        <v>PAY</v>
      </c>
      <c r="N511" s="34">
        <f>IF(M511="PAY", VLOOKUP(Table1[[#This Row],[JOB TYPE]],'CODES FOR CLOSING TYPE'!$A$1:$C$28, 3, 0), "")</f>
        <v>433.57</v>
      </c>
      <c r="O511" s="5">
        <f t="shared" si="34"/>
        <v>17</v>
      </c>
    </row>
    <row r="512" spans="1:15" ht="15" customHeight="1" x14ac:dyDescent="0.3">
      <c r="A512" s="30">
        <v>7125024</v>
      </c>
      <c r="B512" s="132" t="s">
        <v>703</v>
      </c>
      <c r="C512" s="132" t="s">
        <v>52</v>
      </c>
      <c r="D512" s="30"/>
      <c r="E512" s="1" t="s">
        <v>58</v>
      </c>
      <c r="F512" s="51">
        <v>43218</v>
      </c>
      <c r="G512" s="32" t="str">
        <f>VLOOKUP(Table1[[#This Row],[JOB TYPE]],'CODES FOR CLOSING TYPE'!$A$1:$B$28,2,0)</f>
        <v>ZNGA564BC</v>
      </c>
      <c r="H512" s="1" t="str">
        <f>_xlfn.IFNA(VLOOKUP(Table1[[#This Row],[JOB TYPE]],Table2[#All],2,0), "Not req")</f>
        <v>Not req</v>
      </c>
      <c r="J512" s="5" t="str">
        <f>CONCATENATE(Table1[[#This Row],[WORK ID]],Table1[[#This Row],[CODE]])</f>
        <v>7125024ZNGA564BC</v>
      </c>
      <c r="K512" s="5" t="str">
        <f t="shared" si="33"/>
        <v>UNIQUE</v>
      </c>
      <c r="L512" s="5" t="b">
        <f t="shared" si="36"/>
        <v>0</v>
      </c>
      <c r="M512" s="5" t="str">
        <f t="shared" si="38"/>
        <v>PAY</v>
      </c>
      <c r="N512" s="34">
        <f>IF(M512="PAY", VLOOKUP(Table1[[#This Row],[JOB TYPE]],'CODES FOR CLOSING TYPE'!$A$1:$C$28, 3, 0), "")</f>
        <v>881.69</v>
      </c>
      <c r="O512" s="5">
        <f t="shared" si="34"/>
        <v>17</v>
      </c>
    </row>
    <row r="513" spans="1:15" ht="15" customHeight="1" x14ac:dyDescent="0.3">
      <c r="A513" s="30">
        <v>6993135</v>
      </c>
      <c r="B513" s="132" t="s">
        <v>702</v>
      </c>
      <c r="C513" s="132" t="s">
        <v>15</v>
      </c>
      <c r="D513" s="30"/>
      <c r="E513" s="1" t="s">
        <v>58</v>
      </c>
      <c r="F513" s="51">
        <v>43218</v>
      </c>
      <c r="G513" s="32" t="str">
        <f>VLOOKUP(Table1[[#This Row],[JOB TYPE]],'CODES FOR CLOSING TYPE'!$A$1:$B$28,2,0)</f>
        <v>ZNGA561BC</v>
      </c>
      <c r="H513" s="1" t="str">
        <f>_xlfn.IFNA(VLOOKUP(Table1[[#This Row],[JOB TYPE]],Table2[#All],2,0), "Not req")</f>
        <v>Not req</v>
      </c>
      <c r="J513" s="5" t="str">
        <f>CONCATENATE(Table1[[#This Row],[WORK ID]],Table1[[#This Row],[CODE]])</f>
        <v>6993135ZNGA561BC</v>
      </c>
      <c r="K513" s="5" t="str">
        <f t="shared" si="33"/>
        <v>UNIQUE</v>
      </c>
      <c r="L513" s="5" t="b">
        <f t="shared" si="36"/>
        <v>0</v>
      </c>
      <c r="M513" s="5" t="str">
        <f t="shared" si="38"/>
        <v>PAY</v>
      </c>
      <c r="N513" s="34">
        <f>IF(M513="PAY", VLOOKUP(Table1[[#This Row],[JOB TYPE]],'CODES FOR CLOSING TYPE'!$A$1:$C$28, 3, 0), "")</f>
        <v>433.57</v>
      </c>
      <c r="O513" s="5">
        <f t="shared" si="34"/>
        <v>17</v>
      </c>
    </row>
    <row r="514" spans="1:15" ht="15" customHeight="1" x14ac:dyDescent="0.3">
      <c r="A514" s="30">
        <v>7206290</v>
      </c>
      <c r="B514" s="132" t="s">
        <v>859</v>
      </c>
      <c r="C514" s="132" t="s">
        <v>6</v>
      </c>
      <c r="D514" s="30"/>
      <c r="E514" s="1" t="s">
        <v>58</v>
      </c>
      <c r="F514" s="51">
        <v>43218</v>
      </c>
      <c r="G514" s="32" t="str">
        <f>VLOOKUP(Table1[[#This Row],[JOB TYPE]],'CODES FOR CLOSING TYPE'!$A$1:$B$28,2,0)</f>
        <v>ZNGA563B</v>
      </c>
      <c r="H514" s="1" t="str">
        <f>_xlfn.IFNA(VLOOKUP(Table1[[#This Row],[JOB TYPE]],Table2[#All],2,0), "Not req")</f>
        <v>REQ</v>
      </c>
      <c r="I514" s="1" t="s">
        <v>164</v>
      </c>
      <c r="J514" s="5" t="str">
        <f>CONCATENATE(Table1[[#This Row],[WORK ID]],Table1[[#This Row],[CODE]])</f>
        <v>7206290ZNGA563B</v>
      </c>
      <c r="K514" s="5" t="str">
        <f t="shared" si="33"/>
        <v>DUP</v>
      </c>
      <c r="L514" s="5" t="b">
        <f t="shared" si="36"/>
        <v>1</v>
      </c>
      <c r="M514" s="5" t="str">
        <f t="shared" si="38"/>
        <v>NO</v>
      </c>
      <c r="N514" s="34" t="str">
        <f>IF(M514="PAY", VLOOKUP(Table1[[#This Row],[JOB TYPE]],'CODES FOR CLOSING TYPE'!$A$1:$C$28, 3, 0), "")</f>
        <v/>
      </c>
      <c r="O514" s="5">
        <f t="shared" si="34"/>
        <v>17</v>
      </c>
    </row>
    <row r="515" spans="1:15" ht="15" customHeight="1" x14ac:dyDescent="0.3">
      <c r="A515" s="30">
        <v>7144619</v>
      </c>
      <c r="B515" s="132" t="s">
        <v>860</v>
      </c>
      <c r="C515" s="132" t="s">
        <v>6</v>
      </c>
      <c r="D515" s="30"/>
      <c r="E515" s="1" t="s">
        <v>58</v>
      </c>
      <c r="F515" s="51">
        <v>43218</v>
      </c>
      <c r="G515" s="32" t="str">
        <f>VLOOKUP(Table1[[#This Row],[JOB TYPE]],'CODES FOR CLOSING TYPE'!$A$1:$B$28,2,0)</f>
        <v>ZNGA563B</v>
      </c>
      <c r="H515" s="1" t="str">
        <f>_xlfn.IFNA(VLOOKUP(Table1[[#This Row],[JOB TYPE]],Table2[#All],2,0), "Not req")</f>
        <v>REQ</v>
      </c>
      <c r="I515" s="1" t="s">
        <v>164</v>
      </c>
      <c r="J515" s="5" t="str">
        <f>CONCATENATE(Table1[[#This Row],[WORK ID]],Table1[[#This Row],[CODE]])</f>
        <v>7144619ZNGA563B</v>
      </c>
      <c r="K515" s="5" t="str">
        <f t="shared" ref="K515:K578" si="39">IF(COUNTIF(J$2:J$5044, J515&amp;"C")&gt;0, "DUP", "UNIQUE")</f>
        <v>DUP</v>
      </c>
      <c r="L515" s="5" t="b">
        <f t="shared" si="36"/>
        <v>1</v>
      </c>
      <c r="M515" s="5" t="str">
        <f t="shared" si="38"/>
        <v>NO</v>
      </c>
      <c r="N515" s="34" t="str">
        <f>IF(M515="PAY", VLOOKUP(Table1[[#This Row],[JOB TYPE]],'CODES FOR CLOSING TYPE'!$A$1:$C$28, 3, 0), "")</f>
        <v/>
      </c>
      <c r="O515" s="5">
        <f t="shared" ref="O515:O578" si="40">WEEKNUM(F515,2)</f>
        <v>17</v>
      </c>
    </row>
    <row r="516" spans="1:15" ht="15" customHeight="1" x14ac:dyDescent="0.3">
      <c r="A516" s="30">
        <v>5578952</v>
      </c>
      <c r="B516" s="132" t="s">
        <v>764</v>
      </c>
      <c r="C516" s="132" t="s">
        <v>26</v>
      </c>
      <c r="D516" s="30"/>
      <c r="E516" s="1" t="s">
        <v>73</v>
      </c>
      <c r="F516" s="51">
        <v>43217</v>
      </c>
      <c r="G516" s="32" t="str">
        <f>VLOOKUP(Table1[[#This Row],[JOB TYPE]],'CODES FOR CLOSING TYPE'!$A$1:$B$28,2,0)</f>
        <v>ZNGA563BC</v>
      </c>
      <c r="H516" s="1" t="str">
        <f>_xlfn.IFNA(VLOOKUP(Table1[[#This Row],[JOB TYPE]],Table2[#All],2,0), "Not req")</f>
        <v>Not req</v>
      </c>
      <c r="J516" s="5" t="str">
        <f>CONCATENATE(Table1[[#This Row],[WORK ID]],Table1[[#This Row],[CODE]])</f>
        <v>5578952ZNGA563BC</v>
      </c>
      <c r="K516" s="5" t="str">
        <f t="shared" si="39"/>
        <v>UNIQUE</v>
      </c>
      <c r="L516" s="5" t="b">
        <f t="shared" si="36"/>
        <v>0</v>
      </c>
      <c r="M516" s="5" t="str">
        <f t="shared" si="38"/>
        <v>PAY</v>
      </c>
      <c r="N516" s="34">
        <f>IF(M516="PAY", VLOOKUP(Table1[[#This Row],[JOB TYPE]],'CODES FOR CLOSING TYPE'!$A$1:$C$28, 3, 0), "")</f>
        <v>626.70000000000005</v>
      </c>
      <c r="O516" s="5">
        <f t="shared" si="40"/>
        <v>17</v>
      </c>
    </row>
    <row r="517" spans="1:15" ht="15" customHeight="1" x14ac:dyDescent="0.3">
      <c r="A517" s="30">
        <v>6904745</v>
      </c>
      <c r="B517" s="132" t="s">
        <v>861</v>
      </c>
      <c r="C517" s="132" t="s">
        <v>621</v>
      </c>
      <c r="D517" s="30"/>
      <c r="E517" s="1" t="s">
        <v>73</v>
      </c>
      <c r="F517" s="51">
        <v>43217</v>
      </c>
      <c r="G517" s="32" t="str">
        <f>VLOOKUP(Table1[[#This Row],[JOB TYPE]],'CODES FOR CLOSING TYPE'!$A$1:$B$28,2,0)</f>
        <v>NGA-511</v>
      </c>
      <c r="H517" s="1" t="str">
        <f>_xlfn.IFNA(VLOOKUP(Table1[[#This Row],[JOB TYPE]],Table2[#All],2,0), "Not req")</f>
        <v>Not req</v>
      </c>
      <c r="J517" s="5" t="str">
        <f>CONCATENATE(Table1[[#This Row],[WORK ID]],Table1[[#This Row],[CODE]])</f>
        <v>6904745NGA-511</v>
      </c>
      <c r="K517" s="5" t="str">
        <f t="shared" si="39"/>
        <v>UNIQUE</v>
      </c>
      <c r="L517" s="5" t="b">
        <f t="shared" si="36"/>
        <v>0</v>
      </c>
      <c r="M517" s="5" t="str">
        <f t="shared" si="38"/>
        <v>PAY</v>
      </c>
      <c r="N517" s="34">
        <f>IF(M517="PAY", VLOOKUP(Table1[[#This Row],[JOB TYPE]],'CODES FOR CLOSING TYPE'!$A$1:$C$28, 3, 0), "")</f>
        <v>225.02</v>
      </c>
      <c r="O517" s="5">
        <f t="shared" si="40"/>
        <v>17</v>
      </c>
    </row>
    <row r="518" spans="1:15" ht="15" customHeight="1" x14ac:dyDescent="0.3">
      <c r="A518" s="30">
        <v>7039831</v>
      </c>
      <c r="B518" s="132" t="s">
        <v>744</v>
      </c>
      <c r="C518" s="132" t="s">
        <v>26</v>
      </c>
      <c r="D518" s="30"/>
      <c r="E518" s="1" t="s">
        <v>73</v>
      </c>
      <c r="F518" s="51">
        <v>43217</v>
      </c>
      <c r="G518" s="32" t="str">
        <f>VLOOKUP(Table1[[#This Row],[JOB TYPE]],'CODES FOR CLOSING TYPE'!$A$1:$B$28,2,0)</f>
        <v>ZNGA563BC</v>
      </c>
      <c r="H518" s="1" t="str">
        <f>_xlfn.IFNA(VLOOKUP(Table1[[#This Row],[JOB TYPE]],Table2[#All],2,0), "Not req")</f>
        <v>Not req</v>
      </c>
      <c r="J518" s="5" t="str">
        <f>CONCATENATE(Table1[[#This Row],[WORK ID]],Table1[[#This Row],[CODE]])</f>
        <v>7039831ZNGA563BC</v>
      </c>
      <c r="K518" s="5" t="str">
        <f t="shared" si="39"/>
        <v>UNIQUE</v>
      </c>
      <c r="L518" s="5" t="b">
        <f t="shared" ref="L518:L581" si="41">SUMPRODUCT(--(G518=BUILDCODES))&gt;0</f>
        <v>0</v>
      </c>
      <c r="M518" s="5" t="str">
        <f t="shared" si="38"/>
        <v>PAY</v>
      </c>
      <c r="N518" s="34">
        <f>IF(M518="PAY", VLOOKUP(Table1[[#This Row],[JOB TYPE]],'CODES FOR CLOSING TYPE'!$A$1:$C$28, 3, 0), "")</f>
        <v>626.70000000000005</v>
      </c>
      <c r="O518" s="5">
        <f t="shared" si="40"/>
        <v>17</v>
      </c>
    </row>
    <row r="519" spans="1:15" ht="15" customHeight="1" x14ac:dyDescent="0.3">
      <c r="A519" s="30">
        <v>7145489</v>
      </c>
      <c r="B519" s="132" t="s">
        <v>862</v>
      </c>
      <c r="C519" s="132" t="s">
        <v>9</v>
      </c>
      <c r="D519" s="30"/>
      <c r="E519" s="1" t="s">
        <v>612</v>
      </c>
      <c r="F519" s="51">
        <v>43220</v>
      </c>
      <c r="G519" s="32" t="str">
        <f>VLOOKUP(Table1[[#This Row],[JOB TYPE]],'CODES FOR CLOSING TYPE'!$A$1:$B$28,2,0)</f>
        <v>ZNGA561B</v>
      </c>
      <c r="H519" s="1" t="str">
        <f>_xlfn.IFNA(VLOOKUP(Table1[[#This Row],[JOB TYPE]],Table2[#All],2,0), "Not req")</f>
        <v>Not req</v>
      </c>
      <c r="J519" s="5" t="str">
        <f>CONCATENATE(Table1[[#This Row],[WORK ID]],Table1[[#This Row],[CODE]])</f>
        <v>7145489ZNGA561B</v>
      </c>
      <c r="K519" s="5" t="str">
        <f t="shared" si="39"/>
        <v>UNIQUE</v>
      </c>
      <c r="L519" s="5" t="b">
        <f t="shared" si="41"/>
        <v>1</v>
      </c>
      <c r="M519" s="5" t="str">
        <f t="shared" ref="M519:M532" si="42">IF(AND(K519="DUP", L519=TRUE),"NO","PAY")</f>
        <v>PAY</v>
      </c>
      <c r="N519" s="34">
        <f>IF(M519="PAY", VLOOKUP(Table1[[#This Row],[JOB TYPE]],'CODES FOR CLOSING TYPE'!$A$1:$C$28, 3, 0), "")</f>
        <v>194.94</v>
      </c>
      <c r="O519" s="5">
        <f t="shared" si="40"/>
        <v>18</v>
      </c>
    </row>
    <row r="520" spans="1:15" ht="15" customHeight="1" x14ac:dyDescent="0.3">
      <c r="A520" s="30">
        <v>7064463</v>
      </c>
      <c r="B520" s="132" t="s">
        <v>747</v>
      </c>
      <c r="C520" s="132" t="s">
        <v>26</v>
      </c>
      <c r="D520" s="30"/>
      <c r="E520" s="1" t="s">
        <v>86</v>
      </c>
      <c r="F520" s="51">
        <v>43220</v>
      </c>
      <c r="G520" s="32" t="str">
        <f>VLOOKUP(Table1[[#This Row],[JOB TYPE]],'CODES FOR CLOSING TYPE'!$A$1:$B$28,2,0)</f>
        <v>ZNGA563BC</v>
      </c>
      <c r="H520" s="1" t="str">
        <f>_xlfn.IFNA(VLOOKUP(Table1[[#This Row],[JOB TYPE]],Table2[#All],2,0), "Not req")</f>
        <v>Not req</v>
      </c>
      <c r="J520" s="5" t="str">
        <f>CONCATENATE(Table1[[#This Row],[WORK ID]],Table1[[#This Row],[CODE]])</f>
        <v>7064463ZNGA563BC</v>
      </c>
      <c r="K520" s="5" t="str">
        <f t="shared" si="39"/>
        <v>UNIQUE</v>
      </c>
      <c r="L520" s="5" t="b">
        <f t="shared" si="41"/>
        <v>0</v>
      </c>
      <c r="M520" s="5" t="str">
        <f t="shared" si="42"/>
        <v>PAY</v>
      </c>
      <c r="N520" s="34">
        <f>IF(M520="PAY", VLOOKUP(Table1[[#This Row],[JOB TYPE]],'CODES FOR CLOSING TYPE'!$A$1:$C$28, 3, 0), "")</f>
        <v>626.70000000000005</v>
      </c>
      <c r="O520" s="5">
        <f t="shared" si="40"/>
        <v>18</v>
      </c>
    </row>
    <row r="521" spans="1:15" ht="15" customHeight="1" x14ac:dyDescent="0.3">
      <c r="A521" s="30">
        <v>6665210</v>
      </c>
      <c r="B521" s="132" t="s">
        <v>756</v>
      </c>
      <c r="C521" s="132" t="s">
        <v>15</v>
      </c>
      <c r="D521" s="30"/>
      <c r="E521" s="1" t="s">
        <v>86</v>
      </c>
      <c r="F521" s="51">
        <v>43220</v>
      </c>
      <c r="G521" s="32" t="str">
        <f>VLOOKUP(Table1[[#This Row],[JOB TYPE]],'CODES FOR CLOSING TYPE'!$A$1:$B$28,2,0)</f>
        <v>ZNGA561BC</v>
      </c>
      <c r="H521" s="1" t="str">
        <f>_xlfn.IFNA(VLOOKUP(Table1[[#This Row],[JOB TYPE]],Table2[#All],2,0), "Not req")</f>
        <v>Not req</v>
      </c>
      <c r="J521" s="5" t="str">
        <f>CONCATENATE(Table1[[#This Row],[WORK ID]],Table1[[#This Row],[CODE]])</f>
        <v>6665210ZNGA561BC</v>
      </c>
      <c r="K521" s="5" t="str">
        <f t="shared" si="39"/>
        <v>UNIQUE</v>
      </c>
      <c r="L521" s="5" t="b">
        <f t="shared" si="41"/>
        <v>0</v>
      </c>
      <c r="M521" s="5" t="str">
        <f t="shared" si="42"/>
        <v>PAY</v>
      </c>
      <c r="N521" s="34">
        <f>IF(M521="PAY", VLOOKUP(Table1[[#This Row],[JOB TYPE]],'CODES FOR CLOSING TYPE'!$A$1:$C$28, 3, 0), "")</f>
        <v>433.57</v>
      </c>
      <c r="O521" s="5">
        <f t="shared" si="40"/>
        <v>18</v>
      </c>
    </row>
    <row r="522" spans="1:15" ht="15" customHeight="1" x14ac:dyDescent="0.3">
      <c r="A522" s="30">
        <v>7100341</v>
      </c>
      <c r="B522" s="132" t="s">
        <v>863</v>
      </c>
      <c r="C522" s="132" t="s">
        <v>9</v>
      </c>
      <c r="D522" s="30"/>
      <c r="E522" s="1" t="s">
        <v>30</v>
      </c>
      <c r="F522" s="51">
        <v>43220</v>
      </c>
      <c r="G522" s="32" t="str">
        <f>VLOOKUP(Table1[[#This Row],[JOB TYPE]],'CODES FOR CLOSING TYPE'!$A$1:$B$28,2,0)</f>
        <v>ZNGA561B</v>
      </c>
      <c r="H522" s="1" t="str">
        <f>_xlfn.IFNA(VLOOKUP(Table1[[#This Row],[JOB TYPE]],Table2[#All],2,0), "Not req")</f>
        <v>Not req</v>
      </c>
      <c r="J522" s="5" t="str">
        <f>CONCATENATE(Table1[[#This Row],[WORK ID]],Table1[[#This Row],[CODE]])</f>
        <v>7100341ZNGA561B</v>
      </c>
      <c r="K522" s="5" t="str">
        <f t="shared" si="39"/>
        <v>DUP</v>
      </c>
      <c r="L522" s="5" t="b">
        <f t="shared" si="41"/>
        <v>1</v>
      </c>
      <c r="M522" s="5" t="str">
        <f t="shared" si="42"/>
        <v>NO</v>
      </c>
      <c r="N522" s="34" t="str">
        <f>IF(M522="PAY", VLOOKUP(Table1[[#This Row],[JOB TYPE]],'CODES FOR CLOSING TYPE'!$A$1:$C$28, 3, 0), "")</f>
        <v/>
      </c>
      <c r="O522" s="5">
        <f t="shared" si="40"/>
        <v>18</v>
      </c>
    </row>
    <row r="523" spans="1:15" ht="15" customHeight="1" x14ac:dyDescent="0.3">
      <c r="A523" s="30">
        <v>7174580</v>
      </c>
      <c r="B523" s="132" t="s">
        <v>864</v>
      </c>
      <c r="C523" s="132" t="s">
        <v>11</v>
      </c>
      <c r="D523" s="30"/>
      <c r="E523" s="1" t="s">
        <v>7</v>
      </c>
      <c r="F523" s="51">
        <v>43220</v>
      </c>
      <c r="G523" s="32" t="str">
        <f>VLOOKUP(Table1[[#This Row],[JOB TYPE]],'CODES FOR CLOSING TYPE'!$A$1:$B$28,2,0)</f>
        <v>NGA-750</v>
      </c>
      <c r="H523" s="1" t="str">
        <f>_xlfn.IFNA(VLOOKUP(Table1[[#This Row],[JOB TYPE]],Table2[#All],2,0), "Not req")</f>
        <v>Not req</v>
      </c>
      <c r="J523" s="5" t="str">
        <f>CONCATENATE(Table1[[#This Row],[WORK ID]],Table1[[#This Row],[CODE]])</f>
        <v>7174580NGA-750</v>
      </c>
      <c r="K523" s="5" t="str">
        <f t="shared" si="39"/>
        <v>UNIQUE</v>
      </c>
      <c r="L523" s="5" t="b">
        <f t="shared" si="41"/>
        <v>0</v>
      </c>
      <c r="M523" s="5" t="str">
        <f t="shared" si="42"/>
        <v>PAY</v>
      </c>
      <c r="N523" s="34">
        <f>IF(M523="PAY", VLOOKUP(Table1[[#This Row],[JOB TYPE]],'CODES FOR CLOSING TYPE'!$A$1:$C$28, 3, 0), "")</f>
        <v>22.61</v>
      </c>
      <c r="O523" s="5">
        <f t="shared" si="40"/>
        <v>18</v>
      </c>
    </row>
    <row r="524" spans="1:15" ht="15.75" customHeight="1" x14ac:dyDescent="0.35">
      <c r="A524" s="30">
        <v>7174580</v>
      </c>
      <c r="B524" s="132" t="s">
        <v>864</v>
      </c>
      <c r="C524" s="53" t="s">
        <v>194</v>
      </c>
      <c r="D524" s="30"/>
      <c r="E524" s="1" t="s">
        <v>7</v>
      </c>
      <c r="F524" s="51">
        <v>43220</v>
      </c>
      <c r="G524" s="32" t="str">
        <f>VLOOKUP(Table1[[#This Row],[JOB TYPE]],'CODES FOR CLOSING TYPE'!$A$1:$B$28,2,0)</f>
        <v>NGA-753</v>
      </c>
      <c r="H524" s="1" t="str">
        <f>_xlfn.IFNA(VLOOKUP(Table1[[#This Row],[JOB TYPE]],Table2[#All],2,0), "Not req")</f>
        <v>Not req</v>
      </c>
      <c r="J524" s="5" t="str">
        <f>CONCATENATE(Table1[[#This Row],[WORK ID]],Table1[[#This Row],[CODE]])</f>
        <v>7174580NGA-753</v>
      </c>
      <c r="K524" s="5" t="str">
        <f t="shared" si="39"/>
        <v>UNIQUE</v>
      </c>
      <c r="L524" s="5" t="b">
        <f t="shared" si="41"/>
        <v>0</v>
      </c>
      <c r="M524" s="5" t="str">
        <f t="shared" si="42"/>
        <v>PAY</v>
      </c>
      <c r="N524" s="34">
        <f>IF(M524="PAY", VLOOKUP(Table1[[#This Row],[JOB TYPE]],'CODES FOR CLOSING TYPE'!$A$1:$C$28, 3, 0), "")</f>
        <v>68.2</v>
      </c>
      <c r="O524" s="5">
        <f t="shared" si="40"/>
        <v>18</v>
      </c>
    </row>
    <row r="525" spans="1:15" ht="15" customHeight="1" x14ac:dyDescent="0.3">
      <c r="A525" s="30">
        <v>7233109</v>
      </c>
      <c r="B525" s="132" t="s">
        <v>865</v>
      </c>
      <c r="C525" s="132" t="s">
        <v>6</v>
      </c>
      <c r="D525" s="30"/>
      <c r="E525" s="1" t="s">
        <v>7</v>
      </c>
      <c r="F525" s="51">
        <v>43220</v>
      </c>
      <c r="G525" s="32" t="str">
        <f>VLOOKUP(Table1[[#This Row],[JOB TYPE]],'CODES FOR CLOSING TYPE'!$A$1:$B$28,2,0)</f>
        <v>ZNGA563B</v>
      </c>
      <c r="H525" s="1" t="str">
        <f>_xlfn.IFNA(VLOOKUP(Table1[[#This Row],[JOB TYPE]],Table2[#All],2,0), "Not req")</f>
        <v>REQ</v>
      </c>
      <c r="I525" s="1" t="s">
        <v>164</v>
      </c>
      <c r="J525" s="5" t="str">
        <f>CONCATENATE(Table1[[#This Row],[WORK ID]],Table1[[#This Row],[CODE]])</f>
        <v>7233109ZNGA563B</v>
      </c>
      <c r="K525" s="5" t="str">
        <f t="shared" si="39"/>
        <v>DUP</v>
      </c>
      <c r="L525" s="5" t="b">
        <f t="shared" si="41"/>
        <v>1</v>
      </c>
      <c r="M525" s="5" t="str">
        <f t="shared" si="42"/>
        <v>NO</v>
      </c>
      <c r="N525" s="34" t="str">
        <f>IF(M525="PAY", VLOOKUP(Table1[[#This Row],[JOB TYPE]],'CODES FOR CLOSING TYPE'!$A$1:$C$28, 3, 0), "")</f>
        <v/>
      </c>
      <c r="O525" s="5">
        <f t="shared" si="40"/>
        <v>18</v>
      </c>
    </row>
    <row r="526" spans="1:15" ht="15" customHeight="1" x14ac:dyDescent="0.3">
      <c r="A526" s="30">
        <v>7130768</v>
      </c>
      <c r="B526" s="132" t="s">
        <v>866</v>
      </c>
      <c r="C526" s="132" t="s">
        <v>621</v>
      </c>
      <c r="D526" s="30"/>
      <c r="E526" s="1" t="s">
        <v>51</v>
      </c>
      <c r="F526" s="51">
        <v>43220</v>
      </c>
      <c r="G526" s="32" t="str">
        <f>VLOOKUP(Table1[[#This Row],[JOB TYPE]],'CODES FOR CLOSING TYPE'!$A$1:$B$28,2,0)</f>
        <v>NGA-511</v>
      </c>
      <c r="H526" s="1" t="str">
        <f>_xlfn.IFNA(VLOOKUP(Table1[[#This Row],[JOB TYPE]],Table2[#All],2,0), "Not req")</f>
        <v>Not req</v>
      </c>
      <c r="J526" s="5" t="str">
        <f>CONCATENATE(Table1[[#This Row],[WORK ID]],Table1[[#This Row],[CODE]])</f>
        <v>7130768NGA-511</v>
      </c>
      <c r="K526" s="5" t="str">
        <f t="shared" si="39"/>
        <v>UNIQUE</v>
      </c>
      <c r="L526" s="5" t="b">
        <f t="shared" si="41"/>
        <v>0</v>
      </c>
      <c r="M526" s="5" t="str">
        <f t="shared" si="42"/>
        <v>PAY</v>
      </c>
      <c r="N526" s="34">
        <f>IF(M526="PAY", VLOOKUP(Table1[[#This Row],[JOB TYPE]],'CODES FOR CLOSING TYPE'!$A$1:$C$28, 3, 0), "")</f>
        <v>225.02</v>
      </c>
      <c r="O526" s="5">
        <f t="shared" si="40"/>
        <v>18</v>
      </c>
    </row>
    <row r="527" spans="1:15" ht="15" customHeight="1" x14ac:dyDescent="0.3">
      <c r="A527" s="30">
        <v>7250384</v>
      </c>
      <c r="B527" s="132" t="s">
        <v>867</v>
      </c>
      <c r="C527" s="132" t="s">
        <v>6</v>
      </c>
      <c r="D527" s="30"/>
      <c r="E527" s="1" t="s">
        <v>51</v>
      </c>
      <c r="F527" s="51">
        <v>43220</v>
      </c>
      <c r="G527" s="32" t="str">
        <f>VLOOKUP(Table1[[#This Row],[JOB TYPE]],'CODES FOR CLOSING TYPE'!$A$1:$B$28,2,0)</f>
        <v>ZNGA563B</v>
      </c>
      <c r="H527" s="1" t="str">
        <f>_xlfn.IFNA(VLOOKUP(Table1[[#This Row],[JOB TYPE]],Table2[#All],2,0), "Not req")</f>
        <v>REQ</v>
      </c>
      <c r="I527" s="1" t="s">
        <v>164</v>
      </c>
      <c r="J527" s="5" t="str">
        <f>CONCATENATE(Table1[[#This Row],[WORK ID]],Table1[[#This Row],[CODE]])</f>
        <v>7250384ZNGA563B</v>
      </c>
      <c r="K527" s="5" t="str">
        <f t="shared" si="39"/>
        <v>DUP</v>
      </c>
      <c r="L527" s="5" t="b">
        <f t="shared" si="41"/>
        <v>1</v>
      </c>
      <c r="M527" s="5" t="str">
        <f t="shared" si="42"/>
        <v>NO</v>
      </c>
      <c r="N527" s="34" t="str">
        <f>IF(M527="PAY", VLOOKUP(Table1[[#This Row],[JOB TYPE]],'CODES FOR CLOSING TYPE'!$A$1:$C$28, 3, 0), "")</f>
        <v/>
      </c>
      <c r="O527" s="5">
        <f t="shared" si="40"/>
        <v>18</v>
      </c>
    </row>
    <row r="528" spans="1:15" ht="15" customHeight="1" x14ac:dyDescent="0.3">
      <c r="A528" s="30">
        <v>7223919</v>
      </c>
      <c r="B528" s="132" t="s">
        <v>868</v>
      </c>
      <c r="C528" s="132" t="s">
        <v>11</v>
      </c>
      <c r="D528" s="30"/>
      <c r="E528" s="1" t="s">
        <v>73</v>
      </c>
      <c r="F528" s="51">
        <v>43220</v>
      </c>
      <c r="G528" s="32" t="str">
        <f>VLOOKUP(Table1[[#This Row],[JOB TYPE]],'CODES FOR CLOSING TYPE'!$A$1:$B$28,2,0)</f>
        <v>NGA-750</v>
      </c>
      <c r="H528" s="1" t="str">
        <f>_xlfn.IFNA(VLOOKUP(Table1[[#This Row],[JOB TYPE]],Table2[#All],2,0), "Not req")</f>
        <v>Not req</v>
      </c>
      <c r="J528" s="5" t="str">
        <f>CONCATENATE(Table1[[#This Row],[WORK ID]],Table1[[#This Row],[CODE]])</f>
        <v>7223919NGA-750</v>
      </c>
      <c r="K528" s="5" t="str">
        <f t="shared" si="39"/>
        <v>UNIQUE</v>
      </c>
      <c r="L528" s="5" t="b">
        <f t="shared" si="41"/>
        <v>0</v>
      </c>
      <c r="M528" s="5" t="str">
        <f t="shared" si="42"/>
        <v>PAY</v>
      </c>
      <c r="N528" s="34">
        <f>IF(M528="PAY", VLOOKUP(Table1[[#This Row],[JOB TYPE]],'CODES FOR CLOSING TYPE'!$A$1:$C$28, 3, 0), "")</f>
        <v>22.61</v>
      </c>
      <c r="O528" s="5">
        <f t="shared" si="40"/>
        <v>18</v>
      </c>
    </row>
    <row r="529" spans="1:15" ht="15.75" customHeight="1" x14ac:dyDescent="0.35">
      <c r="A529" s="30">
        <v>7223919</v>
      </c>
      <c r="B529" s="132" t="s">
        <v>868</v>
      </c>
      <c r="C529" s="53" t="s">
        <v>190</v>
      </c>
      <c r="D529" s="30"/>
      <c r="E529" s="1" t="s">
        <v>73</v>
      </c>
      <c r="F529" s="51">
        <v>43220</v>
      </c>
      <c r="G529" s="32" t="str">
        <f>VLOOKUP(Table1[[#This Row],[JOB TYPE]],'CODES FOR CLOSING TYPE'!$A$1:$B$28,2,0)</f>
        <v>NGA-751</v>
      </c>
      <c r="H529" s="1" t="str">
        <f>_xlfn.IFNA(VLOOKUP(Table1[[#This Row],[JOB TYPE]],Table2[#All],2,0), "Not req")</f>
        <v>Not req</v>
      </c>
      <c r="J529" s="5" t="str">
        <f>CONCATENATE(Table1[[#This Row],[WORK ID]],Table1[[#This Row],[CODE]])</f>
        <v>7223919NGA-751</v>
      </c>
      <c r="K529" s="5" t="str">
        <f t="shared" si="39"/>
        <v>UNIQUE</v>
      </c>
      <c r="L529" s="5" t="b">
        <f t="shared" si="41"/>
        <v>0</v>
      </c>
      <c r="M529" s="5" t="str">
        <f t="shared" si="42"/>
        <v>PAY</v>
      </c>
      <c r="N529" s="34">
        <f>IF(M529="PAY", VLOOKUP(Table1[[#This Row],[JOB TYPE]],'CODES FOR CLOSING TYPE'!$A$1:$C$28, 3, 0), "")</f>
        <v>146.76</v>
      </c>
      <c r="O529" s="5">
        <f t="shared" si="40"/>
        <v>18</v>
      </c>
    </row>
    <row r="530" spans="1:15" ht="15" customHeight="1" x14ac:dyDescent="0.3">
      <c r="A530" s="30">
        <v>6263402</v>
      </c>
      <c r="B530" s="132" t="s">
        <v>869</v>
      </c>
      <c r="C530" s="132" t="s">
        <v>13</v>
      </c>
      <c r="D530" s="30"/>
      <c r="E530" s="1" t="s">
        <v>73</v>
      </c>
      <c r="F530" s="51">
        <v>43220</v>
      </c>
      <c r="G530" s="32" t="str">
        <f>VLOOKUP(Table1[[#This Row],[JOB TYPE]],'CODES FOR CLOSING TYPE'!$A$1:$B$28,2,0)</f>
        <v>Z999</v>
      </c>
      <c r="H530" s="1" t="str">
        <f>_xlfn.IFNA(VLOOKUP(Table1[[#This Row],[JOB TYPE]],Table2[#All],2,0), "Not req")</f>
        <v>REQ</v>
      </c>
      <c r="I530" s="1" t="s">
        <v>164</v>
      </c>
      <c r="J530" s="5" t="str">
        <f>CONCATENATE(Table1[[#This Row],[WORK ID]],Table1[[#This Row],[CODE]])</f>
        <v>6263402Z999</v>
      </c>
      <c r="K530" s="5" t="str">
        <f t="shared" si="39"/>
        <v>UNIQUE</v>
      </c>
      <c r="L530" s="5" t="b">
        <f t="shared" si="41"/>
        <v>0</v>
      </c>
      <c r="M530" s="5" t="str">
        <f t="shared" si="42"/>
        <v>PAY</v>
      </c>
      <c r="N530" s="34">
        <f>IF(M530="PAY", VLOOKUP(Table1[[#This Row],[JOB TYPE]],'CODES FOR CLOSING TYPE'!$A$1:$C$28, 3, 0), "")</f>
        <v>0</v>
      </c>
      <c r="O530" s="5">
        <f t="shared" si="40"/>
        <v>18</v>
      </c>
    </row>
    <row r="531" spans="1:15" ht="15" customHeight="1" x14ac:dyDescent="0.3">
      <c r="A531" s="30">
        <v>7079361</v>
      </c>
      <c r="B531" s="132" t="s">
        <v>870</v>
      </c>
      <c r="C531" s="132" t="s">
        <v>6</v>
      </c>
      <c r="D531" s="30"/>
      <c r="E531" s="1" t="s">
        <v>73</v>
      </c>
      <c r="F531" s="51">
        <v>43220</v>
      </c>
      <c r="G531" s="32" t="str">
        <f>VLOOKUP(Table1[[#This Row],[JOB TYPE]],'CODES FOR CLOSING TYPE'!$A$1:$B$28,2,0)</f>
        <v>ZNGA563B</v>
      </c>
      <c r="H531" s="1" t="str">
        <f>_xlfn.IFNA(VLOOKUP(Table1[[#This Row],[JOB TYPE]],Table2[#All],2,0), "Not req")</f>
        <v>REQ</v>
      </c>
      <c r="I531" s="1" t="s">
        <v>164</v>
      </c>
      <c r="J531" s="5" t="str">
        <f>CONCATENATE(Table1[[#This Row],[WORK ID]],Table1[[#This Row],[CODE]])</f>
        <v>7079361ZNGA563B</v>
      </c>
      <c r="K531" s="5" t="str">
        <f t="shared" si="39"/>
        <v>DUP</v>
      </c>
      <c r="L531" s="5" t="b">
        <f t="shared" si="41"/>
        <v>1</v>
      </c>
      <c r="M531" s="5" t="str">
        <f t="shared" si="42"/>
        <v>NO</v>
      </c>
      <c r="N531" s="34" t="str">
        <f>IF(M531="PAY", VLOOKUP(Table1[[#This Row],[JOB TYPE]],'CODES FOR CLOSING TYPE'!$A$1:$C$28, 3, 0), "")</f>
        <v/>
      </c>
      <c r="O531" s="5">
        <f t="shared" si="40"/>
        <v>18</v>
      </c>
    </row>
    <row r="532" spans="1:15" ht="15" customHeight="1" x14ac:dyDescent="0.3">
      <c r="A532" s="30">
        <v>7153942</v>
      </c>
      <c r="B532" s="132" t="s">
        <v>871</v>
      </c>
      <c r="C532" s="132" t="s">
        <v>29</v>
      </c>
      <c r="D532" s="30"/>
      <c r="E532" s="1" t="s">
        <v>73</v>
      </c>
      <c r="F532" s="51">
        <v>43220</v>
      </c>
      <c r="G532" s="32" t="str">
        <f>VLOOKUP(Table1[[#This Row],[JOB TYPE]],'CODES FOR CLOSING TYPE'!$A$1:$B$28,2,0)</f>
        <v>ZNGA560B</v>
      </c>
      <c r="H532" s="1" t="str">
        <f>_xlfn.IFNA(VLOOKUP(Table1[[#This Row],[JOB TYPE]],Table2[#All],2,0), "Not req")</f>
        <v>Not req</v>
      </c>
      <c r="J532" s="5" t="str">
        <f>CONCATENATE(Table1[[#This Row],[WORK ID]],Table1[[#This Row],[CODE]])</f>
        <v>7153942ZNGA560B</v>
      </c>
      <c r="K532" s="5" t="str">
        <f t="shared" si="39"/>
        <v>DUP</v>
      </c>
      <c r="L532" s="5" t="b">
        <f t="shared" si="41"/>
        <v>1</v>
      </c>
      <c r="M532" s="5" t="str">
        <f t="shared" si="42"/>
        <v>NO</v>
      </c>
      <c r="N532" s="34" t="str">
        <f>IF(M532="PAY", VLOOKUP(Table1[[#This Row],[JOB TYPE]],'CODES FOR CLOSING TYPE'!$A$1:$C$28, 3, 0), "")</f>
        <v/>
      </c>
      <c r="O532" s="5">
        <f t="shared" si="40"/>
        <v>18</v>
      </c>
    </row>
    <row r="533" spans="1:15" x14ac:dyDescent="0.3">
      <c r="A533" s="30">
        <v>7085756</v>
      </c>
      <c r="B533" s="132" t="s">
        <v>749</v>
      </c>
      <c r="C533" s="132" t="s">
        <v>15</v>
      </c>
      <c r="D533" s="30"/>
      <c r="E533" s="1" t="s">
        <v>7</v>
      </c>
      <c r="F533" s="51">
        <v>43221</v>
      </c>
      <c r="G533" s="32" t="str">
        <f>VLOOKUP(Table1[[#This Row],[JOB TYPE]],'CODES FOR CLOSING TYPE'!$A$1:$B$28,2,0)</f>
        <v>ZNGA561BC</v>
      </c>
      <c r="H533" s="1" t="str">
        <f>_xlfn.IFNA(VLOOKUP(Table1[[#This Row],[JOB TYPE]],Table2[#All],2,0), "Not req")</f>
        <v>Not req</v>
      </c>
      <c r="J533" s="5" t="str">
        <f>CONCATENATE(Table1[[#This Row],[WORK ID]],Table1[[#This Row],[CODE]])</f>
        <v>7085756ZNGA561BC</v>
      </c>
      <c r="K533" s="5" t="str">
        <f t="shared" si="39"/>
        <v>UNIQUE</v>
      </c>
      <c r="L533" s="5" t="b">
        <f t="shared" si="41"/>
        <v>0</v>
      </c>
      <c r="M533" s="5" t="str">
        <f t="shared" ref="M533:M558" si="43">IF(AND(K533="DUP", L533=TRUE),"NO","PAY")</f>
        <v>PAY</v>
      </c>
      <c r="N533" s="34">
        <f>IF(M533="PAY", VLOOKUP(Table1[[#This Row],[JOB TYPE]],'CODES FOR CLOSING TYPE'!$A$1:$C$28, 3, 0), "")</f>
        <v>433.57</v>
      </c>
      <c r="O533" s="5">
        <f t="shared" si="40"/>
        <v>18</v>
      </c>
    </row>
    <row r="534" spans="1:15" x14ac:dyDescent="0.3">
      <c r="A534" s="30">
        <v>7193945</v>
      </c>
      <c r="B534" s="132" t="s">
        <v>876</v>
      </c>
      <c r="C534" s="132" t="s">
        <v>20</v>
      </c>
      <c r="D534" s="30"/>
      <c r="E534" s="1" t="s">
        <v>7</v>
      </c>
      <c r="F534" s="51">
        <v>43221</v>
      </c>
      <c r="G534" s="32" t="str">
        <f>VLOOKUP(Table1[[#This Row],[JOB TYPE]],'CODES FOR CLOSING TYPE'!$A$1:$B$28,2,0)</f>
        <v>ZNGA564B</v>
      </c>
      <c r="H534" s="1" t="str">
        <f>_xlfn.IFNA(VLOOKUP(Table1[[#This Row],[JOB TYPE]],Table2[#All],2,0), "Not req")</f>
        <v>REQ</v>
      </c>
      <c r="I534" s="1" t="s">
        <v>164</v>
      </c>
      <c r="J534" s="5" t="str">
        <f>CONCATENATE(Table1[[#This Row],[WORK ID]],Table1[[#This Row],[CODE]])</f>
        <v>7193945ZNGA564B</v>
      </c>
      <c r="K534" s="5" t="str">
        <f t="shared" si="39"/>
        <v>DUP</v>
      </c>
      <c r="L534" s="5" t="b">
        <f t="shared" si="41"/>
        <v>1</v>
      </c>
      <c r="M534" s="5" t="str">
        <f t="shared" si="43"/>
        <v>NO</v>
      </c>
      <c r="N534" s="34" t="str">
        <f>IF(M534="PAY", VLOOKUP(Table1[[#This Row],[JOB TYPE]],'CODES FOR CLOSING TYPE'!$A$1:$C$28, 3, 0), "")</f>
        <v/>
      </c>
      <c r="O534" s="5">
        <f t="shared" si="40"/>
        <v>18</v>
      </c>
    </row>
    <row r="535" spans="1:15" x14ac:dyDescent="0.3">
      <c r="A535" s="30">
        <v>7162670</v>
      </c>
      <c r="B535" s="132" t="s">
        <v>877</v>
      </c>
      <c r="C535" s="132" t="s">
        <v>6</v>
      </c>
      <c r="D535" s="30"/>
      <c r="E535" s="1" t="s">
        <v>612</v>
      </c>
      <c r="F535" s="51">
        <v>43221</v>
      </c>
      <c r="G535" s="32" t="str">
        <f>VLOOKUP(Table1[[#This Row],[JOB TYPE]],'CODES FOR CLOSING TYPE'!$A$1:$B$28,2,0)</f>
        <v>ZNGA563B</v>
      </c>
      <c r="H535" s="1" t="str">
        <f>_xlfn.IFNA(VLOOKUP(Table1[[#This Row],[JOB TYPE]],Table2[#All],2,0), "Not req")</f>
        <v>REQ</v>
      </c>
      <c r="I535" s="1" t="s">
        <v>164</v>
      </c>
      <c r="J535" s="5" t="str">
        <f>CONCATENATE(Table1[[#This Row],[WORK ID]],Table1[[#This Row],[CODE]])</f>
        <v>7162670ZNGA563B</v>
      </c>
      <c r="K535" s="5" t="str">
        <f t="shared" si="39"/>
        <v>DUP</v>
      </c>
      <c r="L535" s="5" t="b">
        <f t="shared" si="41"/>
        <v>1</v>
      </c>
      <c r="M535" s="5" t="str">
        <f t="shared" si="43"/>
        <v>NO</v>
      </c>
      <c r="N535" s="34" t="str">
        <f>IF(M535="PAY", VLOOKUP(Table1[[#This Row],[JOB TYPE]],'CODES FOR CLOSING TYPE'!$A$1:$C$28, 3, 0), "")</f>
        <v/>
      </c>
      <c r="O535" s="5">
        <f t="shared" si="40"/>
        <v>18</v>
      </c>
    </row>
    <row r="536" spans="1:15" x14ac:dyDescent="0.3">
      <c r="A536" s="30">
        <v>7169332</v>
      </c>
      <c r="B536" s="132" t="s">
        <v>878</v>
      </c>
      <c r="C536" s="132" t="s">
        <v>20</v>
      </c>
      <c r="D536" s="30"/>
      <c r="E536" s="1" t="s">
        <v>612</v>
      </c>
      <c r="F536" s="51">
        <v>43221</v>
      </c>
      <c r="G536" s="32" t="str">
        <f>VLOOKUP(Table1[[#This Row],[JOB TYPE]],'CODES FOR CLOSING TYPE'!$A$1:$B$28,2,0)</f>
        <v>ZNGA564B</v>
      </c>
      <c r="H536" s="1" t="str">
        <f>_xlfn.IFNA(VLOOKUP(Table1[[#This Row],[JOB TYPE]],Table2[#All],2,0), "Not req")</f>
        <v>REQ</v>
      </c>
      <c r="I536" s="1" t="s">
        <v>164</v>
      </c>
      <c r="J536" s="5" t="str">
        <f>CONCATENATE(Table1[[#This Row],[WORK ID]],Table1[[#This Row],[CODE]])</f>
        <v>7169332ZNGA564B</v>
      </c>
      <c r="K536" s="5" t="str">
        <f t="shared" si="39"/>
        <v>DUP</v>
      </c>
      <c r="L536" s="5" t="b">
        <f t="shared" si="41"/>
        <v>1</v>
      </c>
      <c r="M536" s="5" t="str">
        <f t="shared" si="43"/>
        <v>NO</v>
      </c>
      <c r="N536" s="34" t="str">
        <f>IF(M536="PAY", VLOOKUP(Table1[[#This Row],[JOB TYPE]],'CODES FOR CLOSING TYPE'!$A$1:$C$28, 3, 0), "")</f>
        <v/>
      </c>
      <c r="O536" s="5">
        <f t="shared" si="40"/>
        <v>18</v>
      </c>
    </row>
    <row r="537" spans="1:15" x14ac:dyDescent="0.3">
      <c r="A537" s="30">
        <v>6964161</v>
      </c>
      <c r="B537" s="132" t="s">
        <v>879</v>
      </c>
      <c r="C537" s="132" t="s">
        <v>29</v>
      </c>
      <c r="D537" s="30"/>
      <c r="E537" s="1" t="s">
        <v>86</v>
      </c>
      <c r="F537" s="51">
        <v>43221</v>
      </c>
      <c r="G537" s="32" t="str">
        <f>VLOOKUP(Table1[[#This Row],[JOB TYPE]],'CODES FOR CLOSING TYPE'!$A$1:$B$28,2,0)</f>
        <v>ZNGA560B</v>
      </c>
      <c r="H537" s="1" t="str">
        <f>_xlfn.IFNA(VLOOKUP(Table1[[#This Row],[JOB TYPE]],Table2[#All],2,0), "Not req")</f>
        <v>Not req</v>
      </c>
      <c r="J537" s="5" t="str">
        <f>CONCATENATE(Table1[[#This Row],[WORK ID]],Table1[[#This Row],[CODE]])</f>
        <v>6964161ZNGA560B</v>
      </c>
      <c r="K537" s="5" t="str">
        <f t="shared" si="39"/>
        <v>DUP</v>
      </c>
      <c r="L537" s="5" t="b">
        <f t="shared" si="41"/>
        <v>1</v>
      </c>
      <c r="M537" s="5" t="str">
        <f t="shared" si="43"/>
        <v>NO</v>
      </c>
      <c r="N537" s="34" t="str">
        <f>IF(M537="PAY", VLOOKUP(Table1[[#This Row],[JOB TYPE]],'CODES FOR CLOSING TYPE'!$A$1:$C$28, 3, 0), "")</f>
        <v/>
      </c>
      <c r="O537" s="5">
        <f t="shared" si="40"/>
        <v>18</v>
      </c>
    </row>
    <row r="538" spans="1:15" x14ac:dyDescent="0.3">
      <c r="A538" s="30">
        <v>6964161</v>
      </c>
      <c r="B538" s="132" t="s">
        <v>879</v>
      </c>
      <c r="C538" s="132" t="s">
        <v>37</v>
      </c>
      <c r="D538" s="30"/>
      <c r="E538" s="1" t="s">
        <v>86</v>
      </c>
      <c r="F538" s="51">
        <v>43221</v>
      </c>
      <c r="G538" s="32" t="str">
        <f>VLOOKUP(Table1[[#This Row],[JOB TYPE]],'CODES FOR CLOSING TYPE'!$A$1:$B$28,2,0)</f>
        <v>ZNGA560BC</v>
      </c>
      <c r="H538" s="1" t="str">
        <f>_xlfn.IFNA(VLOOKUP(Table1[[#This Row],[JOB TYPE]],Table2[#All],2,0), "Not req")</f>
        <v>Not req</v>
      </c>
      <c r="J538" s="5" t="str">
        <f>CONCATENATE(Table1[[#This Row],[WORK ID]],Table1[[#This Row],[CODE]])</f>
        <v>6964161ZNGA560BC</v>
      </c>
      <c r="K538" s="5" t="str">
        <f t="shared" si="39"/>
        <v>UNIQUE</v>
      </c>
      <c r="L538" s="5" t="b">
        <f t="shared" si="41"/>
        <v>0</v>
      </c>
      <c r="M538" s="5" t="str">
        <f t="shared" si="43"/>
        <v>PAY</v>
      </c>
      <c r="N538" s="34">
        <f>IF(M538="PAY", VLOOKUP(Table1[[#This Row],[JOB TYPE]],'CODES FOR CLOSING TYPE'!$A$1:$C$28, 3, 0), "")</f>
        <v>414.92</v>
      </c>
      <c r="O538" s="5">
        <f t="shared" si="40"/>
        <v>18</v>
      </c>
    </row>
    <row r="539" spans="1:15" x14ac:dyDescent="0.3">
      <c r="A539" s="30">
        <v>7243466</v>
      </c>
      <c r="B539" s="132" t="s">
        <v>880</v>
      </c>
      <c r="C539" s="132" t="s">
        <v>11</v>
      </c>
      <c r="D539" s="30"/>
      <c r="E539" s="1" t="s">
        <v>86</v>
      </c>
      <c r="F539" s="51">
        <v>43221</v>
      </c>
      <c r="G539" s="32" t="str">
        <f>VLOOKUP(Table1[[#This Row],[JOB TYPE]],'CODES FOR CLOSING TYPE'!$A$1:$B$28,2,0)</f>
        <v>NGA-750</v>
      </c>
      <c r="H539" s="1" t="str">
        <f>_xlfn.IFNA(VLOOKUP(Table1[[#This Row],[JOB TYPE]],Table2[#All],2,0), "Not req")</f>
        <v>Not req</v>
      </c>
      <c r="J539" s="5" t="str">
        <f>CONCATENATE(Table1[[#This Row],[WORK ID]],Table1[[#This Row],[CODE]])</f>
        <v>7243466NGA-750</v>
      </c>
      <c r="K539" s="5" t="str">
        <f t="shared" si="39"/>
        <v>UNIQUE</v>
      </c>
      <c r="L539" s="5" t="b">
        <f t="shared" si="41"/>
        <v>0</v>
      </c>
      <c r="M539" s="5" t="str">
        <f t="shared" si="43"/>
        <v>PAY</v>
      </c>
      <c r="N539" s="34">
        <f>IF(M539="PAY", VLOOKUP(Table1[[#This Row],[JOB TYPE]],'CODES FOR CLOSING TYPE'!$A$1:$C$28, 3, 0), "")</f>
        <v>22.61</v>
      </c>
      <c r="O539" s="5">
        <f t="shared" si="40"/>
        <v>18</v>
      </c>
    </row>
    <row r="540" spans="1:15" x14ac:dyDescent="0.3">
      <c r="A540" s="30">
        <v>7243466</v>
      </c>
      <c r="B540" s="132" t="s">
        <v>880</v>
      </c>
      <c r="C540" s="132" t="s">
        <v>194</v>
      </c>
      <c r="D540" s="30"/>
      <c r="E540" s="1" t="s">
        <v>86</v>
      </c>
      <c r="F540" s="51">
        <v>43221</v>
      </c>
      <c r="G540" s="32" t="str">
        <f>VLOOKUP(Table1[[#This Row],[JOB TYPE]],'CODES FOR CLOSING TYPE'!$A$1:$B$28,2,0)</f>
        <v>NGA-753</v>
      </c>
      <c r="H540" s="1" t="str">
        <f>_xlfn.IFNA(VLOOKUP(Table1[[#This Row],[JOB TYPE]],Table2[#All],2,0), "Not req")</f>
        <v>Not req</v>
      </c>
      <c r="J540" s="5" t="str">
        <f>CONCATENATE(Table1[[#This Row],[WORK ID]],Table1[[#This Row],[CODE]])</f>
        <v>7243466NGA-753</v>
      </c>
      <c r="K540" s="5" t="str">
        <f t="shared" si="39"/>
        <v>UNIQUE</v>
      </c>
      <c r="L540" s="5" t="b">
        <f t="shared" si="41"/>
        <v>0</v>
      </c>
      <c r="M540" s="5" t="str">
        <f t="shared" si="43"/>
        <v>PAY</v>
      </c>
      <c r="N540" s="34">
        <f>IF(M540="PAY", VLOOKUP(Table1[[#This Row],[JOB TYPE]],'CODES FOR CLOSING TYPE'!$A$1:$C$28, 3, 0), "")</f>
        <v>68.2</v>
      </c>
      <c r="O540" s="5">
        <f t="shared" si="40"/>
        <v>18</v>
      </c>
    </row>
    <row r="541" spans="1:15" x14ac:dyDescent="0.3">
      <c r="A541" s="30">
        <v>7231229</v>
      </c>
      <c r="B541" s="132" t="s">
        <v>881</v>
      </c>
      <c r="C541" s="132" t="s">
        <v>6</v>
      </c>
      <c r="D541" s="30"/>
      <c r="E541" s="1" t="s">
        <v>30</v>
      </c>
      <c r="F541" s="51">
        <v>43221</v>
      </c>
      <c r="G541" s="32" t="str">
        <f>VLOOKUP(Table1[[#This Row],[JOB TYPE]],'CODES FOR CLOSING TYPE'!$A$1:$B$28,2,0)</f>
        <v>ZNGA563B</v>
      </c>
      <c r="H541" s="1" t="str">
        <f>_xlfn.IFNA(VLOOKUP(Table1[[#This Row],[JOB TYPE]],Table2[#All],2,0), "Not req")</f>
        <v>REQ</v>
      </c>
      <c r="I541" s="1" t="s">
        <v>164</v>
      </c>
      <c r="J541" s="5" t="str">
        <f>CONCATENATE(Table1[[#This Row],[WORK ID]],Table1[[#This Row],[CODE]])</f>
        <v>7231229ZNGA563B</v>
      </c>
      <c r="K541" s="5" t="str">
        <f t="shared" si="39"/>
        <v>DUP</v>
      </c>
      <c r="L541" s="5" t="b">
        <f t="shared" si="41"/>
        <v>1</v>
      </c>
      <c r="M541" s="5" t="str">
        <f t="shared" si="43"/>
        <v>NO</v>
      </c>
      <c r="N541" s="34" t="str">
        <f>IF(M541="PAY", VLOOKUP(Table1[[#This Row],[JOB TYPE]],'CODES FOR CLOSING TYPE'!$A$1:$C$28, 3, 0), "")</f>
        <v/>
      </c>
      <c r="O541" s="5">
        <f t="shared" si="40"/>
        <v>18</v>
      </c>
    </row>
    <row r="542" spans="1:15" x14ac:dyDescent="0.3">
      <c r="A542" s="30">
        <v>7253944</v>
      </c>
      <c r="B542" s="132" t="s">
        <v>882</v>
      </c>
      <c r="C542" s="132" t="s">
        <v>6</v>
      </c>
      <c r="D542" s="30"/>
      <c r="E542" s="1" t="s">
        <v>30</v>
      </c>
      <c r="F542" s="51">
        <v>43221</v>
      </c>
      <c r="G542" s="32" t="str">
        <f>VLOOKUP(Table1[[#This Row],[JOB TYPE]],'CODES FOR CLOSING TYPE'!$A$1:$B$28,2,0)</f>
        <v>ZNGA563B</v>
      </c>
      <c r="H542" s="1" t="str">
        <f>_xlfn.IFNA(VLOOKUP(Table1[[#This Row],[JOB TYPE]],Table2[#All],2,0), "Not req")</f>
        <v>REQ</v>
      </c>
      <c r="I542" s="1" t="s">
        <v>164</v>
      </c>
      <c r="J542" s="5" t="str">
        <f>CONCATENATE(Table1[[#This Row],[WORK ID]],Table1[[#This Row],[CODE]])</f>
        <v>7253944ZNGA563B</v>
      </c>
      <c r="K542" s="5" t="str">
        <f t="shared" si="39"/>
        <v>DUP</v>
      </c>
      <c r="L542" s="5" t="b">
        <f t="shared" si="41"/>
        <v>1</v>
      </c>
      <c r="M542" s="5" t="str">
        <f t="shared" si="43"/>
        <v>NO</v>
      </c>
      <c r="N542" s="34" t="str">
        <f>IF(M542="PAY", VLOOKUP(Table1[[#This Row],[JOB TYPE]],'CODES FOR CLOSING TYPE'!$A$1:$C$28, 3, 0), "")</f>
        <v/>
      </c>
      <c r="O542" s="5">
        <f t="shared" si="40"/>
        <v>18</v>
      </c>
    </row>
    <row r="543" spans="1:15" x14ac:dyDescent="0.3">
      <c r="A543" s="30">
        <v>7100341</v>
      </c>
      <c r="B543" s="132" t="s">
        <v>863</v>
      </c>
      <c r="C543" s="132" t="s">
        <v>15</v>
      </c>
      <c r="D543" s="30"/>
      <c r="E543" s="1" t="s">
        <v>30</v>
      </c>
      <c r="F543" s="51">
        <v>43221</v>
      </c>
      <c r="G543" s="32" t="str">
        <f>VLOOKUP(Table1[[#This Row],[JOB TYPE]],'CODES FOR CLOSING TYPE'!$A$1:$B$28,2,0)</f>
        <v>ZNGA561BC</v>
      </c>
      <c r="H543" s="1" t="str">
        <f>_xlfn.IFNA(VLOOKUP(Table1[[#This Row],[JOB TYPE]],Table2[#All],2,0), "Not req")</f>
        <v>Not req</v>
      </c>
      <c r="J543" s="5" t="str">
        <f>CONCATENATE(Table1[[#This Row],[WORK ID]],Table1[[#This Row],[CODE]])</f>
        <v>7100341ZNGA561BC</v>
      </c>
      <c r="K543" s="5" t="str">
        <f t="shared" si="39"/>
        <v>UNIQUE</v>
      </c>
      <c r="L543" s="5" t="b">
        <f t="shared" si="41"/>
        <v>0</v>
      </c>
      <c r="M543" s="5" t="str">
        <f t="shared" si="43"/>
        <v>PAY</v>
      </c>
      <c r="N543" s="34">
        <f>IF(M543="PAY", VLOOKUP(Table1[[#This Row],[JOB TYPE]],'CODES FOR CLOSING TYPE'!$A$1:$C$28, 3, 0), "")</f>
        <v>433.57</v>
      </c>
      <c r="O543" s="5">
        <f t="shared" si="40"/>
        <v>18</v>
      </c>
    </row>
    <row r="544" spans="1:15" x14ac:dyDescent="0.3">
      <c r="A544" s="30">
        <v>7177444</v>
      </c>
      <c r="B544" s="132" t="s">
        <v>883</v>
      </c>
      <c r="C544" s="132" t="s">
        <v>9</v>
      </c>
      <c r="D544" s="30"/>
      <c r="E544" s="1" t="s">
        <v>30</v>
      </c>
      <c r="F544" s="51">
        <v>43221</v>
      </c>
      <c r="G544" s="32" t="str">
        <f>VLOOKUP(Table1[[#This Row],[JOB TYPE]],'CODES FOR CLOSING TYPE'!$A$1:$B$28,2,0)</f>
        <v>ZNGA561B</v>
      </c>
      <c r="H544" s="1" t="str">
        <f>_xlfn.IFNA(VLOOKUP(Table1[[#This Row],[JOB TYPE]],Table2[#All],2,0), "Not req")</f>
        <v>Not req</v>
      </c>
      <c r="J544" s="5" t="str">
        <f>CONCATENATE(Table1[[#This Row],[WORK ID]],Table1[[#This Row],[CODE]])</f>
        <v>7177444ZNGA561B</v>
      </c>
      <c r="K544" s="5" t="str">
        <f t="shared" si="39"/>
        <v>DUP</v>
      </c>
      <c r="L544" s="5" t="b">
        <f t="shared" si="41"/>
        <v>1</v>
      </c>
      <c r="M544" s="5" t="str">
        <f t="shared" si="43"/>
        <v>NO</v>
      </c>
      <c r="N544" s="34" t="str">
        <f>IF(M544="PAY", VLOOKUP(Table1[[#This Row],[JOB TYPE]],'CODES FOR CLOSING TYPE'!$A$1:$C$28, 3, 0), "")</f>
        <v/>
      </c>
      <c r="O544" s="5">
        <f t="shared" si="40"/>
        <v>18</v>
      </c>
    </row>
    <row r="545" spans="1:15" x14ac:dyDescent="0.3">
      <c r="A545" s="30">
        <v>6084955</v>
      </c>
      <c r="B545" s="132" t="s">
        <v>884</v>
      </c>
      <c r="C545" s="132" t="s">
        <v>6</v>
      </c>
      <c r="D545" s="30"/>
      <c r="E545" s="1" t="s">
        <v>155</v>
      </c>
      <c r="F545" s="51">
        <v>43221</v>
      </c>
      <c r="G545" s="32" t="str">
        <f>VLOOKUP(Table1[[#This Row],[JOB TYPE]],'CODES FOR CLOSING TYPE'!$A$1:$B$28,2,0)</f>
        <v>ZNGA563B</v>
      </c>
      <c r="H545" s="1" t="str">
        <f>_xlfn.IFNA(VLOOKUP(Table1[[#This Row],[JOB TYPE]],Table2[#All],2,0), "Not req")</f>
        <v>REQ</v>
      </c>
      <c r="I545" s="1" t="s">
        <v>164</v>
      </c>
      <c r="J545" s="5" t="str">
        <f>CONCATENATE(Table1[[#This Row],[WORK ID]],Table1[[#This Row],[CODE]])</f>
        <v>6084955ZNGA563B</v>
      </c>
      <c r="K545" s="5" t="str">
        <f t="shared" si="39"/>
        <v>DUP</v>
      </c>
      <c r="L545" s="5" t="b">
        <f t="shared" si="41"/>
        <v>1</v>
      </c>
      <c r="M545" s="5" t="str">
        <f t="shared" si="43"/>
        <v>NO</v>
      </c>
      <c r="N545" s="34" t="str">
        <f>IF(M545="PAY", VLOOKUP(Table1[[#This Row],[JOB TYPE]],'CODES FOR CLOSING TYPE'!$A$1:$C$28, 3, 0), "")</f>
        <v/>
      </c>
      <c r="O545" s="5">
        <f t="shared" si="40"/>
        <v>18</v>
      </c>
    </row>
    <row r="546" spans="1:15" x14ac:dyDescent="0.3">
      <c r="A546" s="30">
        <v>6791207</v>
      </c>
      <c r="B546" s="132" t="s">
        <v>719</v>
      </c>
      <c r="C546" s="132" t="s">
        <v>15</v>
      </c>
      <c r="D546" s="30"/>
      <c r="E546" s="1" t="s">
        <v>155</v>
      </c>
      <c r="F546" s="51">
        <v>43221</v>
      </c>
      <c r="G546" s="32" t="str">
        <f>VLOOKUP(Table1[[#This Row],[JOB TYPE]],'CODES FOR CLOSING TYPE'!$A$1:$B$28,2,0)</f>
        <v>ZNGA561BC</v>
      </c>
      <c r="H546" s="1" t="str">
        <f>_xlfn.IFNA(VLOOKUP(Table1[[#This Row],[JOB TYPE]],Table2[#All],2,0), "Not req")</f>
        <v>Not req</v>
      </c>
      <c r="J546" s="5" t="str">
        <f>CONCATENATE(Table1[[#This Row],[WORK ID]],Table1[[#This Row],[CODE]])</f>
        <v>6791207ZNGA561BC</v>
      </c>
      <c r="K546" s="5" t="str">
        <f t="shared" si="39"/>
        <v>UNIQUE</v>
      </c>
      <c r="L546" s="5" t="b">
        <f t="shared" si="41"/>
        <v>0</v>
      </c>
      <c r="M546" s="5" t="str">
        <f t="shared" si="43"/>
        <v>PAY</v>
      </c>
      <c r="N546" s="34">
        <f>IF(M546="PAY", VLOOKUP(Table1[[#This Row],[JOB TYPE]],'CODES FOR CLOSING TYPE'!$A$1:$C$28, 3, 0), "")</f>
        <v>433.57</v>
      </c>
      <c r="O546" s="5">
        <f t="shared" si="40"/>
        <v>18</v>
      </c>
    </row>
    <row r="547" spans="1:15" x14ac:dyDescent="0.35">
      <c r="A547" s="30">
        <v>6084955</v>
      </c>
      <c r="B547" s="30" t="s">
        <v>884</v>
      </c>
      <c r="C547" s="30" t="s">
        <v>26</v>
      </c>
      <c r="D547" s="30"/>
      <c r="E547" s="1" t="s">
        <v>155</v>
      </c>
      <c r="F547" s="51">
        <v>43221</v>
      </c>
      <c r="G547" s="32" t="str">
        <f>VLOOKUP(Table1[[#This Row],[JOB TYPE]],'CODES FOR CLOSING TYPE'!$A$1:$B$28,2,0)</f>
        <v>ZNGA563BC</v>
      </c>
      <c r="H547" s="1" t="str">
        <f>_xlfn.IFNA(VLOOKUP(Table1[[#This Row],[JOB TYPE]],Table2[#All],2,0), "Not req")</f>
        <v>Not req</v>
      </c>
      <c r="J547" s="5" t="str">
        <f>CONCATENATE(Table1[[#This Row],[WORK ID]],Table1[[#This Row],[CODE]])</f>
        <v>6084955ZNGA563BC</v>
      </c>
      <c r="K547" s="5" t="str">
        <f t="shared" si="39"/>
        <v>UNIQUE</v>
      </c>
      <c r="L547" s="5" t="b">
        <f t="shared" si="41"/>
        <v>0</v>
      </c>
      <c r="M547" s="5" t="str">
        <f t="shared" si="43"/>
        <v>PAY</v>
      </c>
      <c r="N547" s="34">
        <f>IF(M547="PAY", VLOOKUP(Table1[[#This Row],[JOB TYPE]],'CODES FOR CLOSING TYPE'!$A$1:$C$28, 3, 0), "")</f>
        <v>626.70000000000005</v>
      </c>
      <c r="O547" s="5">
        <f t="shared" si="40"/>
        <v>18</v>
      </c>
    </row>
    <row r="548" spans="1:15" x14ac:dyDescent="0.3">
      <c r="A548" s="30">
        <v>7130984</v>
      </c>
      <c r="B548" s="132" t="s">
        <v>885</v>
      </c>
      <c r="C548" s="132" t="s">
        <v>621</v>
      </c>
      <c r="D548" s="30"/>
      <c r="E548" s="1" t="s">
        <v>51</v>
      </c>
      <c r="F548" s="51">
        <v>43221</v>
      </c>
      <c r="G548" s="32" t="str">
        <f>VLOOKUP(Table1[[#This Row],[JOB TYPE]],'CODES FOR CLOSING TYPE'!$A$1:$B$28,2,0)</f>
        <v>NGA-511</v>
      </c>
      <c r="H548" s="1" t="str">
        <f>_xlfn.IFNA(VLOOKUP(Table1[[#This Row],[JOB TYPE]],Table2[#All],2,0), "Not req")</f>
        <v>Not req</v>
      </c>
      <c r="J548" s="5" t="str">
        <f>CONCATENATE(Table1[[#This Row],[WORK ID]],Table1[[#This Row],[CODE]])</f>
        <v>7130984NGA-511</v>
      </c>
      <c r="K548" s="5" t="str">
        <f t="shared" si="39"/>
        <v>UNIQUE</v>
      </c>
      <c r="L548" s="5" t="b">
        <f t="shared" si="41"/>
        <v>0</v>
      </c>
      <c r="M548" s="5" t="str">
        <f t="shared" si="43"/>
        <v>PAY</v>
      </c>
      <c r="N548" s="34">
        <f>IF(M548="PAY", VLOOKUP(Table1[[#This Row],[JOB TYPE]],'CODES FOR CLOSING TYPE'!$A$1:$C$28, 3, 0), "")</f>
        <v>225.02</v>
      </c>
      <c r="O548" s="5">
        <f t="shared" si="40"/>
        <v>18</v>
      </c>
    </row>
    <row r="549" spans="1:15" x14ac:dyDescent="0.3">
      <c r="A549" s="30">
        <v>7077650</v>
      </c>
      <c r="B549" s="132" t="s">
        <v>886</v>
      </c>
      <c r="C549" s="132" t="s">
        <v>13</v>
      </c>
      <c r="D549" s="30"/>
      <c r="E549" s="1" t="s">
        <v>51</v>
      </c>
      <c r="F549" s="51">
        <v>43221</v>
      </c>
      <c r="G549" s="32" t="str">
        <f>VLOOKUP(Table1[[#This Row],[JOB TYPE]],'CODES FOR CLOSING TYPE'!$A$1:$B$28,2,0)</f>
        <v>Z999</v>
      </c>
      <c r="H549" s="1" t="str">
        <f>_xlfn.IFNA(VLOOKUP(Table1[[#This Row],[JOB TYPE]],Table2[#All],2,0), "Not req")</f>
        <v>REQ</v>
      </c>
      <c r="I549" s="1" t="s">
        <v>164</v>
      </c>
      <c r="J549" s="5" t="str">
        <f>CONCATENATE(Table1[[#This Row],[WORK ID]],Table1[[#This Row],[CODE]])</f>
        <v>7077650Z999</v>
      </c>
      <c r="K549" s="5" t="str">
        <f t="shared" si="39"/>
        <v>UNIQUE</v>
      </c>
      <c r="L549" s="5" t="b">
        <f t="shared" si="41"/>
        <v>0</v>
      </c>
      <c r="M549" s="5" t="str">
        <f t="shared" si="43"/>
        <v>PAY</v>
      </c>
      <c r="N549" s="34">
        <f>IF(M549="PAY", VLOOKUP(Table1[[#This Row],[JOB TYPE]],'CODES FOR CLOSING TYPE'!$A$1:$C$28, 3, 0), "")</f>
        <v>0</v>
      </c>
      <c r="O549" s="5">
        <f t="shared" si="40"/>
        <v>18</v>
      </c>
    </row>
    <row r="550" spans="1:15" x14ac:dyDescent="0.3">
      <c r="A550" s="30">
        <v>7077650</v>
      </c>
      <c r="B550" s="132" t="s">
        <v>886</v>
      </c>
      <c r="C550" s="132" t="s">
        <v>91</v>
      </c>
      <c r="D550" s="30"/>
      <c r="E550" s="1" t="s">
        <v>51</v>
      </c>
      <c r="F550" s="51">
        <v>43221</v>
      </c>
      <c r="G550" s="32" t="str">
        <f>VLOOKUP(Table1[[#This Row],[JOB TYPE]],'CODES FOR CLOSING TYPE'!$A$1:$B$28,2,0)</f>
        <v>ZNGA562B</v>
      </c>
      <c r="H550" s="1" t="str">
        <f>_xlfn.IFNA(VLOOKUP(Table1[[#This Row],[JOB TYPE]],Table2[#All],2,0), "Not req")</f>
        <v>Not req</v>
      </c>
      <c r="J550" s="5" t="str">
        <f>CONCATENATE(Table1[[#This Row],[WORK ID]],Table1[[#This Row],[CODE]])</f>
        <v>7077650ZNGA562B</v>
      </c>
      <c r="K550" s="5" t="str">
        <f t="shared" si="39"/>
        <v>UNIQUE</v>
      </c>
      <c r="L550" s="5" t="b">
        <f t="shared" si="41"/>
        <v>1</v>
      </c>
      <c r="M550" s="5" t="str">
        <f t="shared" si="43"/>
        <v>PAY</v>
      </c>
      <c r="N550" s="34">
        <f>IF(M550="PAY", VLOOKUP(Table1[[#This Row],[JOB TYPE]],'CODES FOR CLOSING TYPE'!$A$1:$C$28, 3, 0), "")</f>
        <v>254.64</v>
      </c>
      <c r="O550" s="5">
        <f t="shared" si="40"/>
        <v>18</v>
      </c>
    </row>
    <row r="551" spans="1:15" x14ac:dyDescent="0.3">
      <c r="A551" s="30">
        <v>5123129</v>
      </c>
      <c r="B551" s="132" t="s">
        <v>887</v>
      </c>
      <c r="C551" s="132" t="s">
        <v>13</v>
      </c>
      <c r="D551" s="30"/>
      <c r="E551" s="1" t="s">
        <v>58</v>
      </c>
      <c r="F551" s="51">
        <v>43221</v>
      </c>
      <c r="G551" s="32" t="str">
        <f>VLOOKUP(Table1[[#This Row],[JOB TYPE]],'CODES FOR CLOSING TYPE'!$A$1:$B$28,2,0)</f>
        <v>Z999</v>
      </c>
      <c r="H551" s="1" t="str">
        <f>_xlfn.IFNA(VLOOKUP(Table1[[#This Row],[JOB TYPE]],Table2[#All],2,0), "Not req")</f>
        <v>REQ</v>
      </c>
      <c r="I551" s="1" t="s">
        <v>164</v>
      </c>
      <c r="J551" s="5" t="str">
        <f>CONCATENATE(Table1[[#This Row],[WORK ID]],Table1[[#This Row],[CODE]])</f>
        <v>5123129Z999</v>
      </c>
      <c r="K551" s="5" t="str">
        <f t="shared" si="39"/>
        <v>UNIQUE</v>
      </c>
      <c r="L551" s="5" t="b">
        <f t="shared" si="41"/>
        <v>0</v>
      </c>
      <c r="M551" s="5" t="str">
        <f t="shared" si="43"/>
        <v>PAY</v>
      </c>
      <c r="N551" s="34">
        <f>IF(M551="PAY", VLOOKUP(Table1[[#This Row],[JOB TYPE]],'CODES FOR CLOSING TYPE'!$A$1:$C$28, 3, 0), "")</f>
        <v>0</v>
      </c>
      <c r="O551" s="5">
        <f t="shared" si="40"/>
        <v>18</v>
      </c>
    </row>
    <row r="552" spans="1:15" x14ac:dyDescent="0.3">
      <c r="A552" s="30">
        <v>5123129</v>
      </c>
      <c r="B552" s="132" t="s">
        <v>887</v>
      </c>
      <c r="C552" s="132" t="s">
        <v>20</v>
      </c>
      <c r="D552" s="30"/>
      <c r="E552" s="1" t="s">
        <v>58</v>
      </c>
      <c r="F552" s="51">
        <v>43221</v>
      </c>
      <c r="G552" s="32" t="str">
        <f>VLOOKUP(Table1[[#This Row],[JOB TYPE]],'CODES FOR CLOSING TYPE'!$A$1:$B$28,2,0)</f>
        <v>ZNGA564B</v>
      </c>
      <c r="H552" s="1" t="str">
        <f>_xlfn.IFNA(VLOOKUP(Table1[[#This Row],[JOB TYPE]],Table2[#All],2,0), "Not req")</f>
        <v>REQ</v>
      </c>
      <c r="I552" s="1" t="s">
        <v>164</v>
      </c>
      <c r="J552" s="5" t="str">
        <f>CONCATENATE(Table1[[#This Row],[WORK ID]],Table1[[#This Row],[CODE]])</f>
        <v>5123129ZNGA564B</v>
      </c>
      <c r="K552" s="5" t="str">
        <f t="shared" si="39"/>
        <v>DUP</v>
      </c>
      <c r="L552" s="5" t="b">
        <f t="shared" si="41"/>
        <v>1</v>
      </c>
      <c r="M552" s="5" t="str">
        <f t="shared" si="43"/>
        <v>NO</v>
      </c>
      <c r="N552" s="34" t="str">
        <f>IF(M552="PAY", VLOOKUP(Table1[[#This Row],[JOB TYPE]],'CODES FOR CLOSING TYPE'!$A$1:$C$28, 3, 0), "")</f>
        <v/>
      </c>
      <c r="O552" s="5">
        <f t="shared" si="40"/>
        <v>18</v>
      </c>
    </row>
    <row r="553" spans="1:15" x14ac:dyDescent="0.3">
      <c r="A553" s="30">
        <v>7166665</v>
      </c>
      <c r="B553" s="132" t="s">
        <v>754</v>
      </c>
      <c r="C553" s="132" t="s">
        <v>52</v>
      </c>
      <c r="D553" s="30"/>
      <c r="E553" s="1" t="s">
        <v>58</v>
      </c>
      <c r="F553" s="51">
        <v>43221</v>
      </c>
      <c r="G553" s="32" t="str">
        <f>VLOOKUP(Table1[[#This Row],[JOB TYPE]],'CODES FOR CLOSING TYPE'!$A$1:$B$28,2,0)</f>
        <v>ZNGA564BC</v>
      </c>
      <c r="H553" s="1" t="str">
        <f>_xlfn.IFNA(VLOOKUP(Table1[[#This Row],[JOB TYPE]],Table2[#All],2,0), "Not req")</f>
        <v>Not req</v>
      </c>
      <c r="J553" s="5" t="str">
        <f>CONCATENATE(Table1[[#This Row],[WORK ID]],Table1[[#This Row],[CODE]])</f>
        <v>7166665ZNGA564BC</v>
      </c>
      <c r="K553" s="5" t="str">
        <f t="shared" si="39"/>
        <v>UNIQUE</v>
      </c>
      <c r="L553" s="5" t="b">
        <f t="shared" si="41"/>
        <v>0</v>
      </c>
      <c r="M553" s="5" t="str">
        <f t="shared" si="43"/>
        <v>PAY</v>
      </c>
      <c r="N553" s="34">
        <f>IF(M553="PAY", VLOOKUP(Table1[[#This Row],[JOB TYPE]],'CODES FOR CLOSING TYPE'!$A$1:$C$28, 3, 0), "")</f>
        <v>881.69</v>
      </c>
      <c r="O553" s="5">
        <f t="shared" si="40"/>
        <v>18</v>
      </c>
    </row>
    <row r="554" spans="1:15" x14ac:dyDescent="0.3">
      <c r="A554" s="30">
        <v>7178789</v>
      </c>
      <c r="B554" s="132" t="s">
        <v>753</v>
      </c>
      <c r="C554" s="132" t="s">
        <v>26</v>
      </c>
      <c r="D554" s="30"/>
      <c r="E554" s="1" t="s">
        <v>58</v>
      </c>
      <c r="F554" s="51">
        <v>43221</v>
      </c>
      <c r="G554" s="32" t="str">
        <f>VLOOKUP(Table1[[#This Row],[JOB TYPE]],'CODES FOR CLOSING TYPE'!$A$1:$B$28,2,0)</f>
        <v>ZNGA563BC</v>
      </c>
      <c r="H554" s="1" t="str">
        <f>_xlfn.IFNA(VLOOKUP(Table1[[#This Row],[JOB TYPE]],Table2[#All],2,0), "Not req")</f>
        <v>Not req</v>
      </c>
      <c r="J554" s="5" t="str">
        <f>CONCATENATE(Table1[[#This Row],[WORK ID]],Table1[[#This Row],[CODE]])</f>
        <v>7178789ZNGA563BC</v>
      </c>
      <c r="K554" s="5" t="str">
        <f t="shared" si="39"/>
        <v>UNIQUE</v>
      </c>
      <c r="L554" s="5" t="b">
        <f t="shared" si="41"/>
        <v>0</v>
      </c>
      <c r="M554" s="5" t="str">
        <f t="shared" si="43"/>
        <v>PAY</v>
      </c>
      <c r="N554" s="34">
        <f>IF(M554="PAY", VLOOKUP(Table1[[#This Row],[JOB TYPE]],'CODES FOR CLOSING TYPE'!$A$1:$C$28, 3, 0), "")</f>
        <v>626.70000000000005</v>
      </c>
      <c r="O554" s="5">
        <f t="shared" si="40"/>
        <v>18</v>
      </c>
    </row>
    <row r="555" spans="1:15" x14ac:dyDescent="0.3">
      <c r="A555" s="30">
        <v>7234780</v>
      </c>
      <c r="B555" s="132" t="s">
        <v>888</v>
      </c>
      <c r="C555" s="132" t="s">
        <v>6</v>
      </c>
      <c r="D555" s="30"/>
      <c r="E555" s="1" t="s">
        <v>58</v>
      </c>
      <c r="F555" s="51">
        <v>43221</v>
      </c>
      <c r="G555" s="32" t="str">
        <f>VLOOKUP(Table1[[#This Row],[JOB TYPE]],'CODES FOR CLOSING TYPE'!$A$1:$B$28,2,0)</f>
        <v>ZNGA563B</v>
      </c>
      <c r="H555" s="1" t="str">
        <f>_xlfn.IFNA(VLOOKUP(Table1[[#This Row],[JOB TYPE]],Table2[#All],2,0), "Not req")</f>
        <v>REQ</v>
      </c>
      <c r="I555" s="1" t="s">
        <v>164</v>
      </c>
      <c r="J555" s="5" t="str">
        <f>CONCATENATE(Table1[[#This Row],[WORK ID]],Table1[[#This Row],[CODE]])</f>
        <v>7234780ZNGA563B</v>
      </c>
      <c r="K555" s="5" t="str">
        <f t="shared" si="39"/>
        <v>DUP</v>
      </c>
      <c r="L555" s="5" t="b">
        <f t="shared" si="41"/>
        <v>1</v>
      </c>
      <c r="M555" s="5" t="str">
        <f t="shared" si="43"/>
        <v>NO</v>
      </c>
      <c r="N555" s="34" t="str">
        <f>IF(M555="PAY", VLOOKUP(Table1[[#This Row],[JOB TYPE]],'CODES FOR CLOSING TYPE'!$A$1:$C$28, 3, 0), "")</f>
        <v/>
      </c>
      <c r="O555" s="5">
        <f t="shared" si="40"/>
        <v>18</v>
      </c>
    </row>
    <row r="556" spans="1:15" x14ac:dyDescent="0.3">
      <c r="A556" s="30">
        <v>7040961</v>
      </c>
      <c r="B556" s="132" t="s">
        <v>745</v>
      </c>
      <c r="C556" s="132" t="s">
        <v>15</v>
      </c>
      <c r="D556" s="30"/>
      <c r="E556" s="1" t="s">
        <v>73</v>
      </c>
      <c r="F556" s="51">
        <v>43221</v>
      </c>
      <c r="G556" s="32" t="str">
        <f>VLOOKUP(Table1[[#This Row],[JOB TYPE]],'CODES FOR CLOSING TYPE'!$A$1:$B$28,2,0)</f>
        <v>ZNGA561BC</v>
      </c>
      <c r="H556" s="1" t="str">
        <f>_xlfn.IFNA(VLOOKUP(Table1[[#This Row],[JOB TYPE]],Table2[#All],2,0), "Not req")</f>
        <v>Not req</v>
      </c>
      <c r="J556" s="5" t="str">
        <f>CONCATENATE(Table1[[#This Row],[WORK ID]],Table1[[#This Row],[CODE]])</f>
        <v>7040961ZNGA561BC</v>
      </c>
      <c r="K556" s="5" t="str">
        <f t="shared" si="39"/>
        <v>UNIQUE</v>
      </c>
      <c r="L556" s="5" t="b">
        <f t="shared" si="41"/>
        <v>0</v>
      </c>
      <c r="M556" s="5" t="str">
        <f t="shared" si="43"/>
        <v>PAY</v>
      </c>
      <c r="N556" s="34">
        <f>IF(M556="PAY", VLOOKUP(Table1[[#This Row],[JOB TYPE]],'CODES FOR CLOSING TYPE'!$A$1:$C$28, 3, 0), "")</f>
        <v>433.57</v>
      </c>
      <c r="O556" s="5">
        <f t="shared" si="40"/>
        <v>18</v>
      </c>
    </row>
    <row r="557" spans="1:15" x14ac:dyDescent="0.3">
      <c r="A557" s="30">
        <v>7179928</v>
      </c>
      <c r="B557" s="132" t="s">
        <v>889</v>
      </c>
      <c r="C557" s="132" t="s">
        <v>6</v>
      </c>
      <c r="D557" s="30"/>
      <c r="E557" s="1" t="s">
        <v>73</v>
      </c>
      <c r="F557" s="51">
        <v>43221</v>
      </c>
      <c r="G557" s="32" t="str">
        <f>VLOOKUP(Table1[[#This Row],[JOB TYPE]],'CODES FOR CLOSING TYPE'!$A$1:$B$28,2,0)</f>
        <v>ZNGA563B</v>
      </c>
      <c r="H557" s="1" t="str">
        <f>_xlfn.IFNA(VLOOKUP(Table1[[#This Row],[JOB TYPE]],Table2[#All],2,0), "Not req")</f>
        <v>REQ</v>
      </c>
      <c r="I557" s="1" t="s">
        <v>164</v>
      </c>
      <c r="J557" s="5" t="str">
        <f>CONCATENATE(Table1[[#This Row],[WORK ID]],Table1[[#This Row],[CODE]])</f>
        <v>7179928ZNGA563B</v>
      </c>
      <c r="K557" s="5" t="str">
        <f t="shared" si="39"/>
        <v>DUP</v>
      </c>
      <c r="L557" s="5" t="b">
        <f t="shared" si="41"/>
        <v>1</v>
      </c>
      <c r="M557" s="5" t="str">
        <f t="shared" si="43"/>
        <v>NO</v>
      </c>
      <c r="N557" s="34" t="str">
        <f>IF(M557="PAY", VLOOKUP(Table1[[#This Row],[JOB TYPE]],'CODES FOR CLOSING TYPE'!$A$1:$C$28, 3, 0), "")</f>
        <v/>
      </c>
      <c r="O557" s="5">
        <f t="shared" si="40"/>
        <v>18</v>
      </c>
    </row>
    <row r="558" spans="1:15" x14ac:dyDescent="0.3">
      <c r="A558" s="30">
        <v>7179928</v>
      </c>
      <c r="B558" s="132" t="s">
        <v>889</v>
      </c>
      <c r="C558" s="132" t="s">
        <v>26</v>
      </c>
      <c r="D558" s="30"/>
      <c r="E558" s="1" t="s">
        <v>73</v>
      </c>
      <c r="F558" s="51">
        <v>43221</v>
      </c>
      <c r="G558" s="32" t="str">
        <f>VLOOKUP(Table1[[#This Row],[JOB TYPE]],'CODES FOR CLOSING TYPE'!$A$1:$B$28,2,0)</f>
        <v>ZNGA563BC</v>
      </c>
      <c r="H558" s="1" t="str">
        <f>_xlfn.IFNA(VLOOKUP(Table1[[#This Row],[JOB TYPE]],Table2[#All],2,0), "Not req")</f>
        <v>Not req</v>
      </c>
      <c r="J558" s="5" t="str">
        <f>CONCATENATE(Table1[[#This Row],[WORK ID]],Table1[[#This Row],[CODE]])</f>
        <v>7179928ZNGA563BC</v>
      </c>
      <c r="K558" s="5" t="str">
        <f t="shared" si="39"/>
        <v>UNIQUE</v>
      </c>
      <c r="L558" s="5" t="b">
        <f t="shared" si="41"/>
        <v>0</v>
      </c>
      <c r="M558" s="5" t="str">
        <f t="shared" si="43"/>
        <v>PAY</v>
      </c>
      <c r="N558" s="34">
        <f>IF(M558="PAY", VLOOKUP(Table1[[#This Row],[JOB TYPE]],'CODES FOR CLOSING TYPE'!$A$1:$C$28, 3, 0), "")</f>
        <v>626.70000000000005</v>
      </c>
      <c r="O558" s="5">
        <f t="shared" si="40"/>
        <v>18</v>
      </c>
    </row>
    <row r="559" spans="1:15" x14ac:dyDescent="0.3">
      <c r="A559" s="55">
        <v>7011962</v>
      </c>
      <c r="B559" s="133" t="s">
        <v>890</v>
      </c>
      <c r="C559" s="133" t="s">
        <v>621</v>
      </c>
      <c r="D559" s="55"/>
      <c r="E559" s="56" t="s">
        <v>86</v>
      </c>
      <c r="F559" s="51">
        <v>43222</v>
      </c>
      <c r="G559" s="57" t="str">
        <f>VLOOKUP(Table1[[#This Row],[JOB TYPE]],'CODES FOR CLOSING TYPE'!$A$1:$B$28,2,0)</f>
        <v>NGA-511</v>
      </c>
      <c r="H559" s="1" t="str">
        <f>_xlfn.IFNA(VLOOKUP(Table1[[#This Row],[JOB TYPE]],Table2[#All],2,0), "Not req")</f>
        <v>Not req</v>
      </c>
      <c r="I559" s="56"/>
      <c r="J559" s="58" t="str">
        <f>CONCATENATE(Table1[[#This Row],[WORK ID]],Table1[[#This Row],[CODE]])</f>
        <v>7011962NGA-511</v>
      </c>
      <c r="K559" s="58" t="str">
        <f t="shared" si="39"/>
        <v>UNIQUE</v>
      </c>
      <c r="L559" s="58" t="b">
        <f t="shared" si="41"/>
        <v>0</v>
      </c>
      <c r="M559" s="58" t="str">
        <f t="shared" ref="M559:M571" si="44">IF(AND(K559="DUP", L559=TRUE),"NO","PAY")</f>
        <v>PAY</v>
      </c>
      <c r="N559" s="59">
        <f>IF(M559="PAY", VLOOKUP(Table1[[#This Row],[JOB TYPE]],'CODES FOR CLOSING TYPE'!$A$1:$C$28, 3, 0), "")</f>
        <v>225.02</v>
      </c>
      <c r="O559" s="5">
        <f t="shared" si="40"/>
        <v>18</v>
      </c>
    </row>
    <row r="560" spans="1:15" x14ac:dyDescent="0.3">
      <c r="A560" s="55">
        <v>7155346</v>
      </c>
      <c r="B560" s="133" t="s">
        <v>891</v>
      </c>
      <c r="C560" s="133" t="s">
        <v>91</v>
      </c>
      <c r="D560" s="55"/>
      <c r="E560" s="56" t="s">
        <v>86</v>
      </c>
      <c r="F560" s="51">
        <v>43222</v>
      </c>
      <c r="G560" s="57" t="str">
        <f>VLOOKUP(Table1[[#This Row],[JOB TYPE]],'CODES FOR CLOSING TYPE'!$A$1:$B$28,2,0)</f>
        <v>ZNGA562B</v>
      </c>
      <c r="H560" s="1" t="str">
        <f>_xlfn.IFNA(VLOOKUP(Table1[[#This Row],[JOB TYPE]],Table2[#All],2,0), "Not req")</f>
        <v>Not req</v>
      </c>
      <c r="I560" s="56"/>
      <c r="J560" s="58" t="str">
        <f>CONCATENATE(Table1[[#This Row],[WORK ID]],Table1[[#This Row],[CODE]])</f>
        <v>7155346ZNGA562B</v>
      </c>
      <c r="K560" s="58" t="str">
        <f t="shared" si="39"/>
        <v>DUP</v>
      </c>
      <c r="L560" s="58" t="b">
        <f t="shared" si="41"/>
        <v>1</v>
      </c>
      <c r="M560" s="58" t="str">
        <f t="shared" si="44"/>
        <v>NO</v>
      </c>
      <c r="N560" s="59" t="str">
        <f>IF(M560="PAY", VLOOKUP(Table1[[#This Row],[JOB TYPE]],'CODES FOR CLOSING TYPE'!$A$1:$C$28, 3, 0), "")</f>
        <v/>
      </c>
      <c r="O560" s="5">
        <f t="shared" si="40"/>
        <v>18</v>
      </c>
    </row>
    <row r="561" spans="1:15" x14ac:dyDescent="0.3">
      <c r="A561" s="55">
        <v>7253944</v>
      </c>
      <c r="B561" s="133" t="s">
        <v>882</v>
      </c>
      <c r="C561" s="133" t="s">
        <v>26</v>
      </c>
      <c r="D561" s="55"/>
      <c r="E561" s="56" t="s">
        <v>30</v>
      </c>
      <c r="F561" s="51">
        <v>43222</v>
      </c>
      <c r="G561" s="57" t="str">
        <f>VLOOKUP(Table1[[#This Row],[JOB TYPE]],'CODES FOR CLOSING TYPE'!$A$1:$B$28,2,0)</f>
        <v>ZNGA563BC</v>
      </c>
      <c r="H561" s="1" t="str">
        <f>_xlfn.IFNA(VLOOKUP(Table1[[#This Row],[JOB TYPE]],Table2[#All],2,0), "Not req")</f>
        <v>Not req</v>
      </c>
      <c r="I561" s="56"/>
      <c r="J561" s="58" t="str">
        <f>CONCATENATE(Table1[[#This Row],[WORK ID]],Table1[[#This Row],[CODE]])</f>
        <v>7253944ZNGA563BC</v>
      </c>
      <c r="K561" s="58" t="str">
        <f t="shared" si="39"/>
        <v>UNIQUE</v>
      </c>
      <c r="L561" s="58" t="b">
        <f t="shared" si="41"/>
        <v>0</v>
      </c>
      <c r="M561" s="58" t="str">
        <f t="shared" si="44"/>
        <v>PAY</v>
      </c>
      <c r="N561" s="59">
        <f>IF(M561="PAY", VLOOKUP(Table1[[#This Row],[JOB TYPE]],'CODES FOR CLOSING TYPE'!$A$1:$C$28, 3, 0), "")</f>
        <v>626.70000000000005</v>
      </c>
      <c r="O561" s="5">
        <f t="shared" si="40"/>
        <v>18</v>
      </c>
    </row>
    <row r="562" spans="1:15" x14ac:dyDescent="0.3">
      <c r="A562" s="55">
        <v>7037689</v>
      </c>
      <c r="B562" s="133" t="s">
        <v>892</v>
      </c>
      <c r="C562" s="133" t="s">
        <v>13</v>
      </c>
      <c r="D562" s="55"/>
      <c r="E562" s="56" t="s">
        <v>7</v>
      </c>
      <c r="F562" s="51">
        <v>43222</v>
      </c>
      <c r="G562" s="57" t="str">
        <f>VLOOKUP(Table1[[#This Row],[JOB TYPE]],'CODES FOR CLOSING TYPE'!$A$1:$B$28,2,0)</f>
        <v>Z999</v>
      </c>
      <c r="H562" s="1" t="str">
        <f>_xlfn.IFNA(VLOOKUP(Table1[[#This Row],[JOB TYPE]],Table2[#All],2,0), "Not req")</f>
        <v>REQ</v>
      </c>
      <c r="I562" s="56" t="s">
        <v>164</v>
      </c>
      <c r="J562" s="58" t="str">
        <f>CONCATENATE(Table1[[#This Row],[WORK ID]],Table1[[#This Row],[CODE]])</f>
        <v>7037689Z999</v>
      </c>
      <c r="K562" s="58" t="str">
        <f t="shared" si="39"/>
        <v>UNIQUE</v>
      </c>
      <c r="L562" s="58" t="b">
        <f t="shared" si="41"/>
        <v>0</v>
      </c>
      <c r="M562" s="58" t="str">
        <f t="shared" si="44"/>
        <v>PAY</v>
      </c>
      <c r="N562" s="59">
        <f>IF(M562="PAY", VLOOKUP(Table1[[#This Row],[JOB TYPE]],'CODES FOR CLOSING TYPE'!$A$1:$C$28, 3, 0), "")</f>
        <v>0</v>
      </c>
      <c r="O562" s="5">
        <f t="shared" si="40"/>
        <v>18</v>
      </c>
    </row>
    <row r="563" spans="1:15" x14ac:dyDescent="0.3">
      <c r="A563" s="55">
        <v>7037689</v>
      </c>
      <c r="B563" s="134" t="s">
        <v>892</v>
      </c>
      <c r="C563" s="133" t="s">
        <v>9</v>
      </c>
      <c r="D563" s="55"/>
      <c r="E563" s="56" t="s">
        <v>7</v>
      </c>
      <c r="F563" s="51">
        <v>43222</v>
      </c>
      <c r="G563" s="57" t="str">
        <f>VLOOKUP(Table1[[#This Row],[JOB TYPE]],'CODES FOR CLOSING TYPE'!$A$1:$B$28,2,0)</f>
        <v>ZNGA561B</v>
      </c>
      <c r="H563" s="1" t="str">
        <f>_xlfn.IFNA(VLOOKUP(Table1[[#This Row],[JOB TYPE]],Table2[#All],2,0), "Not req")</f>
        <v>Not req</v>
      </c>
      <c r="I563" s="56"/>
      <c r="J563" s="58" t="str">
        <f>CONCATENATE(Table1[[#This Row],[WORK ID]],Table1[[#This Row],[CODE]])</f>
        <v>7037689ZNGA561B</v>
      </c>
      <c r="K563" s="58" t="str">
        <f t="shared" si="39"/>
        <v>DUP</v>
      </c>
      <c r="L563" s="58" t="b">
        <f t="shared" si="41"/>
        <v>1</v>
      </c>
      <c r="M563" s="58" t="str">
        <f t="shared" si="44"/>
        <v>NO</v>
      </c>
      <c r="N563" s="59" t="str">
        <f>IF(M563="PAY", VLOOKUP(Table1[[#This Row],[JOB TYPE]],'CODES FOR CLOSING TYPE'!$A$1:$C$28, 3, 0), "")</f>
        <v/>
      </c>
      <c r="O563" s="5">
        <f t="shared" si="40"/>
        <v>18</v>
      </c>
    </row>
    <row r="564" spans="1:15" x14ac:dyDescent="0.3">
      <c r="A564" s="55">
        <v>7177784</v>
      </c>
      <c r="B564" s="133" t="s">
        <v>893</v>
      </c>
      <c r="C564" s="133" t="s">
        <v>6</v>
      </c>
      <c r="D564" s="55"/>
      <c r="E564" s="56" t="s">
        <v>155</v>
      </c>
      <c r="F564" s="51">
        <v>43222</v>
      </c>
      <c r="G564" s="57" t="str">
        <f>VLOOKUP(Table1[[#This Row],[JOB TYPE]],'CODES FOR CLOSING TYPE'!$A$1:$B$28,2,0)</f>
        <v>ZNGA563B</v>
      </c>
      <c r="H564" s="1" t="str">
        <f>_xlfn.IFNA(VLOOKUP(Table1[[#This Row],[JOB TYPE]],Table2[#All],2,0), "Not req")</f>
        <v>REQ</v>
      </c>
      <c r="I564" s="56" t="s">
        <v>164</v>
      </c>
      <c r="J564" s="58" t="str">
        <f>CONCATENATE(Table1[[#This Row],[WORK ID]],Table1[[#This Row],[CODE]])</f>
        <v>7177784ZNGA563B</v>
      </c>
      <c r="K564" s="58" t="str">
        <f t="shared" si="39"/>
        <v>DUP</v>
      </c>
      <c r="L564" s="58" t="b">
        <f t="shared" si="41"/>
        <v>1</v>
      </c>
      <c r="M564" s="58" t="str">
        <f t="shared" si="44"/>
        <v>NO</v>
      </c>
      <c r="N564" s="59" t="str">
        <f>IF(M564="PAY", VLOOKUP(Table1[[#This Row],[JOB TYPE]],'CODES FOR CLOSING TYPE'!$A$1:$C$28, 3, 0), "")</f>
        <v/>
      </c>
      <c r="O564" s="5">
        <f t="shared" si="40"/>
        <v>18</v>
      </c>
    </row>
    <row r="565" spans="1:15" x14ac:dyDescent="0.3">
      <c r="A565" s="55">
        <v>7290014</v>
      </c>
      <c r="B565" s="133" t="s">
        <v>894</v>
      </c>
      <c r="C565" s="133" t="s">
        <v>11</v>
      </c>
      <c r="D565" s="55"/>
      <c r="E565" s="56" t="s">
        <v>58</v>
      </c>
      <c r="F565" s="51">
        <v>43222</v>
      </c>
      <c r="G565" s="57" t="str">
        <f>VLOOKUP(Table1[[#This Row],[JOB TYPE]],'CODES FOR CLOSING TYPE'!$A$1:$B$28,2,0)</f>
        <v>NGA-750</v>
      </c>
      <c r="H565" s="1" t="str">
        <f>_xlfn.IFNA(VLOOKUP(Table1[[#This Row],[JOB TYPE]],Table2[#All],2,0), "Not req")</f>
        <v>Not req</v>
      </c>
      <c r="I565" s="56"/>
      <c r="J565" s="58" t="str">
        <f>CONCATENATE(Table1[[#This Row],[WORK ID]],Table1[[#This Row],[CODE]])</f>
        <v>7290014NGA-750</v>
      </c>
      <c r="K565" s="58" t="str">
        <f t="shared" si="39"/>
        <v>UNIQUE</v>
      </c>
      <c r="L565" s="58" t="b">
        <f t="shared" si="41"/>
        <v>0</v>
      </c>
      <c r="M565" s="58" t="str">
        <f t="shared" si="44"/>
        <v>PAY</v>
      </c>
      <c r="N565" s="59">
        <f>IF(M565="PAY", VLOOKUP(Table1[[#This Row],[JOB TYPE]],'CODES FOR CLOSING TYPE'!$A$1:$C$28, 3, 0), "")</f>
        <v>22.61</v>
      </c>
      <c r="O565" s="5">
        <f t="shared" si="40"/>
        <v>18</v>
      </c>
    </row>
    <row r="566" spans="1:15" x14ac:dyDescent="0.3">
      <c r="A566" s="55">
        <v>7290014</v>
      </c>
      <c r="B566" s="134" t="s">
        <v>894</v>
      </c>
      <c r="C566" s="133" t="s">
        <v>895</v>
      </c>
      <c r="D566" s="55"/>
      <c r="E566" s="56" t="s">
        <v>58</v>
      </c>
      <c r="F566" s="51">
        <v>43222</v>
      </c>
      <c r="G566" s="57" t="str">
        <f>VLOOKUP(Table1[[#This Row],[JOB TYPE]],'CODES FOR CLOSING TYPE'!$A$1:$B$28,2,0)</f>
        <v>NGA-751</v>
      </c>
      <c r="H566" s="1" t="str">
        <f>_xlfn.IFNA(VLOOKUP(Table1[[#This Row],[JOB TYPE]],Table2[#All],2,0), "Not req")</f>
        <v>Not req</v>
      </c>
      <c r="I566" s="56"/>
      <c r="J566" s="58" t="str">
        <f>CONCATENATE(Table1[[#This Row],[WORK ID]],Table1[[#This Row],[CODE]])</f>
        <v>7290014NGA-751</v>
      </c>
      <c r="K566" s="58" t="str">
        <f t="shared" si="39"/>
        <v>UNIQUE</v>
      </c>
      <c r="L566" s="58" t="b">
        <f t="shared" si="41"/>
        <v>0</v>
      </c>
      <c r="M566" s="58" t="str">
        <f t="shared" si="44"/>
        <v>PAY</v>
      </c>
      <c r="N566" s="59">
        <f>IF(M566="PAY", VLOOKUP(Table1[[#This Row],[JOB TYPE]],'CODES FOR CLOSING TYPE'!$A$1:$C$28, 3, 0), "")</f>
        <v>0</v>
      </c>
      <c r="O566" s="5">
        <f t="shared" si="40"/>
        <v>18</v>
      </c>
    </row>
    <row r="567" spans="1:15" x14ac:dyDescent="0.3">
      <c r="A567" s="55">
        <v>7234780</v>
      </c>
      <c r="B567" s="133" t="s">
        <v>888</v>
      </c>
      <c r="C567" s="133" t="s">
        <v>26</v>
      </c>
      <c r="D567" s="55"/>
      <c r="E567" s="56" t="s">
        <v>58</v>
      </c>
      <c r="F567" s="51">
        <v>43222</v>
      </c>
      <c r="G567" s="57" t="str">
        <f>VLOOKUP(Table1[[#This Row],[JOB TYPE]],'CODES FOR CLOSING TYPE'!$A$1:$B$28,2,0)</f>
        <v>ZNGA563BC</v>
      </c>
      <c r="H567" s="1" t="str">
        <f>_xlfn.IFNA(VLOOKUP(Table1[[#This Row],[JOB TYPE]],Table2[#All],2,0), "Not req")</f>
        <v>Not req</v>
      </c>
      <c r="I567" s="56"/>
      <c r="J567" s="58" t="str">
        <f>CONCATENATE(Table1[[#This Row],[WORK ID]],Table1[[#This Row],[CODE]])</f>
        <v>7234780ZNGA563BC</v>
      </c>
      <c r="K567" s="58" t="str">
        <f t="shared" si="39"/>
        <v>UNIQUE</v>
      </c>
      <c r="L567" s="58" t="b">
        <f t="shared" si="41"/>
        <v>0</v>
      </c>
      <c r="M567" s="58" t="str">
        <f t="shared" si="44"/>
        <v>PAY</v>
      </c>
      <c r="N567" s="59">
        <f>IF(M567="PAY", VLOOKUP(Table1[[#This Row],[JOB TYPE]],'CODES FOR CLOSING TYPE'!$A$1:$C$28, 3, 0), "")</f>
        <v>626.70000000000005</v>
      </c>
      <c r="O567" s="5">
        <f t="shared" si="40"/>
        <v>18</v>
      </c>
    </row>
    <row r="568" spans="1:15" x14ac:dyDescent="0.3">
      <c r="A568" s="55">
        <v>7206290</v>
      </c>
      <c r="B568" s="133" t="s">
        <v>859</v>
      </c>
      <c r="C568" s="133" t="s">
        <v>26</v>
      </c>
      <c r="D568" s="55"/>
      <c r="E568" s="56" t="s">
        <v>58</v>
      </c>
      <c r="F568" s="51">
        <v>43222</v>
      </c>
      <c r="G568" s="57" t="str">
        <f>VLOOKUP(Table1[[#This Row],[JOB TYPE]],'CODES FOR CLOSING TYPE'!$A$1:$B$28,2,0)</f>
        <v>ZNGA563BC</v>
      </c>
      <c r="H568" s="1" t="str">
        <f>_xlfn.IFNA(VLOOKUP(Table1[[#This Row],[JOB TYPE]],Table2[#All],2,0), "Not req")</f>
        <v>Not req</v>
      </c>
      <c r="I568" s="56"/>
      <c r="J568" s="58" t="str">
        <f>CONCATENATE(Table1[[#This Row],[WORK ID]],Table1[[#This Row],[CODE]])</f>
        <v>7206290ZNGA563BC</v>
      </c>
      <c r="K568" s="58" t="str">
        <f t="shared" si="39"/>
        <v>UNIQUE</v>
      </c>
      <c r="L568" s="58" t="b">
        <f t="shared" si="41"/>
        <v>0</v>
      </c>
      <c r="M568" s="58" t="str">
        <f t="shared" si="44"/>
        <v>PAY</v>
      </c>
      <c r="N568" s="59">
        <f>IF(M568="PAY", VLOOKUP(Table1[[#This Row],[JOB TYPE]],'CODES FOR CLOSING TYPE'!$A$1:$C$28, 3, 0), "")</f>
        <v>626.70000000000005</v>
      </c>
      <c r="O568" s="5">
        <f t="shared" si="40"/>
        <v>18</v>
      </c>
    </row>
    <row r="569" spans="1:15" x14ac:dyDescent="0.3">
      <c r="A569" s="133">
        <v>7235214</v>
      </c>
      <c r="B569" s="133" t="s">
        <v>896</v>
      </c>
      <c r="C569" s="133" t="s">
        <v>29</v>
      </c>
      <c r="D569" s="55"/>
      <c r="E569" s="56" t="s">
        <v>73</v>
      </c>
      <c r="F569" s="51">
        <v>43222</v>
      </c>
      <c r="G569" s="57" t="str">
        <f>VLOOKUP(Table1[[#This Row],[JOB TYPE]],'CODES FOR CLOSING TYPE'!$A$1:$B$28,2,0)</f>
        <v>ZNGA560B</v>
      </c>
      <c r="H569" s="1" t="str">
        <f>_xlfn.IFNA(VLOOKUP(Table1[[#This Row],[JOB TYPE]],Table2[#All],2,0), "Not req")</f>
        <v>Not req</v>
      </c>
      <c r="I569" s="56"/>
      <c r="J569" s="58" t="str">
        <f>CONCATENATE(Table1[[#This Row],[WORK ID]],Table1[[#This Row],[CODE]])</f>
        <v>7235214ZNGA560B</v>
      </c>
      <c r="K569" s="58" t="str">
        <f t="shared" si="39"/>
        <v>DUP</v>
      </c>
      <c r="L569" s="58" t="b">
        <f t="shared" si="41"/>
        <v>1</v>
      </c>
      <c r="M569" s="58" t="str">
        <f t="shared" si="44"/>
        <v>NO</v>
      </c>
      <c r="N569" s="59" t="str">
        <f>IF(M569="PAY", VLOOKUP(Table1[[#This Row],[JOB TYPE]],'CODES FOR CLOSING TYPE'!$A$1:$C$28, 3, 0), "")</f>
        <v/>
      </c>
      <c r="O569" s="5">
        <f t="shared" si="40"/>
        <v>18</v>
      </c>
    </row>
    <row r="570" spans="1:15" x14ac:dyDescent="0.3">
      <c r="A570" s="55">
        <v>7235214</v>
      </c>
      <c r="B570" s="133" t="s">
        <v>896</v>
      </c>
      <c r="C570" s="133" t="s">
        <v>37</v>
      </c>
      <c r="D570" s="55"/>
      <c r="E570" s="56" t="s">
        <v>73</v>
      </c>
      <c r="F570" s="51">
        <v>43222</v>
      </c>
      <c r="G570" s="57" t="str">
        <f>VLOOKUP(Table1[[#This Row],[JOB TYPE]],'CODES FOR CLOSING TYPE'!$A$1:$B$28,2,0)</f>
        <v>ZNGA560BC</v>
      </c>
      <c r="H570" s="1" t="str">
        <f>_xlfn.IFNA(VLOOKUP(Table1[[#This Row],[JOB TYPE]],Table2[#All],2,0), "Not req")</f>
        <v>Not req</v>
      </c>
      <c r="I570" s="56"/>
      <c r="J570" s="58" t="str">
        <f>CONCATENATE(Table1[[#This Row],[WORK ID]],Table1[[#This Row],[CODE]])</f>
        <v>7235214ZNGA560BC</v>
      </c>
      <c r="K570" s="58" t="str">
        <f t="shared" si="39"/>
        <v>UNIQUE</v>
      </c>
      <c r="L570" s="58" t="b">
        <f t="shared" si="41"/>
        <v>0</v>
      </c>
      <c r="M570" s="58" t="str">
        <f t="shared" si="44"/>
        <v>PAY</v>
      </c>
      <c r="N570" s="59">
        <f>IF(M570="PAY", VLOOKUP(Table1[[#This Row],[JOB TYPE]],'CODES FOR CLOSING TYPE'!$A$1:$C$28, 3, 0), "")</f>
        <v>414.92</v>
      </c>
      <c r="O570" s="5">
        <f t="shared" si="40"/>
        <v>18</v>
      </c>
    </row>
    <row r="571" spans="1:15" x14ac:dyDescent="0.3">
      <c r="A571" s="55">
        <v>7153942</v>
      </c>
      <c r="B571" s="133" t="s">
        <v>871</v>
      </c>
      <c r="C571" s="133" t="s">
        <v>37</v>
      </c>
      <c r="D571" s="55"/>
      <c r="E571" s="56" t="s">
        <v>73</v>
      </c>
      <c r="F571" s="51">
        <v>43222</v>
      </c>
      <c r="G571" s="57" t="str">
        <f>VLOOKUP(Table1[[#This Row],[JOB TYPE]],'CODES FOR CLOSING TYPE'!$A$1:$B$28,2,0)</f>
        <v>ZNGA560BC</v>
      </c>
      <c r="H571" s="1" t="str">
        <f>_xlfn.IFNA(VLOOKUP(Table1[[#This Row],[JOB TYPE]],Table2[#All],2,0), "Not req")</f>
        <v>Not req</v>
      </c>
      <c r="I571" s="56"/>
      <c r="J571" s="58" t="str">
        <f>CONCATENATE(Table1[[#This Row],[WORK ID]],Table1[[#This Row],[CODE]])</f>
        <v>7153942ZNGA560BC</v>
      </c>
      <c r="K571" s="58" t="str">
        <f t="shared" si="39"/>
        <v>UNIQUE</v>
      </c>
      <c r="L571" s="58" t="b">
        <f t="shared" si="41"/>
        <v>0</v>
      </c>
      <c r="M571" s="58" t="str">
        <f t="shared" si="44"/>
        <v>PAY</v>
      </c>
      <c r="N571" s="59">
        <f>IF(M571="PAY", VLOOKUP(Table1[[#This Row],[JOB TYPE]],'CODES FOR CLOSING TYPE'!$A$1:$C$28, 3, 0), "")</f>
        <v>414.92</v>
      </c>
      <c r="O571" s="5">
        <f t="shared" si="40"/>
        <v>18</v>
      </c>
    </row>
    <row r="572" spans="1:15" x14ac:dyDescent="0.3">
      <c r="A572" s="55">
        <v>7164194</v>
      </c>
      <c r="B572" s="133" t="s">
        <v>897</v>
      </c>
      <c r="C572" s="133" t="s">
        <v>9</v>
      </c>
      <c r="D572" s="55"/>
      <c r="E572" s="56" t="s">
        <v>612</v>
      </c>
      <c r="F572" s="60">
        <v>43223</v>
      </c>
      <c r="G572" s="57" t="str">
        <f>VLOOKUP(Table1[[#This Row],[JOB TYPE]],'CODES FOR CLOSING TYPE'!$A$1:$B$28,2,0)</f>
        <v>ZNGA561B</v>
      </c>
      <c r="H572" s="1" t="str">
        <f>_xlfn.IFNA(VLOOKUP(Table1[[#This Row],[JOB TYPE]],Table2[#All],2,0), "Not req")</f>
        <v>Not req</v>
      </c>
      <c r="I572" s="56"/>
      <c r="J572" s="58" t="str">
        <f>CONCATENATE(Table1[[#This Row],[WORK ID]],Table1[[#This Row],[CODE]])</f>
        <v>7164194ZNGA561B</v>
      </c>
      <c r="K572" s="58" t="str">
        <f t="shared" si="39"/>
        <v>DUP</v>
      </c>
      <c r="L572" s="58" t="b">
        <f t="shared" si="41"/>
        <v>1</v>
      </c>
      <c r="M572" s="58" t="str">
        <f t="shared" ref="M572:M584" si="45">IF(AND(K572="DUP", L572=TRUE),"NO","PAY")</f>
        <v>NO</v>
      </c>
      <c r="N572" s="59" t="str">
        <f>IF(M572="PAY", VLOOKUP(Table1[[#This Row],[JOB TYPE]],'CODES FOR CLOSING TYPE'!$A$1:$C$28, 3, 0), "")</f>
        <v/>
      </c>
      <c r="O572" s="5">
        <f t="shared" si="40"/>
        <v>18</v>
      </c>
    </row>
    <row r="573" spans="1:15" x14ac:dyDescent="0.3">
      <c r="A573" s="55">
        <v>7164194</v>
      </c>
      <c r="B573" s="134" t="s">
        <v>897</v>
      </c>
      <c r="C573" s="55" t="s">
        <v>15</v>
      </c>
      <c r="D573" s="55"/>
      <c r="E573" s="56" t="s">
        <v>612</v>
      </c>
      <c r="F573" s="60">
        <v>43223</v>
      </c>
      <c r="G573" s="57" t="str">
        <f>VLOOKUP(Table1[[#This Row],[JOB TYPE]],'CODES FOR CLOSING TYPE'!$A$1:$B$28,2,0)</f>
        <v>ZNGA561BC</v>
      </c>
      <c r="H573" s="1" t="str">
        <f>_xlfn.IFNA(VLOOKUP(Table1[[#This Row],[JOB TYPE]],Table2[#All],2,0), "Not req")</f>
        <v>Not req</v>
      </c>
      <c r="I573" s="56"/>
      <c r="J573" s="58" t="str">
        <f>CONCATENATE(Table1[[#This Row],[WORK ID]],Table1[[#This Row],[CODE]])</f>
        <v>7164194ZNGA561BC</v>
      </c>
      <c r="K573" s="58" t="str">
        <f t="shared" si="39"/>
        <v>UNIQUE</v>
      </c>
      <c r="L573" s="58" t="b">
        <f t="shared" si="41"/>
        <v>0</v>
      </c>
      <c r="M573" s="58" t="str">
        <f t="shared" si="45"/>
        <v>PAY</v>
      </c>
      <c r="N573" s="59">
        <f>IF(M573="PAY", VLOOKUP(Table1[[#This Row],[JOB TYPE]],'CODES FOR CLOSING TYPE'!$A$1:$C$28, 3, 0), "")</f>
        <v>433.57</v>
      </c>
      <c r="O573" s="5">
        <f t="shared" si="40"/>
        <v>18</v>
      </c>
    </row>
    <row r="574" spans="1:15" x14ac:dyDescent="0.3">
      <c r="A574" s="55">
        <v>7211684</v>
      </c>
      <c r="B574" s="133" t="s">
        <v>898</v>
      </c>
      <c r="C574" s="133" t="s">
        <v>6</v>
      </c>
      <c r="D574" s="55"/>
      <c r="E574" s="56" t="s">
        <v>612</v>
      </c>
      <c r="F574" s="60">
        <v>43223</v>
      </c>
      <c r="G574" s="57" t="str">
        <f>VLOOKUP(Table1[[#This Row],[JOB TYPE]],'CODES FOR CLOSING TYPE'!$A$1:$B$28,2,0)</f>
        <v>ZNGA563B</v>
      </c>
      <c r="H574" s="1" t="str">
        <f>_xlfn.IFNA(VLOOKUP(Table1[[#This Row],[JOB TYPE]],Table2[#All],2,0), "Not req")</f>
        <v>REQ</v>
      </c>
      <c r="I574" s="56" t="s">
        <v>164</v>
      </c>
      <c r="J574" s="58" t="str">
        <f>CONCATENATE(Table1[[#This Row],[WORK ID]],Table1[[#This Row],[CODE]])</f>
        <v>7211684ZNGA563B</v>
      </c>
      <c r="K574" s="58" t="str">
        <f t="shared" si="39"/>
        <v>DUP</v>
      </c>
      <c r="L574" s="58" t="b">
        <f t="shared" si="41"/>
        <v>1</v>
      </c>
      <c r="M574" s="58" t="str">
        <f t="shared" si="45"/>
        <v>NO</v>
      </c>
      <c r="N574" s="59" t="str">
        <f>IF(M574="PAY", VLOOKUP(Table1[[#This Row],[JOB TYPE]],'CODES FOR CLOSING TYPE'!$A$1:$C$28, 3, 0), "")</f>
        <v/>
      </c>
      <c r="O574" s="5">
        <f t="shared" si="40"/>
        <v>18</v>
      </c>
    </row>
    <row r="575" spans="1:15" x14ac:dyDescent="0.3">
      <c r="A575" s="55">
        <v>7066991</v>
      </c>
      <c r="B575" s="133" t="s">
        <v>899</v>
      </c>
      <c r="C575" s="133" t="s">
        <v>20</v>
      </c>
      <c r="D575" s="55"/>
      <c r="E575" s="56" t="s">
        <v>86</v>
      </c>
      <c r="F575" s="60">
        <v>43223</v>
      </c>
      <c r="G575" s="57" t="str">
        <f>VLOOKUP(Table1[[#This Row],[JOB TYPE]],'CODES FOR CLOSING TYPE'!$A$1:$B$28,2,0)</f>
        <v>ZNGA564B</v>
      </c>
      <c r="H575" s="1" t="str">
        <f>_xlfn.IFNA(VLOOKUP(Table1[[#This Row],[JOB TYPE]],Table2[#All],2,0), "Not req")</f>
        <v>REQ</v>
      </c>
      <c r="I575" s="56" t="s">
        <v>164</v>
      </c>
      <c r="J575" s="58" t="str">
        <f>CONCATENATE(Table1[[#This Row],[WORK ID]],Table1[[#This Row],[CODE]])</f>
        <v>7066991ZNGA564B</v>
      </c>
      <c r="K575" s="58" t="str">
        <f t="shared" si="39"/>
        <v>DUP</v>
      </c>
      <c r="L575" s="58" t="b">
        <f t="shared" si="41"/>
        <v>1</v>
      </c>
      <c r="M575" s="58" t="str">
        <f t="shared" si="45"/>
        <v>NO</v>
      </c>
      <c r="N575" s="59" t="str">
        <f>IF(M575="PAY", VLOOKUP(Table1[[#This Row],[JOB TYPE]],'CODES FOR CLOSING TYPE'!$A$1:$C$28, 3, 0), "")</f>
        <v/>
      </c>
      <c r="O575" s="5">
        <f t="shared" si="40"/>
        <v>18</v>
      </c>
    </row>
    <row r="576" spans="1:15" x14ac:dyDescent="0.3">
      <c r="A576" s="55">
        <v>7235560</v>
      </c>
      <c r="B576" s="133" t="s">
        <v>900</v>
      </c>
      <c r="C576" s="133" t="s">
        <v>9</v>
      </c>
      <c r="D576" s="55"/>
      <c r="E576" s="56" t="s">
        <v>30</v>
      </c>
      <c r="F576" s="60">
        <v>43223</v>
      </c>
      <c r="G576" s="57" t="str">
        <f>VLOOKUP(Table1[[#This Row],[JOB TYPE]],'CODES FOR CLOSING TYPE'!$A$1:$B$28,2,0)</f>
        <v>ZNGA561B</v>
      </c>
      <c r="H576" s="1" t="str">
        <f>_xlfn.IFNA(VLOOKUP(Table1[[#This Row],[JOB TYPE]],Table2[#All],2,0), "Not req")</f>
        <v>Not req</v>
      </c>
      <c r="I576" s="56"/>
      <c r="J576" s="58" t="str">
        <f>CONCATENATE(Table1[[#This Row],[WORK ID]],Table1[[#This Row],[CODE]])</f>
        <v>7235560ZNGA561B</v>
      </c>
      <c r="K576" s="58" t="str">
        <f t="shared" si="39"/>
        <v>DUP</v>
      </c>
      <c r="L576" s="58" t="b">
        <f t="shared" si="41"/>
        <v>1</v>
      </c>
      <c r="M576" s="58" t="str">
        <f t="shared" si="45"/>
        <v>NO</v>
      </c>
      <c r="N576" s="59" t="str">
        <f>IF(M576="PAY", VLOOKUP(Table1[[#This Row],[JOB TYPE]],'CODES FOR CLOSING TYPE'!$A$1:$C$28, 3, 0), "")</f>
        <v/>
      </c>
      <c r="O576" s="5">
        <f t="shared" si="40"/>
        <v>18</v>
      </c>
    </row>
    <row r="577" spans="1:15" x14ac:dyDescent="0.3">
      <c r="A577" s="55">
        <v>7235560</v>
      </c>
      <c r="B577" s="133" t="s">
        <v>900</v>
      </c>
      <c r="C577" s="133" t="s">
        <v>15</v>
      </c>
      <c r="D577" s="55"/>
      <c r="E577" s="56" t="s">
        <v>30</v>
      </c>
      <c r="F577" s="60">
        <v>43223</v>
      </c>
      <c r="G577" s="57" t="str">
        <f>VLOOKUP(Table1[[#This Row],[JOB TYPE]],'CODES FOR CLOSING TYPE'!$A$1:$B$28,2,0)</f>
        <v>ZNGA561BC</v>
      </c>
      <c r="H577" s="1" t="str">
        <f>_xlfn.IFNA(VLOOKUP(Table1[[#This Row],[JOB TYPE]],Table2[#All],2,0), "Not req")</f>
        <v>Not req</v>
      </c>
      <c r="I577" s="56"/>
      <c r="J577" s="58" t="str">
        <f>CONCATENATE(Table1[[#This Row],[WORK ID]],Table1[[#This Row],[CODE]])</f>
        <v>7235560ZNGA561BC</v>
      </c>
      <c r="K577" s="58" t="str">
        <f t="shared" si="39"/>
        <v>UNIQUE</v>
      </c>
      <c r="L577" s="58" t="b">
        <f t="shared" si="41"/>
        <v>0</v>
      </c>
      <c r="M577" s="58" t="str">
        <f t="shared" si="45"/>
        <v>PAY</v>
      </c>
      <c r="N577" s="59">
        <f>IF(M577="PAY", VLOOKUP(Table1[[#This Row],[JOB TYPE]],'CODES FOR CLOSING TYPE'!$A$1:$C$28, 3, 0), "")</f>
        <v>433.57</v>
      </c>
      <c r="O577" s="5">
        <f t="shared" si="40"/>
        <v>18</v>
      </c>
    </row>
    <row r="578" spans="1:15" x14ac:dyDescent="0.3">
      <c r="A578" s="55">
        <v>7297142</v>
      </c>
      <c r="B578" s="133" t="s">
        <v>901</v>
      </c>
      <c r="C578" s="133" t="s">
        <v>6</v>
      </c>
      <c r="D578" s="55"/>
      <c r="E578" s="56" t="s">
        <v>30</v>
      </c>
      <c r="F578" s="60">
        <v>43223</v>
      </c>
      <c r="G578" s="57" t="str">
        <f>VLOOKUP(Table1[[#This Row],[JOB TYPE]],'CODES FOR CLOSING TYPE'!$A$1:$B$28,2,0)</f>
        <v>ZNGA563B</v>
      </c>
      <c r="H578" s="1" t="str">
        <f>_xlfn.IFNA(VLOOKUP(Table1[[#This Row],[JOB TYPE]],Table2[#All],2,0), "Not req")</f>
        <v>REQ</v>
      </c>
      <c r="I578" s="56" t="s">
        <v>164</v>
      </c>
      <c r="J578" s="58" t="str">
        <f>CONCATENATE(Table1[[#This Row],[WORK ID]],Table1[[#This Row],[CODE]])</f>
        <v>7297142ZNGA563B</v>
      </c>
      <c r="K578" s="58" t="str">
        <f t="shared" si="39"/>
        <v>DUP</v>
      </c>
      <c r="L578" s="58" t="b">
        <f t="shared" si="41"/>
        <v>1</v>
      </c>
      <c r="M578" s="58" t="str">
        <f t="shared" si="45"/>
        <v>NO</v>
      </c>
      <c r="N578" s="59" t="str">
        <f>IF(M578="PAY", VLOOKUP(Table1[[#This Row],[JOB TYPE]],'CODES FOR CLOSING TYPE'!$A$1:$C$28, 3, 0), "")</f>
        <v/>
      </c>
      <c r="O578" s="5">
        <f t="shared" si="40"/>
        <v>18</v>
      </c>
    </row>
    <row r="579" spans="1:15" x14ac:dyDescent="0.3">
      <c r="A579" s="55">
        <v>7116658</v>
      </c>
      <c r="B579" s="133" t="s">
        <v>854</v>
      </c>
      <c r="C579" s="133" t="s">
        <v>32</v>
      </c>
      <c r="D579" s="55"/>
      <c r="E579" s="56" t="s">
        <v>155</v>
      </c>
      <c r="F579" s="60">
        <v>43223</v>
      </c>
      <c r="G579" s="57" t="str">
        <f>VLOOKUP(Table1[[#This Row],[JOB TYPE]],'CODES FOR CLOSING TYPE'!$A$1:$B$28,2,0)</f>
        <v>ZNGA562BC</v>
      </c>
      <c r="H579" s="1" t="str">
        <f>_xlfn.IFNA(VLOOKUP(Table1[[#This Row],[JOB TYPE]],Table2[#All],2,0), "Not req")</f>
        <v>Not req</v>
      </c>
      <c r="I579" s="56"/>
      <c r="J579" s="58" t="str">
        <f>CONCATENATE(Table1[[#This Row],[WORK ID]],Table1[[#This Row],[CODE]])</f>
        <v>7116658ZNGA562BC</v>
      </c>
      <c r="K579" s="58" t="str">
        <f t="shared" ref="K579:K642" si="46">IF(COUNTIF(J$2:J$5044, J579&amp;"C")&gt;0, "DUP", "UNIQUE")</f>
        <v>UNIQUE</v>
      </c>
      <c r="L579" s="58" t="b">
        <f t="shared" si="41"/>
        <v>0</v>
      </c>
      <c r="M579" s="58" t="str">
        <f t="shared" si="45"/>
        <v>PAY</v>
      </c>
      <c r="N579" s="59">
        <f>IF(M579="PAY", VLOOKUP(Table1[[#This Row],[JOB TYPE]],'CODES FOR CLOSING TYPE'!$A$1:$C$28, 3, 0), "")</f>
        <v>498.69</v>
      </c>
      <c r="O579" s="5">
        <f t="shared" ref="O579:O642" si="47">WEEKNUM(F579,2)</f>
        <v>18</v>
      </c>
    </row>
    <row r="580" spans="1:15" x14ac:dyDescent="0.3">
      <c r="A580" s="55">
        <v>7331317</v>
      </c>
      <c r="B580" s="133" t="s">
        <v>902</v>
      </c>
      <c r="C580" s="133" t="s">
        <v>91</v>
      </c>
      <c r="D580" s="55"/>
      <c r="E580" s="56" t="s">
        <v>155</v>
      </c>
      <c r="F580" s="60">
        <v>43223</v>
      </c>
      <c r="G580" s="57" t="str">
        <f>VLOOKUP(Table1[[#This Row],[JOB TYPE]],'CODES FOR CLOSING TYPE'!$A$1:$B$28,2,0)</f>
        <v>ZNGA562B</v>
      </c>
      <c r="H580" s="1" t="str">
        <f>_xlfn.IFNA(VLOOKUP(Table1[[#This Row],[JOB TYPE]],Table2[#All],2,0), "Not req")</f>
        <v>Not req</v>
      </c>
      <c r="I580" s="56"/>
      <c r="J580" s="58" t="str">
        <f>CONCATENATE(Table1[[#This Row],[WORK ID]],Table1[[#This Row],[CODE]])</f>
        <v>7331317ZNGA562B</v>
      </c>
      <c r="K580" s="58" t="str">
        <f t="shared" si="46"/>
        <v>DUP</v>
      </c>
      <c r="L580" s="58" t="b">
        <f t="shared" si="41"/>
        <v>1</v>
      </c>
      <c r="M580" s="58" t="str">
        <f t="shared" si="45"/>
        <v>NO</v>
      </c>
      <c r="N580" s="59" t="str">
        <f>IF(M580="PAY", VLOOKUP(Table1[[#This Row],[JOB TYPE]],'CODES FOR CLOSING TYPE'!$A$1:$C$28, 3, 0), "")</f>
        <v/>
      </c>
      <c r="O580" s="5">
        <f t="shared" si="47"/>
        <v>18</v>
      </c>
    </row>
    <row r="581" spans="1:15" x14ac:dyDescent="0.3">
      <c r="A581" s="55">
        <v>7144514</v>
      </c>
      <c r="B581" s="133" t="s">
        <v>856</v>
      </c>
      <c r="C581" s="133" t="s">
        <v>32</v>
      </c>
      <c r="D581" s="55"/>
      <c r="E581" s="56" t="s">
        <v>42</v>
      </c>
      <c r="F581" s="60">
        <v>43223</v>
      </c>
      <c r="G581" s="57" t="str">
        <f>VLOOKUP(Table1[[#This Row],[JOB TYPE]],'CODES FOR CLOSING TYPE'!$A$1:$B$28,2,0)</f>
        <v>ZNGA562BC</v>
      </c>
      <c r="H581" s="1" t="str">
        <f>_xlfn.IFNA(VLOOKUP(Table1[[#This Row],[JOB TYPE]],Table2[#All],2,0), "Not req")</f>
        <v>Not req</v>
      </c>
      <c r="I581" s="56"/>
      <c r="J581" s="58" t="str">
        <f>CONCATENATE(Table1[[#This Row],[WORK ID]],Table1[[#This Row],[CODE]])</f>
        <v>7144514ZNGA562BC</v>
      </c>
      <c r="K581" s="58" t="str">
        <f t="shared" si="46"/>
        <v>UNIQUE</v>
      </c>
      <c r="L581" s="58" t="b">
        <f t="shared" si="41"/>
        <v>0</v>
      </c>
      <c r="M581" s="58" t="str">
        <f t="shared" si="45"/>
        <v>PAY</v>
      </c>
      <c r="N581" s="59">
        <f>IF(M581="PAY", VLOOKUP(Table1[[#This Row],[JOB TYPE]],'CODES FOR CLOSING TYPE'!$A$1:$C$28, 3, 0), "")</f>
        <v>498.69</v>
      </c>
      <c r="O581" s="5">
        <f t="shared" si="47"/>
        <v>18</v>
      </c>
    </row>
    <row r="582" spans="1:15" x14ac:dyDescent="0.3">
      <c r="A582" s="55">
        <v>7145120</v>
      </c>
      <c r="B582" s="133" t="s">
        <v>762</v>
      </c>
      <c r="C582" s="133" t="s">
        <v>26</v>
      </c>
      <c r="D582" s="55"/>
      <c r="E582" s="56" t="s">
        <v>51</v>
      </c>
      <c r="F582" s="60">
        <v>43223</v>
      </c>
      <c r="G582" s="57" t="str">
        <f>VLOOKUP(Table1[[#This Row],[JOB TYPE]],'CODES FOR CLOSING TYPE'!$A$1:$B$28,2,0)</f>
        <v>ZNGA563BC</v>
      </c>
      <c r="H582" s="1" t="str">
        <f>_xlfn.IFNA(VLOOKUP(Table1[[#This Row],[JOB TYPE]],Table2[#All],2,0), "Not req")</f>
        <v>Not req</v>
      </c>
      <c r="I582" s="56"/>
      <c r="J582" s="58" t="str">
        <f>CONCATENATE(Table1[[#This Row],[WORK ID]],Table1[[#This Row],[CODE]])</f>
        <v>7145120ZNGA563BC</v>
      </c>
      <c r="K582" s="58" t="str">
        <f t="shared" si="46"/>
        <v>UNIQUE</v>
      </c>
      <c r="L582" s="58" t="b">
        <f t="shared" ref="L582:L643" si="48">SUMPRODUCT(--(G582=BUILDCODES))&gt;0</f>
        <v>0</v>
      </c>
      <c r="M582" s="58" t="str">
        <f t="shared" si="45"/>
        <v>PAY</v>
      </c>
      <c r="N582" s="59">
        <f>IF(M582="PAY", VLOOKUP(Table1[[#This Row],[JOB TYPE]],'CODES FOR CLOSING TYPE'!$A$1:$C$28, 3, 0), "")</f>
        <v>626.70000000000005</v>
      </c>
      <c r="O582" s="5">
        <f t="shared" si="47"/>
        <v>18</v>
      </c>
    </row>
    <row r="583" spans="1:15" x14ac:dyDescent="0.3">
      <c r="A583" s="55">
        <v>7209564</v>
      </c>
      <c r="B583" s="133" t="s">
        <v>903</v>
      </c>
      <c r="C583" s="133" t="s">
        <v>20</v>
      </c>
      <c r="D583" s="55"/>
      <c r="E583" s="56" t="s">
        <v>51</v>
      </c>
      <c r="F583" s="60">
        <v>43223</v>
      </c>
      <c r="G583" s="57" t="str">
        <f>VLOOKUP(Table1[[#This Row],[JOB TYPE]],'CODES FOR CLOSING TYPE'!$A$1:$B$28,2,0)</f>
        <v>ZNGA564B</v>
      </c>
      <c r="H583" s="1" t="str">
        <f>_xlfn.IFNA(VLOOKUP(Table1[[#This Row],[JOB TYPE]],Table2[#All],2,0), "Not req")</f>
        <v>REQ</v>
      </c>
      <c r="I583" s="56" t="s">
        <v>164</v>
      </c>
      <c r="J583" s="58" t="str">
        <f>CONCATENATE(Table1[[#This Row],[WORK ID]],Table1[[#This Row],[CODE]])</f>
        <v>7209564ZNGA564B</v>
      </c>
      <c r="K583" s="58" t="str">
        <f t="shared" si="46"/>
        <v>DUP</v>
      </c>
      <c r="L583" s="58" t="b">
        <f t="shared" si="48"/>
        <v>1</v>
      </c>
      <c r="M583" s="58" t="str">
        <f t="shared" si="45"/>
        <v>NO</v>
      </c>
      <c r="N583" s="59" t="str">
        <f>IF(M583="PAY", VLOOKUP(Table1[[#This Row],[JOB TYPE]],'CODES FOR CLOSING TYPE'!$A$1:$C$28, 3, 0), "")</f>
        <v/>
      </c>
      <c r="O583" s="5">
        <f t="shared" si="47"/>
        <v>18</v>
      </c>
    </row>
    <row r="584" spans="1:15" x14ac:dyDescent="0.3">
      <c r="A584" s="55">
        <v>7079361</v>
      </c>
      <c r="B584" s="133" t="s">
        <v>870</v>
      </c>
      <c r="C584" s="133" t="s">
        <v>26</v>
      </c>
      <c r="D584" s="55"/>
      <c r="E584" s="56" t="s">
        <v>73</v>
      </c>
      <c r="F584" s="60">
        <v>43223</v>
      </c>
      <c r="G584" s="57" t="str">
        <f>VLOOKUP(Table1[[#This Row],[JOB TYPE]],'CODES FOR CLOSING TYPE'!$A$1:$B$28,2,0)</f>
        <v>ZNGA563BC</v>
      </c>
      <c r="H584" s="1" t="str">
        <f>_xlfn.IFNA(VLOOKUP(Table1[[#This Row],[JOB TYPE]],Table2[#All],2,0), "Not req")</f>
        <v>Not req</v>
      </c>
      <c r="I584" s="56"/>
      <c r="J584" s="58" t="str">
        <f>CONCATENATE(Table1[[#This Row],[WORK ID]],Table1[[#This Row],[CODE]])</f>
        <v>7079361ZNGA563BC</v>
      </c>
      <c r="K584" s="58" t="str">
        <f t="shared" si="46"/>
        <v>UNIQUE</v>
      </c>
      <c r="L584" s="58" t="b">
        <f t="shared" si="48"/>
        <v>0</v>
      </c>
      <c r="M584" s="58" t="str">
        <f t="shared" si="45"/>
        <v>PAY</v>
      </c>
      <c r="N584" s="59">
        <f>IF(M584="PAY", VLOOKUP(Table1[[#This Row],[JOB TYPE]],'CODES FOR CLOSING TYPE'!$A$1:$C$28, 3, 0), "")</f>
        <v>626.70000000000005</v>
      </c>
      <c r="O584" s="5">
        <f t="shared" si="47"/>
        <v>18</v>
      </c>
    </row>
    <row r="585" spans="1:15" x14ac:dyDescent="0.3">
      <c r="A585" s="55">
        <v>7179661</v>
      </c>
      <c r="B585" s="133" t="s">
        <v>904</v>
      </c>
      <c r="C585" s="133" t="s">
        <v>13</v>
      </c>
      <c r="D585" s="55"/>
      <c r="E585" s="56" t="s">
        <v>612</v>
      </c>
      <c r="F585" s="60">
        <v>43224</v>
      </c>
      <c r="G585" s="57" t="str">
        <f>VLOOKUP(Table1[[#This Row],[JOB TYPE]],'CODES FOR CLOSING TYPE'!$A$1:$B$28,2,0)</f>
        <v>Z999</v>
      </c>
      <c r="H585" s="1" t="str">
        <f>_xlfn.IFNA(VLOOKUP(Table1[[#This Row],[JOB TYPE]],Table2[#All],2,0), "Not req")</f>
        <v>REQ</v>
      </c>
      <c r="I585" s="56" t="s">
        <v>164</v>
      </c>
      <c r="J585" s="58" t="str">
        <f>CONCATENATE(Table1[[#This Row],[WORK ID]],Table1[[#This Row],[CODE]])</f>
        <v>7179661Z999</v>
      </c>
      <c r="K585" s="58" t="str">
        <f t="shared" si="46"/>
        <v>UNIQUE</v>
      </c>
      <c r="L585" s="58" t="b">
        <f t="shared" si="48"/>
        <v>0</v>
      </c>
      <c r="M585" s="58" t="str">
        <f t="shared" ref="M585:M605" si="49">IF(AND(K585="DUP", L585=TRUE),"NO","PAY")</f>
        <v>PAY</v>
      </c>
      <c r="N585" s="59">
        <f>IF(M585="PAY", VLOOKUP(Table1[[#This Row],[JOB TYPE]],'CODES FOR CLOSING TYPE'!$A$1:$C$28, 3, 0), "")</f>
        <v>0</v>
      </c>
      <c r="O585" s="5">
        <f t="shared" si="47"/>
        <v>18</v>
      </c>
    </row>
    <row r="586" spans="1:15" x14ac:dyDescent="0.3">
      <c r="A586" s="133">
        <v>7169340</v>
      </c>
      <c r="B586" s="133" t="s">
        <v>905</v>
      </c>
      <c r="C586" s="133" t="s">
        <v>621</v>
      </c>
      <c r="D586" s="55"/>
      <c r="E586" s="56" t="s">
        <v>86</v>
      </c>
      <c r="F586" s="60">
        <v>43224</v>
      </c>
      <c r="G586" s="57" t="str">
        <f>VLOOKUP(Table1[[#This Row],[JOB TYPE]],'CODES FOR CLOSING TYPE'!$A$1:$B$28,2,0)</f>
        <v>NGA-511</v>
      </c>
      <c r="H586" s="1" t="str">
        <f>_xlfn.IFNA(VLOOKUP(Table1[[#This Row],[JOB TYPE]],Table2[#All],2,0), "Not req")</f>
        <v>Not req</v>
      </c>
      <c r="I586" s="56"/>
      <c r="J586" s="58" t="str">
        <f>CONCATENATE(Table1[[#This Row],[WORK ID]],Table1[[#This Row],[CODE]])</f>
        <v>7169340NGA-511</v>
      </c>
      <c r="K586" s="58" t="str">
        <f t="shared" si="46"/>
        <v>UNIQUE</v>
      </c>
      <c r="L586" s="58" t="b">
        <f t="shared" si="48"/>
        <v>0</v>
      </c>
      <c r="M586" s="58" t="str">
        <f t="shared" si="49"/>
        <v>PAY</v>
      </c>
      <c r="N586" s="59">
        <f>IF(M586="PAY", VLOOKUP(Table1[[#This Row],[JOB TYPE]],'CODES FOR CLOSING TYPE'!$A$1:$C$28, 3, 0), "")</f>
        <v>225.02</v>
      </c>
      <c r="O586" s="5">
        <f t="shared" si="47"/>
        <v>18</v>
      </c>
    </row>
    <row r="587" spans="1:15" x14ac:dyDescent="0.3">
      <c r="A587" s="55">
        <v>7066991</v>
      </c>
      <c r="B587" s="133" t="s">
        <v>899</v>
      </c>
      <c r="C587" s="133" t="s">
        <v>52</v>
      </c>
      <c r="D587" s="55"/>
      <c r="E587" s="56" t="s">
        <v>86</v>
      </c>
      <c r="F587" s="60">
        <v>43224</v>
      </c>
      <c r="G587" s="57" t="str">
        <f>VLOOKUP(Table1[[#This Row],[JOB TYPE]],'CODES FOR CLOSING TYPE'!$A$1:$B$28,2,0)</f>
        <v>ZNGA564BC</v>
      </c>
      <c r="H587" s="1" t="str">
        <f>_xlfn.IFNA(VLOOKUP(Table1[[#This Row],[JOB TYPE]],Table2[#All],2,0), "Not req")</f>
        <v>Not req</v>
      </c>
      <c r="I587" s="56"/>
      <c r="J587" s="58" t="str">
        <f>CONCATENATE(Table1[[#This Row],[WORK ID]],Table1[[#This Row],[CODE]])</f>
        <v>7066991ZNGA564BC</v>
      </c>
      <c r="K587" s="58" t="str">
        <f t="shared" si="46"/>
        <v>UNIQUE</v>
      </c>
      <c r="L587" s="58" t="b">
        <f t="shared" si="48"/>
        <v>0</v>
      </c>
      <c r="M587" s="58" t="str">
        <f t="shared" si="49"/>
        <v>PAY</v>
      </c>
      <c r="N587" s="59">
        <f>IF(M587="PAY", VLOOKUP(Table1[[#This Row],[JOB TYPE]],'CODES FOR CLOSING TYPE'!$A$1:$C$28, 3, 0), "")</f>
        <v>881.69</v>
      </c>
      <c r="O587" s="5">
        <f t="shared" si="47"/>
        <v>18</v>
      </c>
    </row>
    <row r="588" spans="1:15" x14ac:dyDescent="0.3">
      <c r="A588" s="55">
        <v>6919458</v>
      </c>
      <c r="B588" s="133" t="s">
        <v>906</v>
      </c>
      <c r="C588" s="133" t="s">
        <v>20</v>
      </c>
      <c r="D588" s="55"/>
      <c r="E588" s="56" t="s">
        <v>86</v>
      </c>
      <c r="F588" s="60">
        <v>43224</v>
      </c>
      <c r="G588" s="57" t="str">
        <f>VLOOKUP(Table1[[#This Row],[JOB TYPE]],'CODES FOR CLOSING TYPE'!$A$1:$B$28,2,0)</f>
        <v>ZNGA564B</v>
      </c>
      <c r="H588" s="1" t="str">
        <f>_xlfn.IFNA(VLOOKUP(Table1[[#This Row],[JOB TYPE]],Table2[#All],2,0), "Not req")</f>
        <v>REQ</v>
      </c>
      <c r="I588" s="56" t="s">
        <v>164</v>
      </c>
      <c r="J588" s="58" t="str">
        <f>CONCATENATE(Table1[[#This Row],[WORK ID]],Table1[[#This Row],[CODE]])</f>
        <v>6919458ZNGA564B</v>
      </c>
      <c r="K588" s="58" t="str">
        <f t="shared" si="46"/>
        <v>DUP</v>
      </c>
      <c r="L588" s="58" t="b">
        <f t="shared" si="48"/>
        <v>1</v>
      </c>
      <c r="M588" s="58" t="str">
        <f t="shared" si="49"/>
        <v>NO</v>
      </c>
      <c r="N588" s="59" t="str">
        <f>IF(M588="PAY", VLOOKUP(Table1[[#This Row],[JOB TYPE]],'CODES FOR CLOSING TYPE'!$A$1:$C$28, 3, 0), "")</f>
        <v/>
      </c>
      <c r="O588" s="5">
        <f t="shared" si="47"/>
        <v>18</v>
      </c>
    </row>
    <row r="589" spans="1:15" x14ac:dyDescent="0.3">
      <c r="A589" s="55">
        <v>7231229</v>
      </c>
      <c r="B589" s="133" t="s">
        <v>881</v>
      </c>
      <c r="C589" s="133" t="s">
        <v>26</v>
      </c>
      <c r="D589" s="55"/>
      <c r="E589" s="56" t="s">
        <v>30</v>
      </c>
      <c r="F589" s="60">
        <v>43224</v>
      </c>
      <c r="G589" s="57" t="str">
        <f>VLOOKUP(Table1[[#This Row],[JOB TYPE]],'CODES FOR CLOSING TYPE'!$A$1:$B$28,2,0)</f>
        <v>ZNGA563BC</v>
      </c>
      <c r="H589" s="1" t="str">
        <f>_xlfn.IFNA(VLOOKUP(Table1[[#This Row],[JOB TYPE]],Table2[#All],2,0), "Not req")</f>
        <v>Not req</v>
      </c>
      <c r="I589" s="56"/>
      <c r="J589" s="58" t="str">
        <f>CONCATENATE(Table1[[#This Row],[WORK ID]],Table1[[#This Row],[CODE]])</f>
        <v>7231229ZNGA563BC</v>
      </c>
      <c r="K589" s="58" t="str">
        <f t="shared" si="46"/>
        <v>UNIQUE</v>
      </c>
      <c r="L589" s="58" t="b">
        <f t="shared" si="48"/>
        <v>0</v>
      </c>
      <c r="M589" s="58" t="str">
        <f t="shared" si="49"/>
        <v>PAY</v>
      </c>
      <c r="N589" s="59">
        <f>IF(M589="PAY", VLOOKUP(Table1[[#This Row],[JOB TYPE]],'CODES FOR CLOSING TYPE'!$A$1:$C$28, 3, 0), "")</f>
        <v>626.70000000000005</v>
      </c>
      <c r="O589" s="5">
        <f t="shared" si="47"/>
        <v>18</v>
      </c>
    </row>
    <row r="590" spans="1:15" x14ac:dyDescent="0.3">
      <c r="A590" s="55">
        <v>7232359</v>
      </c>
      <c r="B590" s="133" t="s">
        <v>907</v>
      </c>
      <c r="C590" s="133" t="s">
        <v>9</v>
      </c>
      <c r="D590" s="55"/>
      <c r="E590" s="56" t="s">
        <v>30</v>
      </c>
      <c r="F590" s="60">
        <v>43224</v>
      </c>
      <c r="G590" s="57" t="str">
        <f>VLOOKUP(Table1[[#This Row],[JOB TYPE]],'CODES FOR CLOSING TYPE'!$A$1:$B$28,2,0)</f>
        <v>ZNGA561B</v>
      </c>
      <c r="H590" s="1" t="str">
        <f>_xlfn.IFNA(VLOOKUP(Table1[[#This Row],[JOB TYPE]],Table2[#All],2,0), "Not req")</f>
        <v>Not req</v>
      </c>
      <c r="I590" s="56"/>
      <c r="J590" s="58" t="str">
        <f>CONCATENATE(Table1[[#This Row],[WORK ID]],Table1[[#This Row],[CODE]])</f>
        <v>7232359ZNGA561B</v>
      </c>
      <c r="K590" s="58" t="str">
        <f t="shared" si="46"/>
        <v>DUP</v>
      </c>
      <c r="L590" s="58" t="b">
        <f t="shared" si="48"/>
        <v>1</v>
      </c>
      <c r="M590" s="58" t="str">
        <f t="shared" si="49"/>
        <v>NO</v>
      </c>
      <c r="N590" s="59" t="str">
        <f>IF(M590="PAY", VLOOKUP(Table1[[#This Row],[JOB TYPE]],'CODES FOR CLOSING TYPE'!$A$1:$C$28, 3, 0), "")</f>
        <v/>
      </c>
      <c r="O590" s="5">
        <f t="shared" si="47"/>
        <v>18</v>
      </c>
    </row>
    <row r="591" spans="1:15" x14ac:dyDescent="0.3">
      <c r="A591" s="55">
        <v>7178101</v>
      </c>
      <c r="B591" s="133" t="s">
        <v>850</v>
      </c>
      <c r="C591" s="133" t="s">
        <v>52</v>
      </c>
      <c r="D591" s="55"/>
      <c r="E591" s="56" t="s">
        <v>30</v>
      </c>
      <c r="F591" s="60">
        <v>43224</v>
      </c>
      <c r="G591" s="57" t="str">
        <f>VLOOKUP(Table1[[#This Row],[JOB TYPE]],'CODES FOR CLOSING TYPE'!$A$1:$B$28,2,0)</f>
        <v>ZNGA564BC</v>
      </c>
      <c r="H591" s="1" t="str">
        <f>_xlfn.IFNA(VLOOKUP(Table1[[#This Row],[JOB TYPE]],Table2[#All],2,0), "Not req")</f>
        <v>Not req</v>
      </c>
      <c r="I591" s="56"/>
      <c r="J591" s="58" t="str">
        <f>CONCATENATE(Table1[[#This Row],[WORK ID]],Table1[[#This Row],[CODE]])</f>
        <v>7178101ZNGA564BC</v>
      </c>
      <c r="K591" s="58" t="str">
        <f t="shared" si="46"/>
        <v>UNIQUE</v>
      </c>
      <c r="L591" s="58" t="b">
        <f t="shared" si="48"/>
        <v>0</v>
      </c>
      <c r="M591" s="58" t="str">
        <f t="shared" si="49"/>
        <v>PAY</v>
      </c>
      <c r="N591" s="59">
        <f>IF(M591="PAY", VLOOKUP(Table1[[#This Row],[JOB TYPE]],'CODES FOR CLOSING TYPE'!$A$1:$C$28, 3, 0), "")</f>
        <v>881.69</v>
      </c>
      <c r="O591" s="5">
        <f t="shared" si="47"/>
        <v>18</v>
      </c>
    </row>
    <row r="592" spans="1:15" x14ac:dyDescent="0.3">
      <c r="A592" s="55">
        <v>7156125</v>
      </c>
      <c r="B592" s="133" t="s">
        <v>908</v>
      </c>
      <c r="C592" s="133" t="s">
        <v>621</v>
      </c>
      <c r="D592" s="55"/>
      <c r="E592" s="56" t="s">
        <v>7</v>
      </c>
      <c r="F592" s="60">
        <v>43224</v>
      </c>
      <c r="G592" s="57" t="str">
        <f>VLOOKUP(Table1[[#This Row],[JOB TYPE]],'CODES FOR CLOSING TYPE'!$A$1:$B$28,2,0)</f>
        <v>NGA-511</v>
      </c>
      <c r="H592" s="1" t="str">
        <f>_xlfn.IFNA(VLOOKUP(Table1[[#This Row],[JOB TYPE]],Table2[#All],2,0), "Not req")</f>
        <v>Not req</v>
      </c>
      <c r="I592" s="56"/>
      <c r="J592" s="58" t="str">
        <f>CONCATENATE(Table1[[#This Row],[WORK ID]],Table1[[#This Row],[CODE]])</f>
        <v>7156125NGA-511</v>
      </c>
      <c r="K592" s="58" t="str">
        <f t="shared" si="46"/>
        <v>UNIQUE</v>
      </c>
      <c r="L592" s="58" t="b">
        <f t="shared" si="48"/>
        <v>0</v>
      </c>
      <c r="M592" s="58" t="str">
        <f t="shared" si="49"/>
        <v>PAY</v>
      </c>
      <c r="N592" s="59">
        <f>IF(M592="PAY", VLOOKUP(Table1[[#This Row],[JOB TYPE]],'CODES FOR CLOSING TYPE'!$A$1:$C$28, 3, 0), "")</f>
        <v>225.02</v>
      </c>
      <c r="O592" s="5">
        <f t="shared" si="47"/>
        <v>18</v>
      </c>
    </row>
    <row r="593" spans="1:15" x14ac:dyDescent="0.3">
      <c r="A593" s="55">
        <v>7320348</v>
      </c>
      <c r="B593" s="133" t="s">
        <v>909</v>
      </c>
      <c r="C593" s="133" t="s">
        <v>9</v>
      </c>
      <c r="D593" s="55"/>
      <c r="E593" s="56" t="s">
        <v>7</v>
      </c>
      <c r="F593" s="60">
        <v>43224</v>
      </c>
      <c r="G593" s="57" t="str">
        <f>VLOOKUP(Table1[[#This Row],[JOB TYPE]],'CODES FOR CLOSING TYPE'!$A$1:$B$28,2,0)</f>
        <v>ZNGA561B</v>
      </c>
      <c r="H593" s="1" t="str">
        <f>_xlfn.IFNA(VLOOKUP(Table1[[#This Row],[JOB TYPE]],Table2[#All],2,0), "Not req")</f>
        <v>Not req</v>
      </c>
      <c r="I593" s="56"/>
      <c r="J593" s="58" t="str">
        <f>CONCATENATE(Table1[[#This Row],[WORK ID]],Table1[[#This Row],[CODE]])</f>
        <v>7320348ZNGA561B</v>
      </c>
      <c r="K593" s="58" t="str">
        <f t="shared" si="46"/>
        <v>DUP</v>
      </c>
      <c r="L593" s="58" t="b">
        <f t="shared" si="48"/>
        <v>1</v>
      </c>
      <c r="M593" s="58" t="str">
        <f t="shared" si="49"/>
        <v>NO</v>
      </c>
      <c r="N593" s="59" t="str">
        <f>IF(M593="PAY", VLOOKUP(Table1[[#This Row],[JOB TYPE]],'CODES FOR CLOSING TYPE'!$A$1:$C$28, 3, 0), "")</f>
        <v/>
      </c>
      <c r="O593" s="5">
        <f t="shared" si="47"/>
        <v>18</v>
      </c>
    </row>
    <row r="594" spans="1:15" x14ac:dyDescent="0.3">
      <c r="A594" s="55">
        <v>7320348</v>
      </c>
      <c r="B594" s="134" t="s">
        <v>909</v>
      </c>
      <c r="C594" s="55" t="s">
        <v>15</v>
      </c>
      <c r="D594" s="55"/>
      <c r="E594" s="56" t="s">
        <v>7</v>
      </c>
      <c r="F594" s="60">
        <v>43224</v>
      </c>
      <c r="G594" s="57" t="str">
        <f>VLOOKUP(Table1[[#This Row],[JOB TYPE]],'CODES FOR CLOSING TYPE'!$A$1:$B$28,2,0)</f>
        <v>ZNGA561BC</v>
      </c>
      <c r="H594" s="1" t="str">
        <f>_xlfn.IFNA(VLOOKUP(Table1[[#This Row],[JOB TYPE]],Table2[#All],2,0), "Not req")</f>
        <v>Not req</v>
      </c>
      <c r="I594" s="56"/>
      <c r="J594" s="58" t="str">
        <f>CONCATENATE(Table1[[#This Row],[WORK ID]],Table1[[#This Row],[CODE]])</f>
        <v>7320348ZNGA561BC</v>
      </c>
      <c r="K594" s="58" t="str">
        <f t="shared" si="46"/>
        <v>UNIQUE</v>
      </c>
      <c r="L594" s="58" t="b">
        <f t="shared" si="48"/>
        <v>0</v>
      </c>
      <c r="M594" s="58" t="str">
        <f t="shared" si="49"/>
        <v>PAY</v>
      </c>
      <c r="N594" s="59">
        <f>IF(M594="PAY", VLOOKUP(Table1[[#This Row],[JOB TYPE]],'CODES FOR CLOSING TYPE'!$A$1:$C$28, 3, 0), "")</f>
        <v>433.57</v>
      </c>
      <c r="O594" s="5">
        <f t="shared" si="47"/>
        <v>18</v>
      </c>
    </row>
    <row r="595" spans="1:15" x14ac:dyDescent="0.3">
      <c r="A595" s="55">
        <v>7193945</v>
      </c>
      <c r="B595" s="133" t="s">
        <v>876</v>
      </c>
      <c r="C595" s="133" t="s">
        <v>52</v>
      </c>
      <c r="D595" s="55"/>
      <c r="E595" s="56" t="s">
        <v>7</v>
      </c>
      <c r="F595" s="60">
        <v>43224</v>
      </c>
      <c r="G595" s="57" t="str">
        <f>VLOOKUP(Table1[[#This Row],[JOB TYPE]],'CODES FOR CLOSING TYPE'!$A$1:$B$28,2,0)</f>
        <v>ZNGA564BC</v>
      </c>
      <c r="H595" s="1" t="str">
        <f>_xlfn.IFNA(VLOOKUP(Table1[[#This Row],[JOB TYPE]],Table2[#All],2,0), "Not req")</f>
        <v>Not req</v>
      </c>
      <c r="I595" s="56"/>
      <c r="J595" s="58" t="str">
        <f>CONCATENATE(Table1[[#This Row],[WORK ID]],Table1[[#This Row],[CODE]])</f>
        <v>7193945ZNGA564BC</v>
      </c>
      <c r="K595" s="58" t="str">
        <f t="shared" si="46"/>
        <v>UNIQUE</v>
      </c>
      <c r="L595" s="58" t="b">
        <f t="shared" si="48"/>
        <v>0</v>
      </c>
      <c r="M595" s="58" t="str">
        <f t="shared" si="49"/>
        <v>PAY</v>
      </c>
      <c r="N595" s="59">
        <f>IF(M595="PAY", VLOOKUP(Table1[[#This Row],[JOB TYPE]],'CODES FOR CLOSING TYPE'!$A$1:$C$28, 3, 0), "")</f>
        <v>881.69</v>
      </c>
      <c r="O595" s="5">
        <f t="shared" si="47"/>
        <v>18</v>
      </c>
    </row>
    <row r="596" spans="1:15" x14ac:dyDescent="0.3">
      <c r="A596" s="55">
        <v>7083046</v>
      </c>
      <c r="B596" s="133" t="s">
        <v>910</v>
      </c>
      <c r="C596" s="133" t="s">
        <v>91</v>
      </c>
      <c r="D596" s="55"/>
      <c r="E596" s="56" t="s">
        <v>155</v>
      </c>
      <c r="F596" s="60">
        <v>43224</v>
      </c>
      <c r="G596" s="57" t="str">
        <f>VLOOKUP(Table1[[#This Row],[JOB TYPE]],'CODES FOR CLOSING TYPE'!$A$1:$B$28,2,0)</f>
        <v>ZNGA562B</v>
      </c>
      <c r="H596" s="1" t="str">
        <f>_xlfn.IFNA(VLOOKUP(Table1[[#This Row],[JOB TYPE]],Table2[#All],2,0), "Not req")</f>
        <v>Not req</v>
      </c>
      <c r="I596" s="56"/>
      <c r="J596" s="58" t="str">
        <f>CONCATENATE(Table1[[#This Row],[WORK ID]],Table1[[#This Row],[CODE]])</f>
        <v>7083046ZNGA562B</v>
      </c>
      <c r="K596" s="58" t="str">
        <f t="shared" si="46"/>
        <v>DUP</v>
      </c>
      <c r="L596" s="58" t="b">
        <f t="shared" si="48"/>
        <v>1</v>
      </c>
      <c r="M596" s="58" t="str">
        <f t="shared" si="49"/>
        <v>NO</v>
      </c>
      <c r="N596" s="59" t="str">
        <f>IF(M596="PAY", VLOOKUP(Table1[[#This Row],[JOB TYPE]],'CODES FOR CLOSING TYPE'!$A$1:$C$28, 3, 0), "")</f>
        <v/>
      </c>
      <c r="O596" s="5">
        <f t="shared" si="47"/>
        <v>18</v>
      </c>
    </row>
    <row r="597" spans="1:15" x14ac:dyDescent="0.3">
      <c r="A597" s="55">
        <v>7331317</v>
      </c>
      <c r="B597" s="133" t="s">
        <v>902</v>
      </c>
      <c r="C597" s="133" t="s">
        <v>32</v>
      </c>
      <c r="D597" s="55"/>
      <c r="E597" s="56" t="s">
        <v>155</v>
      </c>
      <c r="F597" s="60">
        <v>43224</v>
      </c>
      <c r="G597" s="57" t="str">
        <f>VLOOKUP(Table1[[#This Row],[JOB TYPE]],'CODES FOR CLOSING TYPE'!$A$1:$B$28,2,0)</f>
        <v>ZNGA562BC</v>
      </c>
      <c r="H597" s="1" t="str">
        <f>_xlfn.IFNA(VLOOKUP(Table1[[#This Row],[JOB TYPE]],Table2[#All],2,0), "Not req")</f>
        <v>Not req</v>
      </c>
      <c r="I597" s="56"/>
      <c r="J597" s="58" t="str">
        <f>CONCATENATE(Table1[[#This Row],[WORK ID]],Table1[[#This Row],[CODE]])</f>
        <v>7331317ZNGA562BC</v>
      </c>
      <c r="K597" s="58" t="str">
        <f t="shared" si="46"/>
        <v>UNIQUE</v>
      </c>
      <c r="L597" s="58" t="b">
        <f t="shared" si="48"/>
        <v>0</v>
      </c>
      <c r="M597" s="58" t="str">
        <f t="shared" si="49"/>
        <v>PAY</v>
      </c>
      <c r="N597" s="59">
        <f>IF(M597="PAY", VLOOKUP(Table1[[#This Row],[JOB TYPE]],'CODES FOR CLOSING TYPE'!$A$1:$C$28, 3, 0), "")</f>
        <v>498.69</v>
      </c>
      <c r="O597" s="5">
        <f t="shared" si="47"/>
        <v>18</v>
      </c>
    </row>
    <row r="598" spans="1:15" x14ac:dyDescent="0.3">
      <c r="A598" s="55">
        <v>7083046</v>
      </c>
      <c r="B598" s="133" t="s">
        <v>910</v>
      </c>
      <c r="C598" s="133" t="s">
        <v>32</v>
      </c>
      <c r="D598" s="55"/>
      <c r="E598" s="56" t="s">
        <v>155</v>
      </c>
      <c r="F598" s="60">
        <v>43224</v>
      </c>
      <c r="G598" s="57" t="str">
        <f>VLOOKUP(Table1[[#This Row],[JOB TYPE]],'CODES FOR CLOSING TYPE'!$A$1:$B$28,2,0)</f>
        <v>ZNGA562BC</v>
      </c>
      <c r="H598" s="1" t="str">
        <f>_xlfn.IFNA(VLOOKUP(Table1[[#This Row],[JOB TYPE]],Table2[#All],2,0), "Not req")</f>
        <v>Not req</v>
      </c>
      <c r="I598" s="56"/>
      <c r="J598" s="58" t="str">
        <f>CONCATENATE(Table1[[#This Row],[WORK ID]],Table1[[#This Row],[CODE]])</f>
        <v>7083046ZNGA562BC</v>
      </c>
      <c r="K598" s="58" t="str">
        <f t="shared" si="46"/>
        <v>UNIQUE</v>
      </c>
      <c r="L598" s="58" t="b">
        <f t="shared" si="48"/>
        <v>0</v>
      </c>
      <c r="M598" s="58" t="str">
        <f t="shared" si="49"/>
        <v>PAY</v>
      </c>
      <c r="N598" s="59">
        <f>IF(M598="PAY", VLOOKUP(Table1[[#This Row],[JOB TYPE]],'CODES FOR CLOSING TYPE'!$A$1:$C$28, 3, 0), "")</f>
        <v>498.69</v>
      </c>
      <c r="O598" s="5">
        <f t="shared" si="47"/>
        <v>18</v>
      </c>
    </row>
    <row r="599" spans="1:15" x14ac:dyDescent="0.3">
      <c r="A599" s="55">
        <v>7090012</v>
      </c>
      <c r="B599" s="133" t="s">
        <v>911</v>
      </c>
      <c r="C599" s="133" t="s">
        <v>6</v>
      </c>
      <c r="D599" s="55"/>
      <c r="E599" s="56" t="s">
        <v>155</v>
      </c>
      <c r="F599" s="60">
        <v>43224</v>
      </c>
      <c r="G599" s="57" t="str">
        <f>VLOOKUP(Table1[[#This Row],[JOB TYPE]],'CODES FOR CLOSING TYPE'!$A$1:$B$28,2,0)</f>
        <v>ZNGA563B</v>
      </c>
      <c r="H599" s="1" t="str">
        <f>_xlfn.IFNA(VLOOKUP(Table1[[#This Row],[JOB TYPE]],Table2[#All],2,0), "Not req")</f>
        <v>REQ</v>
      </c>
      <c r="I599" s="56" t="s">
        <v>164</v>
      </c>
      <c r="J599" s="58" t="str">
        <f>CONCATENATE(Table1[[#This Row],[WORK ID]],Table1[[#This Row],[CODE]])</f>
        <v>7090012ZNGA563B</v>
      </c>
      <c r="K599" s="58" t="str">
        <f t="shared" si="46"/>
        <v>DUP</v>
      </c>
      <c r="L599" s="58" t="b">
        <f t="shared" si="48"/>
        <v>1</v>
      </c>
      <c r="M599" s="58" t="str">
        <f t="shared" si="49"/>
        <v>NO</v>
      </c>
      <c r="N599" s="59" t="str">
        <f>IF(M599="PAY", VLOOKUP(Table1[[#This Row],[JOB TYPE]],'CODES FOR CLOSING TYPE'!$A$1:$C$28, 3, 0), "")</f>
        <v/>
      </c>
      <c r="O599" s="5">
        <f t="shared" si="47"/>
        <v>18</v>
      </c>
    </row>
    <row r="600" spans="1:15" x14ac:dyDescent="0.3">
      <c r="A600" s="55">
        <v>7194227</v>
      </c>
      <c r="B600" s="133" t="s">
        <v>912</v>
      </c>
      <c r="C600" s="133" t="s">
        <v>9</v>
      </c>
      <c r="D600" s="55"/>
      <c r="E600" s="56" t="s">
        <v>42</v>
      </c>
      <c r="F600" s="60">
        <v>43224</v>
      </c>
      <c r="G600" s="57" t="str">
        <f>VLOOKUP(Table1[[#This Row],[JOB TYPE]],'CODES FOR CLOSING TYPE'!$A$1:$B$28,2,0)</f>
        <v>ZNGA561B</v>
      </c>
      <c r="H600" s="1" t="str">
        <f>_xlfn.IFNA(VLOOKUP(Table1[[#This Row],[JOB TYPE]],Table2[#All],2,0), "Not req")</f>
        <v>Not req</v>
      </c>
      <c r="I600" s="56"/>
      <c r="J600" s="58" t="str">
        <f>CONCATENATE(Table1[[#This Row],[WORK ID]],Table1[[#This Row],[CODE]])</f>
        <v>7194227ZNGA561B</v>
      </c>
      <c r="K600" s="58" t="str">
        <f t="shared" si="46"/>
        <v>UNIQUE</v>
      </c>
      <c r="L600" s="58" t="b">
        <f t="shared" si="48"/>
        <v>1</v>
      </c>
      <c r="M600" s="58" t="str">
        <f t="shared" si="49"/>
        <v>PAY</v>
      </c>
      <c r="N600" s="59">
        <f>IF(M600="PAY", VLOOKUP(Table1[[#This Row],[JOB TYPE]],'CODES FOR CLOSING TYPE'!$A$1:$C$28, 3, 0), "")</f>
        <v>194.94</v>
      </c>
      <c r="O600" s="5">
        <f t="shared" si="47"/>
        <v>18</v>
      </c>
    </row>
    <row r="601" spans="1:15" x14ac:dyDescent="0.3">
      <c r="A601" s="55">
        <v>7259314</v>
      </c>
      <c r="B601" s="133" t="s">
        <v>913</v>
      </c>
      <c r="C601" s="133" t="s">
        <v>6</v>
      </c>
      <c r="D601" s="55"/>
      <c r="E601" s="56" t="s">
        <v>51</v>
      </c>
      <c r="F601" s="60">
        <v>43224</v>
      </c>
      <c r="G601" s="57" t="str">
        <f>VLOOKUP(Table1[[#This Row],[JOB TYPE]],'CODES FOR CLOSING TYPE'!$A$1:$B$28,2,0)</f>
        <v>ZNGA563B</v>
      </c>
      <c r="H601" s="1" t="str">
        <f>_xlfn.IFNA(VLOOKUP(Table1[[#This Row],[JOB TYPE]],Table2[#All],2,0), "Not req")</f>
        <v>REQ</v>
      </c>
      <c r="I601" s="56" t="s">
        <v>164</v>
      </c>
      <c r="J601" s="58" t="str">
        <f>CONCATENATE(Table1[[#This Row],[WORK ID]],Table1[[#This Row],[CODE]])</f>
        <v>7259314ZNGA563B</v>
      </c>
      <c r="K601" s="58" t="str">
        <f t="shared" si="46"/>
        <v>DUP</v>
      </c>
      <c r="L601" s="58" t="b">
        <f t="shared" si="48"/>
        <v>1</v>
      </c>
      <c r="M601" s="58" t="str">
        <f t="shared" si="49"/>
        <v>NO</v>
      </c>
      <c r="N601" s="59" t="str">
        <f>IF(M601="PAY", VLOOKUP(Table1[[#This Row],[JOB TYPE]],'CODES FOR CLOSING TYPE'!$A$1:$C$28, 3, 0), "")</f>
        <v/>
      </c>
      <c r="O601" s="5">
        <f t="shared" si="47"/>
        <v>18</v>
      </c>
    </row>
    <row r="602" spans="1:15" x14ac:dyDescent="0.3">
      <c r="A602" s="55">
        <v>7259314</v>
      </c>
      <c r="B602" s="134" t="s">
        <v>913</v>
      </c>
      <c r="C602" s="134" t="s">
        <v>26</v>
      </c>
      <c r="D602" s="55"/>
      <c r="E602" s="56" t="s">
        <v>51</v>
      </c>
      <c r="F602" s="60">
        <v>43224</v>
      </c>
      <c r="G602" s="57" t="str">
        <f>VLOOKUP(Table1[[#This Row],[JOB TYPE]],'CODES FOR CLOSING TYPE'!$A$1:$B$28,2,0)</f>
        <v>ZNGA563BC</v>
      </c>
      <c r="H602" s="1" t="str">
        <f>_xlfn.IFNA(VLOOKUP(Table1[[#This Row],[JOB TYPE]],Table2[#All],2,0), "Not req")</f>
        <v>Not req</v>
      </c>
      <c r="I602" s="56"/>
      <c r="J602" s="58" t="str">
        <f>CONCATENATE(Table1[[#This Row],[WORK ID]],Table1[[#This Row],[CODE]])</f>
        <v>7259314ZNGA563BC</v>
      </c>
      <c r="K602" s="58" t="str">
        <f t="shared" si="46"/>
        <v>UNIQUE</v>
      </c>
      <c r="L602" s="58" t="b">
        <f t="shared" si="48"/>
        <v>0</v>
      </c>
      <c r="M602" s="58" t="str">
        <f t="shared" si="49"/>
        <v>PAY</v>
      </c>
      <c r="N602" s="59">
        <f>IF(M602="PAY", VLOOKUP(Table1[[#This Row],[JOB TYPE]],'CODES FOR CLOSING TYPE'!$A$1:$C$28, 3, 0), "")</f>
        <v>626.70000000000005</v>
      </c>
      <c r="O602" s="5">
        <f t="shared" si="47"/>
        <v>18</v>
      </c>
    </row>
    <row r="603" spans="1:15" x14ac:dyDescent="0.3">
      <c r="A603" s="55">
        <v>6987701</v>
      </c>
      <c r="B603" s="133" t="s">
        <v>914</v>
      </c>
      <c r="C603" s="133" t="s">
        <v>20</v>
      </c>
      <c r="D603" s="55"/>
      <c r="E603" s="56" t="s">
        <v>58</v>
      </c>
      <c r="F603" s="60">
        <v>43224</v>
      </c>
      <c r="G603" s="57" t="str">
        <f>VLOOKUP(Table1[[#This Row],[JOB TYPE]],'CODES FOR CLOSING TYPE'!$A$1:$B$28,2,0)</f>
        <v>ZNGA564B</v>
      </c>
      <c r="H603" s="1" t="str">
        <f>_xlfn.IFNA(VLOOKUP(Table1[[#This Row],[JOB TYPE]],Table2[#All],2,0), "Not req")</f>
        <v>REQ</v>
      </c>
      <c r="I603" s="56" t="s">
        <v>164</v>
      </c>
      <c r="J603" s="58" t="str">
        <f>CONCATENATE(Table1[[#This Row],[WORK ID]],Table1[[#This Row],[CODE]])</f>
        <v>6987701ZNGA564B</v>
      </c>
      <c r="K603" s="58" t="str">
        <f t="shared" si="46"/>
        <v>DUP</v>
      </c>
      <c r="L603" s="58" t="b">
        <f t="shared" si="48"/>
        <v>1</v>
      </c>
      <c r="M603" s="58" t="str">
        <f t="shared" si="49"/>
        <v>NO</v>
      </c>
      <c r="N603" s="59" t="str">
        <f>IF(M603="PAY", VLOOKUP(Table1[[#This Row],[JOB TYPE]],'CODES FOR CLOSING TYPE'!$A$1:$C$28, 3, 0), "")</f>
        <v/>
      </c>
      <c r="O603" s="5">
        <f t="shared" si="47"/>
        <v>18</v>
      </c>
    </row>
    <row r="604" spans="1:15" x14ac:dyDescent="0.3">
      <c r="A604" s="55">
        <v>6987701</v>
      </c>
      <c r="B604" s="134" t="s">
        <v>914</v>
      </c>
      <c r="C604" s="134" t="s">
        <v>52</v>
      </c>
      <c r="D604" s="55"/>
      <c r="E604" s="56" t="s">
        <v>58</v>
      </c>
      <c r="F604" s="60">
        <v>43224</v>
      </c>
      <c r="G604" s="57" t="str">
        <f>VLOOKUP(Table1[[#This Row],[JOB TYPE]],'CODES FOR CLOSING TYPE'!$A$1:$B$28,2,0)</f>
        <v>ZNGA564BC</v>
      </c>
      <c r="H604" s="1" t="str">
        <f>_xlfn.IFNA(VLOOKUP(Table1[[#This Row],[JOB TYPE]],Table2[#All],2,0), "Not req")</f>
        <v>Not req</v>
      </c>
      <c r="I604" s="56"/>
      <c r="J604" s="58" t="str">
        <f>CONCATENATE(Table1[[#This Row],[WORK ID]],Table1[[#This Row],[CODE]])</f>
        <v>6987701ZNGA564BC</v>
      </c>
      <c r="K604" s="58" t="str">
        <f t="shared" si="46"/>
        <v>UNIQUE</v>
      </c>
      <c r="L604" s="58" t="b">
        <f t="shared" si="48"/>
        <v>0</v>
      </c>
      <c r="M604" s="58" t="str">
        <f t="shared" si="49"/>
        <v>PAY</v>
      </c>
      <c r="N604" s="59">
        <f>IF(M604="PAY", VLOOKUP(Table1[[#This Row],[JOB TYPE]],'CODES FOR CLOSING TYPE'!$A$1:$C$28, 3, 0), "")</f>
        <v>881.69</v>
      </c>
      <c r="O604" s="5">
        <f t="shared" si="47"/>
        <v>18</v>
      </c>
    </row>
    <row r="605" spans="1:15" x14ac:dyDescent="0.3">
      <c r="A605" s="55">
        <v>7256212</v>
      </c>
      <c r="B605" s="133" t="s">
        <v>915</v>
      </c>
      <c r="C605" s="133" t="s">
        <v>6</v>
      </c>
      <c r="D605" s="55"/>
      <c r="E605" s="56" t="s">
        <v>58</v>
      </c>
      <c r="F605" s="60">
        <v>43224</v>
      </c>
      <c r="G605" s="57" t="str">
        <f>VLOOKUP(Table1[[#This Row],[JOB TYPE]],'CODES FOR CLOSING TYPE'!$A$1:$B$28,2,0)</f>
        <v>ZNGA563B</v>
      </c>
      <c r="H605" s="1" t="str">
        <f>_xlfn.IFNA(VLOOKUP(Table1[[#This Row],[JOB TYPE]],Table2[#All],2,0), "Not req")</f>
        <v>REQ</v>
      </c>
      <c r="I605" s="56" t="s">
        <v>164</v>
      </c>
      <c r="J605" s="58" t="str">
        <f>CONCATENATE(Table1[[#This Row],[WORK ID]],Table1[[#This Row],[CODE]])</f>
        <v>7256212ZNGA563B</v>
      </c>
      <c r="K605" s="58" t="str">
        <f t="shared" si="46"/>
        <v>DUP</v>
      </c>
      <c r="L605" s="58" t="b">
        <f t="shared" si="48"/>
        <v>1</v>
      </c>
      <c r="M605" s="58" t="str">
        <f t="shared" si="49"/>
        <v>NO</v>
      </c>
      <c r="N605" s="59" t="str">
        <f>IF(M605="PAY", VLOOKUP(Table1[[#This Row],[JOB TYPE]],'CODES FOR CLOSING TYPE'!$A$1:$C$28, 3, 0), "")</f>
        <v/>
      </c>
      <c r="O605" s="5">
        <f t="shared" si="47"/>
        <v>18</v>
      </c>
    </row>
    <row r="606" spans="1:15" x14ac:dyDescent="0.3">
      <c r="A606" s="55">
        <v>7179661</v>
      </c>
      <c r="B606" s="133" t="s">
        <v>904</v>
      </c>
      <c r="C606" s="133" t="s">
        <v>6</v>
      </c>
      <c r="D606" s="55"/>
      <c r="E606" s="56" t="s">
        <v>612</v>
      </c>
      <c r="F606" s="60">
        <v>43225</v>
      </c>
      <c r="G606" s="57" t="str">
        <f>VLOOKUP(Table1[[#This Row],[JOB TYPE]],'CODES FOR CLOSING TYPE'!$A$1:$B$28,2,0)</f>
        <v>ZNGA563B</v>
      </c>
      <c r="H606" s="58" t="str">
        <f>_xlfn.IFNA(VLOOKUP(Table1[[#This Row],[JOB TYPE]],Table2[#All],2,0), "Not req")</f>
        <v>REQ</v>
      </c>
      <c r="I606" s="56" t="s">
        <v>164</v>
      </c>
      <c r="J606" s="58" t="str">
        <f>CONCATENATE(Table1[[#This Row],[WORK ID]],Table1[[#This Row],[CODE]])</f>
        <v>7179661ZNGA563B</v>
      </c>
      <c r="K606" s="58" t="str">
        <f t="shared" si="46"/>
        <v>DUP</v>
      </c>
      <c r="L606" s="58" t="b">
        <f t="shared" si="48"/>
        <v>1</v>
      </c>
      <c r="M606" s="58" t="str">
        <f t="shared" ref="M606:M620" si="50">IF(AND(K606="DUP", L606=TRUE),"NO","PAY")</f>
        <v>NO</v>
      </c>
      <c r="N606" s="59" t="str">
        <f>IF(M606="PAY", VLOOKUP(Table1[[#This Row],[JOB TYPE]],'CODES FOR CLOSING TYPE'!$A$1:$C$28, 3, 0), "")</f>
        <v/>
      </c>
      <c r="O606" s="5">
        <f t="shared" si="47"/>
        <v>18</v>
      </c>
    </row>
    <row r="607" spans="1:15" x14ac:dyDescent="0.3">
      <c r="A607" s="55">
        <v>6624454</v>
      </c>
      <c r="B607" s="133" t="s">
        <v>916</v>
      </c>
      <c r="C607" s="55" t="s">
        <v>32</v>
      </c>
      <c r="D607" s="55"/>
      <c r="E607" s="56" t="s">
        <v>612</v>
      </c>
      <c r="F607" s="60">
        <v>43225</v>
      </c>
      <c r="G607" s="57" t="str">
        <f>VLOOKUP(Table1[[#This Row],[JOB TYPE]],'CODES FOR CLOSING TYPE'!$A$1:$B$28,2,0)</f>
        <v>ZNGA562BC</v>
      </c>
      <c r="H607" s="58" t="str">
        <f>_xlfn.IFNA(VLOOKUP(Table1[[#This Row],[JOB TYPE]],Table2[#All],2,0), "Not req")</f>
        <v>Not req</v>
      </c>
      <c r="I607" s="56"/>
      <c r="J607" s="58" t="str">
        <f>CONCATENATE(Table1[[#This Row],[WORK ID]],Table1[[#This Row],[CODE]])</f>
        <v>6624454ZNGA562BC</v>
      </c>
      <c r="K607" s="58" t="str">
        <f t="shared" si="46"/>
        <v>UNIQUE</v>
      </c>
      <c r="L607" s="58" t="b">
        <f t="shared" si="48"/>
        <v>0</v>
      </c>
      <c r="M607" s="58" t="str">
        <f t="shared" si="50"/>
        <v>PAY</v>
      </c>
      <c r="N607" s="59">
        <f>IF(M607="PAY", VLOOKUP(Table1[[#This Row],[JOB TYPE]],'CODES FOR CLOSING TYPE'!$A$1:$C$28, 3, 0), "")</f>
        <v>498.69</v>
      </c>
      <c r="O607" s="5">
        <f t="shared" si="47"/>
        <v>18</v>
      </c>
    </row>
    <row r="608" spans="1:15" x14ac:dyDescent="0.3">
      <c r="A608" s="133">
        <v>7211684</v>
      </c>
      <c r="B608" s="55" t="s">
        <v>898</v>
      </c>
      <c r="C608" s="133" t="s">
        <v>26</v>
      </c>
      <c r="D608" s="55"/>
      <c r="E608" s="56" t="s">
        <v>612</v>
      </c>
      <c r="F608" s="60">
        <v>43225</v>
      </c>
      <c r="G608" s="57" t="str">
        <f>VLOOKUP(Table1[[#This Row],[JOB TYPE]],'CODES FOR CLOSING TYPE'!$A$1:$B$28,2,0)</f>
        <v>ZNGA563BC</v>
      </c>
      <c r="H608" s="58" t="str">
        <f>_xlfn.IFNA(VLOOKUP(Table1[[#This Row],[JOB TYPE]],Table2[#All],2,0), "Not req")</f>
        <v>Not req</v>
      </c>
      <c r="I608" s="56"/>
      <c r="J608" s="58" t="str">
        <f>CONCATENATE(Table1[[#This Row],[WORK ID]],Table1[[#This Row],[CODE]])</f>
        <v>7211684ZNGA563BC</v>
      </c>
      <c r="K608" s="58" t="str">
        <f t="shared" si="46"/>
        <v>UNIQUE</v>
      </c>
      <c r="L608" s="58" t="b">
        <f t="shared" si="48"/>
        <v>0</v>
      </c>
      <c r="M608" s="58" t="str">
        <f t="shared" si="50"/>
        <v>PAY</v>
      </c>
      <c r="N608" s="59">
        <f>IF(M608="PAY", VLOOKUP(Table1[[#This Row],[JOB TYPE]],'CODES FOR CLOSING TYPE'!$A$1:$C$28, 3, 0), "")</f>
        <v>626.70000000000005</v>
      </c>
      <c r="O608" s="5">
        <f t="shared" si="47"/>
        <v>18</v>
      </c>
    </row>
    <row r="609" spans="1:15" x14ac:dyDescent="0.3">
      <c r="A609" s="55">
        <v>7198956</v>
      </c>
      <c r="B609" s="133" t="s">
        <v>917</v>
      </c>
      <c r="C609" s="133" t="s">
        <v>11</v>
      </c>
      <c r="D609" s="55"/>
      <c r="E609" s="56" t="s">
        <v>86</v>
      </c>
      <c r="F609" s="60">
        <v>43225</v>
      </c>
      <c r="G609" s="57" t="str">
        <f>VLOOKUP(Table1[[#This Row],[JOB TYPE]],'CODES FOR CLOSING TYPE'!$A$1:$B$28,2,0)</f>
        <v>NGA-750</v>
      </c>
      <c r="H609" s="58" t="str">
        <f>_xlfn.IFNA(VLOOKUP(Table1[[#This Row],[JOB TYPE]],Table2[#All],2,0), "Not req")</f>
        <v>Not req</v>
      </c>
      <c r="I609" s="56"/>
      <c r="J609" s="58" t="str">
        <f>CONCATENATE(Table1[[#This Row],[WORK ID]],Table1[[#This Row],[CODE]])</f>
        <v>7198956NGA-750</v>
      </c>
      <c r="K609" s="58" t="str">
        <f t="shared" si="46"/>
        <v>UNIQUE</v>
      </c>
      <c r="L609" s="58" t="b">
        <f t="shared" si="48"/>
        <v>0</v>
      </c>
      <c r="M609" s="58" t="str">
        <f t="shared" si="50"/>
        <v>PAY</v>
      </c>
      <c r="N609" s="59">
        <f>IF(M609="PAY", VLOOKUP(Table1[[#This Row],[JOB TYPE]],'CODES FOR CLOSING TYPE'!$A$1:$C$28, 3, 0), "")</f>
        <v>22.61</v>
      </c>
      <c r="O609" s="5">
        <f t="shared" si="47"/>
        <v>18</v>
      </c>
    </row>
    <row r="610" spans="1:15" x14ac:dyDescent="0.3">
      <c r="A610" s="55">
        <v>7198956</v>
      </c>
      <c r="B610" s="133" t="s">
        <v>917</v>
      </c>
      <c r="C610" s="55" t="s">
        <v>895</v>
      </c>
      <c r="D610" s="55"/>
      <c r="E610" s="56" t="s">
        <v>86</v>
      </c>
      <c r="F610" s="60">
        <v>43225</v>
      </c>
      <c r="G610" s="57" t="str">
        <f>VLOOKUP(Table1[[#This Row],[JOB TYPE]],'CODES FOR CLOSING TYPE'!$A$1:$B$28,2,0)</f>
        <v>NGA-751</v>
      </c>
      <c r="H610" s="58" t="str">
        <f>_xlfn.IFNA(VLOOKUP(Table1[[#This Row],[JOB TYPE]],Table2[#All],2,0), "Not req")</f>
        <v>Not req</v>
      </c>
      <c r="I610" s="56"/>
      <c r="J610" s="58" t="str">
        <f>CONCATENATE(Table1[[#This Row],[WORK ID]],Table1[[#This Row],[CODE]])</f>
        <v>7198956NGA-751</v>
      </c>
      <c r="K610" s="58" t="str">
        <f t="shared" si="46"/>
        <v>UNIQUE</v>
      </c>
      <c r="L610" s="58" t="b">
        <f t="shared" si="48"/>
        <v>0</v>
      </c>
      <c r="M610" s="58" t="str">
        <f t="shared" si="50"/>
        <v>PAY</v>
      </c>
      <c r="N610" s="59">
        <f>IF(M610="PAY", VLOOKUP(Table1[[#This Row],[JOB TYPE]],'CODES FOR CLOSING TYPE'!$A$1:$C$28, 3, 0), "")</f>
        <v>0</v>
      </c>
      <c r="O610" s="5">
        <f t="shared" si="47"/>
        <v>18</v>
      </c>
    </row>
    <row r="611" spans="1:15" x14ac:dyDescent="0.3">
      <c r="A611" s="55">
        <v>7259603</v>
      </c>
      <c r="B611" s="133" t="s">
        <v>918</v>
      </c>
      <c r="C611" s="133" t="s">
        <v>9</v>
      </c>
      <c r="D611" s="55"/>
      <c r="E611" s="56" t="s">
        <v>30</v>
      </c>
      <c r="F611" s="60">
        <v>43225</v>
      </c>
      <c r="G611" s="57" t="str">
        <f>VLOOKUP(Table1[[#This Row],[JOB TYPE]],'CODES FOR CLOSING TYPE'!$A$1:$B$28,2,0)</f>
        <v>ZNGA561B</v>
      </c>
      <c r="H611" s="58" t="str">
        <f>_xlfn.IFNA(VLOOKUP(Table1[[#This Row],[JOB TYPE]],Table2[#All],2,0), "Not req")</f>
        <v>Not req</v>
      </c>
      <c r="I611" s="56"/>
      <c r="J611" s="58" t="str">
        <f>CONCATENATE(Table1[[#This Row],[WORK ID]],Table1[[#This Row],[CODE]])</f>
        <v>7259603ZNGA561B</v>
      </c>
      <c r="K611" s="58" t="str">
        <f t="shared" si="46"/>
        <v>UNIQUE</v>
      </c>
      <c r="L611" s="58" t="b">
        <f t="shared" si="48"/>
        <v>1</v>
      </c>
      <c r="M611" s="58" t="str">
        <f t="shared" si="50"/>
        <v>PAY</v>
      </c>
      <c r="N611" s="59">
        <f>IF(M611="PAY", VLOOKUP(Table1[[#This Row],[JOB TYPE]],'CODES FOR CLOSING TYPE'!$A$1:$C$28, 3, 0), "")</f>
        <v>194.94</v>
      </c>
      <c r="O611" s="5">
        <f t="shared" si="47"/>
        <v>18</v>
      </c>
    </row>
    <row r="612" spans="1:15" x14ac:dyDescent="0.3">
      <c r="A612" s="55">
        <v>7380495</v>
      </c>
      <c r="B612" s="133" t="s">
        <v>919</v>
      </c>
      <c r="C612" s="133" t="s">
        <v>20</v>
      </c>
      <c r="D612" s="55"/>
      <c r="E612" s="56" t="s">
        <v>7</v>
      </c>
      <c r="F612" s="60">
        <v>43225</v>
      </c>
      <c r="G612" s="57" t="str">
        <f>VLOOKUP(Table1[[#This Row],[JOB TYPE]],'CODES FOR CLOSING TYPE'!$A$1:$B$28,2,0)</f>
        <v>ZNGA564B</v>
      </c>
      <c r="H612" s="58" t="str">
        <f>_xlfn.IFNA(VLOOKUP(Table1[[#This Row],[JOB TYPE]],Table2[#All],2,0), "Not req")</f>
        <v>REQ</v>
      </c>
      <c r="I612" s="56" t="s">
        <v>164</v>
      </c>
      <c r="J612" s="58" t="str">
        <f>CONCATENATE(Table1[[#This Row],[WORK ID]],Table1[[#This Row],[CODE]])</f>
        <v>7380495ZNGA564B</v>
      </c>
      <c r="K612" s="58" t="str">
        <f t="shared" si="46"/>
        <v>UNIQUE</v>
      </c>
      <c r="L612" s="58" t="b">
        <f t="shared" si="48"/>
        <v>1</v>
      </c>
      <c r="M612" s="58" t="str">
        <f t="shared" si="50"/>
        <v>PAY</v>
      </c>
      <c r="N612" s="59">
        <f>IF(M612="PAY", VLOOKUP(Table1[[#This Row],[JOB TYPE]],'CODES FOR CLOSING TYPE'!$A$1:$C$28, 3, 0), "")</f>
        <v>625.48</v>
      </c>
      <c r="O612" s="5">
        <f t="shared" si="47"/>
        <v>18</v>
      </c>
    </row>
    <row r="613" spans="1:15" x14ac:dyDescent="0.3">
      <c r="A613" s="55">
        <v>7026680</v>
      </c>
      <c r="B613" s="133" t="s">
        <v>852</v>
      </c>
      <c r="C613" s="133" t="s">
        <v>52</v>
      </c>
      <c r="D613" s="55"/>
      <c r="E613" s="56" t="s">
        <v>7</v>
      </c>
      <c r="F613" s="60">
        <v>43225</v>
      </c>
      <c r="G613" s="57" t="str">
        <f>VLOOKUP(Table1[[#This Row],[JOB TYPE]],'CODES FOR CLOSING TYPE'!$A$1:$B$28,2,0)</f>
        <v>ZNGA564BC</v>
      </c>
      <c r="H613" s="58" t="str">
        <f>_xlfn.IFNA(VLOOKUP(Table1[[#This Row],[JOB TYPE]],Table2[#All],2,0), "Not req")</f>
        <v>Not req</v>
      </c>
      <c r="I613" s="56"/>
      <c r="J613" s="58" t="str">
        <f>CONCATENATE(Table1[[#This Row],[WORK ID]],Table1[[#This Row],[CODE]])</f>
        <v>7026680ZNGA564BC</v>
      </c>
      <c r="K613" s="58" t="str">
        <f t="shared" si="46"/>
        <v>UNIQUE</v>
      </c>
      <c r="L613" s="58" t="b">
        <f t="shared" si="48"/>
        <v>0</v>
      </c>
      <c r="M613" s="58" t="str">
        <f t="shared" si="50"/>
        <v>PAY</v>
      </c>
      <c r="N613" s="59">
        <f>IF(M613="PAY", VLOOKUP(Table1[[#This Row],[JOB TYPE]],'CODES FOR CLOSING TYPE'!$A$1:$C$28, 3, 0), "")</f>
        <v>881.69</v>
      </c>
      <c r="O613" s="5">
        <f t="shared" si="47"/>
        <v>18</v>
      </c>
    </row>
    <row r="614" spans="1:15" x14ac:dyDescent="0.3">
      <c r="A614" s="55">
        <v>7196538</v>
      </c>
      <c r="B614" s="133" t="s">
        <v>920</v>
      </c>
      <c r="C614" s="133" t="s">
        <v>9</v>
      </c>
      <c r="D614" s="55"/>
      <c r="E614" s="56" t="s">
        <v>155</v>
      </c>
      <c r="F614" s="60">
        <v>43225</v>
      </c>
      <c r="G614" s="57" t="str">
        <f>VLOOKUP(Table1[[#This Row],[JOB TYPE]],'CODES FOR CLOSING TYPE'!$A$1:$B$28,2,0)</f>
        <v>ZNGA561B</v>
      </c>
      <c r="H614" s="58" t="str">
        <f>_xlfn.IFNA(VLOOKUP(Table1[[#This Row],[JOB TYPE]],Table2[#All],2,0), "Not req")</f>
        <v>Not req</v>
      </c>
      <c r="I614" s="56"/>
      <c r="J614" s="58" t="str">
        <f>CONCATENATE(Table1[[#This Row],[WORK ID]],Table1[[#This Row],[CODE]])</f>
        <v>7196538ZNGA561B</v>
      </c>
      <c r="K614" s="58" t="str">
        <f t="shared" si="46"/>
        <v>DUP</v>
      </c>
      <c r="L614" s="58" t="b">
        <f t="shared" si="48"/>
        <v>1</v>
      </c>
      <c r="M614" s="58" t="str">
        <f t="shared" si="50"/>
        <v>NO</v>
      </c>
      <c r="N614" s="59" t="str">
        <f>IF(M614="PAY", VLOOKUP(Table1[[#This Row],[JOB TYPE]],'CODES FOR CLOSING TYPE'!$A$1:$C$28, 3, 0), "")</f>
        <v/>
      </c>
      <c r="O614" s="5">
        <f t="shared" si="47"/>
        <v>18</v>
      </c>
    </row>
    <row r="615" spans="1:15" x14ac:dyDescent="0.3">
      <c r="A615" s="55">
        <v>7196538</v>
      </c>
      <c r="B615" s="134" t="s">
        <v>920</v>
      </c>
      <c r="C615" s="133" t="s">
        <v>15</v>
      </c>
      <c r="D615" s="55"/>
      <c r="E615" s="56" t="s">
        <v>155</v>
      </c>
      <c r="F615" s="60">
        <v>43225</v>
      </c>
      <c r="G615" s="57" t="str">
        <f>VLOOKUP(Table1[[#This Row],[JOB TYPE]],'CODES FOR CLOSING TYPE'!$A$1:$B$28,2,0)</f>
        <v>ZNGA561BC</v>
      </c>
      <c r="H615" s="58" t="str">
        <f>_xlfn.IFNA(VLOOKUP(Table1[[#This Row],[JOB TYPE]],Table2[#All],2,0), "Not req")</f>
        <v>Not req</v>
      </c>
      <c r="I615" s="56"/>
      <c r="J615" s="58" t="str">
        <f>CONCATENATE(Table1[[#This Row],[WORK ID]],Table1[[#This Row],[CODE]])</f>
        <v>7196538ZNGA561BC</v>
      </c>
      <c r="K615" s="58" t="str">
        <f t="shared" si="46"/>
        <v>UNIQUE</v>
      </c>
      <c r="L615" s="58" t="b">
        <f t="shared" si="48"/>
        <v>0</v>
      </c>
      <c r="M615" s="58" t="str">
        <f t="shared" si="50"/>
        <v>PAY</v>
      </c>
      <c r="N615" s="59">
        <f>IF(M615="PAY", VLOOKUP(Table1[[#This Row],[JOB TYPE]],'CODES FOR CLOSING TYPE'!$A$1:$C$28, 3, 0), "")</f>
        <v>433.57</v>
      </c>
      <c r="O615" s="5">
        <f t="shared" si="47"/>
        <v>18</v>
      </c>
    </row>
    <row r="616" spans="1:15" x14ac:dyDescent="0.3">
      <c r="A616" s="55">
        <v>7177784</v>
      </c>
      <c r="B616" s="133" t="s">
        <v>893</v>
      </c>
      <c r="C616" s="133" t="s">
        <v>26</v>
      </c>
      <c r="D616" s="55"/>
      <c r="E616" s="56" t="s">
        <v>155</v>
      </c>
      <c r="F616" s="60">
        <v>43225</v>
      </c>
      <c r="G616" s="57" t="str">
        <f>VLOOKUP(Table1[[#This Row],[JOB TYPE]],'CODES FOR CLOSING TYPE'!$A$1:$B$28,2,0)</f>
        <v>ZNGA563BC</v>
      </c>
      <c r="H616" s="58" t="str">
        <f>_xlfn.IFNA(VLOOKUP(Table1[[#This Row],[JOB TYPE]],Table2[#All],2,0), "Not req")</f>
        <v>Not req</v>
      </c>
      <c r="I616" s="56"/>
      <c r="J616" s="58" t="str">
        <f>CONCATENATE(Table1[[#This Row],[WORK ID]],Table1[[#This Row],[CODE]])</f>
        <v>7177784ZNGA563BC</v>
      </c>
      <c r="K616" s="58" t="str">
        <f t="shared" si="46"/>
        <v>UNIQUE</v>
      </c>
      <c r="L616" s="58" t="b">
        <f t="shared" si="48"/>
        <v>0</v>
      </c>
      <c r="M616" s="58" t="str">
        <f t="shared" si="50"/>
        <v>PAY</v>
      </c>
      <c r="N616" s="59">
        <f>IF(M616="PAY", VLOOKUP(Table1[[#This Row],[JOB TYPE]],'CODES FOR CLOSING TYPE'!$A$1:$C$28, 3, 0), "")</f>
        <v>626.70000000000005</v>
      </c>
      <c r="O616" s="5">
        <f t="shared" si="47"/>
        <v>18</v>
      </c>
    </row>
    <row r="617" spans="1:15" x14ac:dyDescent="0.3">
      <c r="A617" s="55">
        <v>5003392</v>
      </c>
      <c r="B617" s="133" t="s">
        <v>921</v>
      </c>
      <c r="C617" s="133" t="s">
        <v>91</v>
      </c>
      <c r="D617" s="55"/>
      <c r="E617" s="56" t="s">
        <v>42</v>
      </c>
      <c r="F617" s="60">
        <v>43225</v>
      </c>
      <c r="G617" s="57" t="str">
        <f>VLOOKUP(Table1[[#This Row],[JOB TYPE]],'CODES FOR CLOSING TYPE'!$A$1:$B$28,2,0)</f>
        <v>ZNGA562B</v>
      </c>
      <c r="H617" s="58" t="str">
        <f>_xlfn.IFNA(VLOOKUP(Table1[[#This Row],[JOB TYPE]],Table2[#All],2,0), "Not req")</f>
        <v>Not req</v>
      </c>
      <c r="I617" s="56"/>
      <c r="J617" s="58" t="str">
        <f>CONCATENATE(Table1[[#This Row],[WORK ID]],Table1[[#This Row],[CODE]])</f>
        <v>5003392ZNGA562B</v>
      </c>
      <c r="K617" s="58" t="str">
        <f t="shared" si="46"/>
        <v>DUP</v>
      </c>
      <c r="L617" s="58" t="b">
        <f t="shared" si="48"/>
        <v>1</v>
      </c>
      <c r="M617" s="58" t="str">
        <f t="shared" si="50"/>
        <v>NO</v>
      </c>
      <c r="N617" s="59" t="str">
        <f>IF(M617="PAY", VLOOKUP(Table1[[#This Row],[JOB TYPE]],'CODES FOR CLOSING TYPE'!$A$1:$C$28, 3, 0), "")</f>
        <v/>
      </c>
      <c r="O617" s="5">
        <f t="shared" si="47"/>
        <v>18</v>
      </c>
    </row>
    <row r="618" spans="1:15" x14ac:dyDescent="0.3">
      <c r="A618" s="55">
        <v>7250384</v>
      </c>
      <c r="B618" s="55" t="s">
        <v>922</v>
      </c>
      <c r="C618" s="133" t="s">
        <v>26</v>
      </c>
      <c r="D618" s="55"/>
      <c r="E618" s="56" t="s">
        <v>51</v>
      </c>
      <c r="F618" s="60">
        <v>43225</v>
      </c>
      <c r="G618" s="57" t="str">
        <f>VLOOKUP(Table1[[#This Row],[JOB TYPE]],'CODES FOR CLOSING TYPE'!$A$1:$B$28,2,0)</f>
        <v>ZNGA563BC</v>
      </c>
      <c r="H618" s="58" t="str">
        <f>_xlfn.IFNA(VLOOKUP(Table1[[#This Row],[JOB TYPE]],Table2[#All],2,0), "Not req")</f>
        <v>Not req</v>
      </c>
      <c r="I618" s="56"/>
      <c r="J618" s="58" t="str">
        <f>CONCATENATE(Table1[[#This Row],[WORK ID]],Table1[[#This Row],[CODE]])</f>
        <v>7250384ZNGA563BC</v>
      </c>
      <c r="K618" s="58" t="str">
        <f t="shared" si="46"/>
        <v>UNIQUE</v>
      </c>
      <c r="L618" s="58" t="b">
        <f t="shared" si="48"/>
        <v>0</v>
      </c>
      <c r="M618" s="58" t="str">
        <f t="shared" si="50"/>
        <v>PAY</v>
      </c>
      <c r="N618" s="59">
        <f>IF(M618="PAY", VLOOKUP(Table1[[#This Row],[JOB TYPE]],'CODES FOR CLOSING TYPE'!$A$1:$C$28, 3, 0), "")</f>
        <v>626.70000000000005</v>
      </c>
      <c r="O618" s="5">
        <f t="shared" si="47"/>
        <v>18</v>
      </c>
    </row>
    <row r="619" spans="1:15" x14ac:dyDescent="0.3">
      <c r="A619" s="55">
        <v>7291775</v>
      </c>
      <c r="B619" s="133" t="s">
        <v>923</v>
      </c>
      <c r="C619" s="133" t="s">
        <v>9</v>
      </c>
      <c r="D619" s="55"/>
      <c r="E619" s="56" t="s">
        <v>51</v>
      </c>
      <c r="F619" s="60">
        <v>43225</v>
      </c>
      <c r="G619" s="57" t="str">
        <f>VLOOKUP(Table1[[#This Row],[JOB TYPE]],'CODES FOR CLOSING TYPE'!$A$1:$B$28,2,0)</f>
        <v>ZNGA561B</v>
      </c>
      <c r="H619" s="58" t="str">
        <f>_xlfn.IFNA(VLOOKUP(Table1[[#This Row],[JOB TYPE]],Table2[#All],2,0), "Not req")</f>
        <v>Not req</v>
      </c>
      <c r="I619" s="56"/>
      <c r="J619" s="58" t="str">
        <f>CONCATENATE(Table1[[#This Row],[WORK ID]],Table1[[#This Row],[CODE]])</f>
        <v>7291775ZNGA561B</v>
      </c>
      <c r="K619" s="58" t="str">
        <f t="shared" si="46"/>
        <v>DUP</v>
      </c>
      <c r="L619" s="58" t="b">
        <f t="shared" si="48"/>
        <v>1</v>
      </c>
      <c r="M619" s="58" t="str">
        <f t="shared" si="50"/>
        <v>NO</v>
      </c>
      <c r="N619" s="59" t="str">
        <f>IF(M619="PAY", VLOOKUP(Table1[[#This Row],[JOB TYPE]],'CODES FOR CLOSING TYPE'!$A$1:$C$28, 3, 0), "")</f>
        <v/>
      </c>
      <c r="O619" s="5">
        <f t="shared" si="47"/>
        <v>18</v>
      </c>
    </row>
    <row r="620" spans="1:15" x14ac:dyDescent="0.3">
      <c r="A620" s="55">
        <v>7358465</v>
      </c>
      <c r="B620" s="133" t="s">
        <v>924</v>
      </c>
      <c r="C620" s="133" t="s">
        <v>6</v>
      </c>
      <c r="D620" s="55"/>
      <c r="E620" s="56" t="s">
        <v>58</v>
      </c>
      <c r="F620" s="60">
        <v>43225</v>
      </c>
      <c r="G620" s="57" t="str">
        <f>VLOOKUP(Table1[[#This Row],[JOB TYPE]],'CODES FOR CLOSING TYPE'!$A$1:$B$28,2,0)</f>
        <v>ZNGA563B</v>
      </c>
      <c r="H620" s="58" t="str">
        <f>_xlfn.IFNA(VLOOKUP(Table1[[#This Row],[JOB TYPE]],Table2[#All],2,0), "Not req")</f>
        <v>REQ</v>
      </c>
      <c r="I620" s="56" t="s">
        <v>164</v>
      </c>
      <c r="J620" s="58" t="str">
        <f>CONCATENATE(Table1[[#This Row],[WORK ID]],Table1[[#This Row],[CODE]])</f>
        <v>7358465ZNGA563B</v>
      </c>
      <c r="K620" s="58" t="str">
        <f t="shared" si="46"/>
        <v>DUP</v>
      </c>
      <c r="L620" s="58" t="b">
        <f t="shared" si="48"/>
        <v>1</v>
      </c>
      <c r="M620" s="58" t="str">
        <f t="shared" si="50"/>
        <v>NO</v>
      </c>
      <c r="N620" s="59" t="str">
        <f>IF(M620="PAY", VLOOKUP(Table1[[#This Row],[JOB TYPE]],'CODES FOR CLOSING TYPE'!$A$1:$C$28, 3, 0), "")</f>
        <v/>
      </c>
      <c r="O620" s="5">
        <f t="shared" si="47"/>
        <v>18</v>
      </c>
    </row>
    <row r="621" spans="1:15" x14ac:dyDescent="0.3">
      <c r="A621" s="55">
        <v>7179661</v>
      </c>
      <c r="B621" s="133" t="s">
        <v>904</v>
      </c>
      <c r="C621" s="133" t="s">
        <v>26</v>
      </c>
      <c r="D621" s="55"/>
      <c r="E621" s="56" t="s">
        <v>612</v>
      </c>
      <c r="F621" s="60">
        <v>43227</v>
      </c>
      <c r="G621" s="57" t="str">
        <f>VLOOKUP(Table1[[#This Row],[JOB TYPE]],'CODES FOR CLOSING TYPE'!$A$1:$B$28,2,0)</f>
        <v>ZNGA563BC</v>
      </c>
      <c r="H621" s="58" t="str">
        <f>_xlfn.IFNA(VLOOKUP(Table1[[#This Row],[JOB TYPE]],Table2[#All],2,0), "Not req")</f>
        <v>Not req</v>
      </c>
      <c r="I621" s="56"/>
      <c r="J621" s="58" t="str">
        <f>CONCATENATE(Table1[[#This Row],[WORK ID]],Table1[[#This Row],[CODE]])</f>
        <v>7179661ZNGA563BC</v>
      </c>
      <c r="K621" s="58" t="str">
        <f t="shared" si="46"/>
        <v>UNIQUE</v>
      </c>
      <c r="L621" s="58" t="b">
        <f t="shared" si="48"/>
        <v>0</v>
      </c>
      <c r="M621" s="58" t="str">
        <f t="shared" ref="M621:M643" si="51">IF(AND(K621="DUP", L621=TRUE),"NO","PAY")</f>
        <v>PAY</v>
      </c>
      <c r="N621" s="59">
        <f>IF(M621="PAY", VLOOKUP(Table1[[#This Row],[JOB TYPE]],'CODES FOR CLOSING TYPE'!$A$1:$C$28, 3, 0), "")</f>
        <v>626.70000000000005</v>
      </c>
      <c r="O621" s="5">
        <f t="shared" si="47"/>
        <v>19</v>
      </c>
    </row>
    <row r="622" spans="1:15" x14ac:dyDescent="0.3">
      <c r="A622" s="55">
        <v>7354858</v>
      </c>
      <c r="B622" s="133" t="s">
        <v>929</v>
      </c>
      <c r="C622" s="133" t="s">
        <v>11</v>
      </c>
      <c r="D622" s="55"/>
      <c r="E622" s="56" t="s">
        <v>86</v>
      </c>
      <c r="F622" s="60">
        <v>43227</v>
      </c>
      <c r="G622" s="57" t="str">
        <f>VLOOKUP(Table1[[#This Row],[JOB TYPE]],'CODES FOR CLOSING TYPE'!$A$1:$B$28,2,0)</f>
        <v>NGA-750</v>
      </c>
      <c r="H622" s="58" t="str">
        <f>_xlfn.IFNA(VLOOKUP(Table1[[#This Row],[JOB TYPE]],Table2[#All],2,0), "Not req")</f>
        <v>Not req</v>
      </c>
      <c r="I622" s="56"/>
      <c r="J622" s="58" t="str">
        <f>CONCATENATE(Table1[[#This Row],[WORK ID]],Table1[[#This Row],[CODE]])</f>
        <v>7354858NGA-750</v>
      </c>
      <c r="K622" s="58" t="str">
        <f t="shared" si="46"/>
        <v>UNIQUE</v>
      </c>
      <c r="L622" s="58" t="b">
        <f t="shared" si="48"/>
        <v>0</v>
      </c>
      <c r="M622" s="58" t="str">
        <f t="shared" si="51"/>
        <v>PAY</v>
      </c>
      <c r="N622" s="59">
        <f>IF(M622="PAY", VLOOKUP(Table1[[#This Row],[JOB TYPE]],'CODES FOR CLOSING TYPE'!$A$1:$C$28, 3, 0), "")</f>
        <v>22.61</v>
      </c>
      <c r="O622" s="5">
        <f t="shared" si="47"/>
        <v>19</v>
      </c>
    </row>
    <row r="623" spans="1:15" x14ac:dyDescent="0.35">
      <c r="A623" s="30">
        <v>7354858</v>
      </c>
      <c r="B623" s="30" t="s">
        <v>929</v>
      </c>
      <c r="C623" s="53" t="s">
        <v>202</v>
      </c>
      <c r="D623" s="30"/>
      <c r="E623" s="1" t="s">
        <v>86</v>
      </c>
      <c r="F623" s="60">
        <v>43227</v>
      </c>
      <c r="G623" s="32" t="str">
        <f>VLOOKUP(Table1[[#This Row],[JOB TYPE]],'CODES FOR CLOSING TYPE'!$A$1:$B$28,2,0)</f>
        <v>NGA-762</v>
      </c>
      <c r="H623" s="5" t="str">
        <f>_xlfn.IFNA(VLOOKUP(Table1[[#This Row],[JOB TYPE]],Table2[#All],2,0), "Not req")</f>
        <v>Not req</v>
      </c>
      <c r="J623" s="5" t="str">
        <f>CONCATENATE(Table1[[#This Row],[WORK ID]],Table1[[#This Row],[CODE]])</f>
        <v>7354858NGA-762</v>
      </c>
      <c r="K623" s="5" t="str">
        <f t="shared" si="46"/>
        <v>UNIQUE</v>
      </c>
      <c r="L623" s="5" t="b">
        <f t="shared" si="48"/>
        <v>0</v>
      </c>
      <c r="M623" s="5" t="str">
        <f t="shared" si="51"/>
        <v>PAY</v>
      </c>
      <c r="N623" s="34">
        <f>IF(M623="PAY", VLOOKUP(Table1[[#This Row],[JOB TYPE]],'CODES FOR CLOSING TYPE'!$A$1:$C$28, 3, 0), "")</f>
        <v>60.72</v>
      </c>
      <c r="O623" s="5">
        <f t="shared" si="47"/>
        <v>19</v>
      </c>
    </row>
    <row r="624" spans="1:15" x14ac:dyDescent="0.3">
      <c r="A624" s="55">
        <v>7155346</v>
      </c>
      <c r="B624" s="133" t="s">
        <v>891</v>
      </c>
      <c r="C624" s="133" t="s">
        <v>32</v>
      </c>
      <c r="D624" s="55"/>
      <c r="E624" s="1" t="s">
        <v>86</v>
      </c>
      <c r="F624" s="60">
        <v>43227</v>
      </c>
      <c r="G624" s="57" t="str">
        <f>VLOOKUP(Table1[[#This Row],[JOB TYPE]],'CODES FOR CLOSING TYPE'!$A$1:$B$28,2,0)</f>
        <v>ZNGA562BC</v>
      </c>
      <c r="H624" s="58" t="str">
        <f>_xlfn.IFNA(VLOOKUP(Table1[[#This Row],[JOB TYPE]],Table2[#All],2,0), "Not req")</f>
        <v>Not req</v>
      </c>
      <c r="I624" s="56"/>
      <c r="J624" s="58" t="str">
        <f>CONCATENATE(Table1[[#This Row],[WORK ID]],Table1[[#This Row],[CODE]])</f>
        <v>7155346ZNGA562BC</v>
      </c>
      <c r="K624" s="58" t="str">
        <f t="shared" si="46"/>
        <v>UNIQUE</v>
      </c>
      <c r="L624" s="58" t="b">
        <f t="shared" si="48"/>
        <v>0</v>
      </c>
      <c r="M624" s="58" t="str">
        <f t="shared" si="51"/>
        <v>PAY</v>
      </c>
      <c r="N624" s="59">
        <f>IF(M624="PAY", VLOOKUP(Table1[[#This Row],[JOB TYPE]],'CODES FOR CLOSING TYPE'!$A$1:$C$28, 3, 0), "")</f>
        <v>498.69</v>
      </c>
      <c r="O624" s="5">
        <f t="shared" si="47"/>
        <v>19</v>
      </c>
    </row>
    <row r="625" spans="1:15" x14ac:dyDescent="0.3">
      <c r="A625" s="55">
        <v>7232359</v>
      </c>
      <c r="B625" s="133" t="s">
        <v>907</v>
      </c>
      <c r="C625" s="133" t="s">
        <v>15</v>
      </c>
      <c r="D625" s="55"/>
      <c r="E625" s="56" t="s">
        <v>30</v>
      </c>
      <c r="F625" s="60">
        <v>43227</v>
      </c>
      <c r="G625" s="57" t="str">
        <f>VLOOKUP(Table1[[#This Row],[JOB TYPE]],'CODES FOR CLOSING TYPE'!$A$1:$B$28,2,0)</f>
        <v>ZNGA561BC</v>
      </c>
      <c r="H625" s="58" t="str">
        <f>_xlfn.IFNA(VLOOKUP(Table1[[#This Row],[JOB TYPE]],Table2[#All],2,0), "Not req")</f>
        <v>Not req</v>
      </c>
      <c r="I625" s="56"/>
      <c r="J625" s="58" t="str">
        <f>CONCATENATE(Table1[[#This Row],[WORK ID]],Table1[[#This Row],[CODE]])</f>
        <v>7232359ZNGA561BC</v>
      </c>
      <c r="K625" s="58" t="str">
        <f t="shared" si="46"/>
        <v>UNIQUE</v>
      </c>
      <c r="L625" s="58" t="b">
        <f t="shared" si="48"/>
        <v>0</v>
      </c>
      <c r="M625" s="58" t="str">
        <f t="shared" si="51"/>
        <v>PAY</v>
      </c>
      <c r="N625" s="59">
        <f>IF(M625="PAY", VLOOKUP(Table1[[#This Row],[JOB TYPE]],'CODES FOR CLOSING TYPE'!$A$1:$C$28, 3, 0), "")</f>
        <v>433.57</v>
      </c>
      <c r="O625" s="5">
        <f t="shared" si="47"/>
        <v>19</v>
      </c>
    </row>
    <row r="626" spans="1:15" x14ac:dyDescent="0.3">
      <c r="A626" s="55">
        <v>7177444</v>
      </c>
      <c r="B626" s="133" t="s">
        <v>883</v>
      </c>
      <c r="C626" s="133" t="s">
        <v>15</v>
      </c>
      <c r="D626" s="55"/>
      <c r="E626" s="56" t="s">
        <v>30</v>
      </c>
      <c r="F626" s="60">
        <v>43227</v>
      </c>
      <c r="G626" s="57" t="str">
        <f>VLOOKUP(Table1[[#This Row],[JOB TYPE]],'CODES FOR CLOSING TYPE'!$A$1:$B$28,2,0)</f>
        <v>ZNGA561BC</v>
      </c>
      <c r="H626" s="58" t="str">
        <f>_xlfn.IFNA(VLOOKUP(Table1[[#This Row],[JOB TYPE]],Table2[#All],2,0), "Not req")</f>
        <v>Not req</v>
      </c>
      <c r="I626" s="56"/>
      <c r="J626" s="58" t="str">
        <f>CONCATENATE(Table1[[#This Row],[WORK ID]],Table1[[#This Row],[CODE]])</f>
        <v>7177444ZNGA561BC</v>
      </c>
      <c r="K626" s="58" t="str">
        <f t="shared" si="46"/>
        <v>UNIQUE</v>
      </c>
      <c r="L626" s="58" t="b">
        <f t="shared" si="48"/>
        <v>0</v>
      </c>
      <c r="M626" s="58" t="str">
        <f t="shared" si="51"/>
        <v>PAY</v>
      </c>
      <c r="N626" s="59">
        <f>IF(M626="PAY", VLOOKUP(Table1[[#This Row],[JOB TYPE]],'CODES FOR CLOSING TYPE'!$A$1:$C$28, 3, 0), "")</f>
        <v>433.57</v>
      </c>
      <c r="O626" s="5">
        <f t="shared" si="47"/>
        <v>19</v>
      </c>
    </row>
    <row r="627" spans="1:15" x14ac:dyDescent="0.3">
      <c r="A627" s="55">
        <v>5430806</v>
      </c>
      <c r="B627" s="133" t="s">
        <v>930</v>
      </c>
      <c r="C627" s="133" t="s">
        <v>13</v>
      </c>
      <c r="D627" s="55"/>
      <c r="E627" s="56" t="s">
        <v>30</v>
      </c>
      <c r="F627" s="60">
        <v>43227</v>
      </c>
      <c r="G627" s="57" t="str">
        <f>VLOOKUP(Table1[[#This Row],[JOB TYPE]],'CODES FOR CLOSING TYPE'!$A$1:$B$28,2,0)</f>
        <v>Z999</v>
      </c>
      <c r="H627" s="58" t="str">
        <f>_xlfn.IFNA(VLOOKUP(Table1[[#This Row],[JOB TYPE]],Table2[#All],2,0), "Not req")</f>
        <v>REQ</v>
      </c>
      <c r="I627" s="56" t="s">
        <v>164</v>
      </c>
      <c r="J627" s="58" t="str">
        <f>CONCATENATE(Table1[[#This Row],[WORK ID]],Table1[[#This Row],[CODE]])</f>
        <v>5430806Z999</v>
      </c>
      <c r="K627" s="58" t="str">
        <f t="shared" si="46"/>
        <v>UNIQUE</v>
      </c>
      <c r="L627" s="58" t="b">
        <f t="shared" si="48"/>
        <v>0</v>
      </c>
      <c r="M627" s="58" t="str">
        <f t="shared" si="51"/>
        <v>PAY</v>
      </c>
      <c r="N627" s="59">
        <f>IF(M627="PAY", VLOOKUP(Table1[[#This Row],[JOB TYPE]],'CODES FOR CLOSING TYPE'!$A$1:$C$28, 3, 0), "")</f>
        <v>0</v>
      </c>
      <c r="O627" s="5">
        <f t="shared" si="47"/>
        <v>19</v>
      </c>
    </row>
    <row r="628" spans="1:15" x14ac:dyDescent="0.3">
      <c r="A628" s="55">
        <v>7020453</v>
      </c>
      <c r="B628" s="133" t="s">
        <v>853</v>
      </c>
      <c r="C628" s="133" t="s">
        <v>26</v>
      </c>
      <c r="D628" s="55"/>
      <c r="E628" s="56" t="s">
        <v>7</v>
      </c>
      <c r="F628" s="60">
        <v>43227</v>
      </c>
      <c r="G628" s="57" t="str">
        <f>VLOOKUP(Table1[[#This Row],[JOB TYPE]],'CODES FOR CLOSING TYPE'!$A$1:$B$28,2,0)</f>
        <v>ZNGA563BC</v>
      </c>
      <c r="H628" s="58" t="str">
        <f>_xlfn.IFNA(VLOOKUP(Table1[[#This Row],[JOB TYPE]],Table2[#All],2,0), "Not req")</f>
        <v>Not req</v>
      </c>
      <c r="I628" s="56"/>
      <c r="J628" s="58" t="str">
        <f>CONCATENATE(Table1[[#This Row],[WORK ID]],Table1[[#This Row],[CODE]])</f>
        <v>7020453ZNGA563BC</v>
      </c>
      <c r="K628" s="58" t="str">
        <f t="shared" si="46"/>
        <v>UNIQUE</v>
      </c>
      <c r="L628" s="58" t="b">
        <f t="shared" si="48"/>
        <v>0</v>
      </c>
      <c r="M628" s="58" t="str">
        <f t="shared" si="51"/>
        <v>PAY</v>
      </c>
      <c r="N628" s="59">
        <f>IF(M628="PAY", VLOOKUP(Table1[[#This Row],[JOB TYPE]],'CODES FOR CLOSING TYPE'!$A$1:$C$28, 3, 0), "")</f>
        <v>626.70000000000005</v>
      </c>
      <c r="O628" s="5">
        <f t="shared" si="47"/>
        <v>19</v>
      </c>
    </row>
    <row r="629" spans="1:15" x14ac:dyDescent="0.3">
      <c r="A629" s="55">
        <v>7091293</v>
      </c>
      <c r="B629" s="133" t="s">
        <v>931</v>
      </c>
      <c r="C629" s="133" t="s">
        <v>11</v>
      </c>
      <c r="D629" s="55"/>
      <c r="E629" s="56" t="s">
        <v>7</v>
      </c>
      <c r="F629" s="60">
        <v>43227</v>
      </c>
      <c r="G629" s="57" t="str">
        <f>VLOOKUP(Table1[[#This Row],[JOB TYPE]],'CODES FOR CLOSING TYPE'!$A$1:$B$28,2,0)</f>
        <v>NGA-750</v>
      </c>
      <c r="H629" s="58" t="str">
        <f>_xlfn.IFNA(VLOOKUP(Table1[[#This Row],[JOB TYPE]],Table2[#All],2,0), "Not req")</f>
        <v>Not req</v>
      </c>
      <c r="I629" s="56"/>
      <c r="J629" s="58" t="str">
        <f>CONCATENATE(Table1[[#This Row],[WORK ID]],Table1[[#This Row],[CODE]])</f>
        <v>7091293NGA-750</v>
      </c>
      <c r="K629" s="58" t="str">
        <f t="shared" si="46"/>
        <v>UNIQUE</v>
      </c>
      <c r="L629" s="58" t="b">
        <f t="shared" si="48"/>
        <v>0</v>
      </c>
      <c r="M629" s="58" t="str">
        <f t="shared" si="51"/>
        <v>PAY</v>
      </c>
      <c r="N629" s="59">
        <f>IF(M629="PAY", VLOOKUP(Table1[[#This Row],[JOB TYPE]],'CODES FOR CLOSING TYPE'!$A$1:$C$28, 3, 0), "")</f>
        <v>22.61</v>
      </c>
      <c r="O629" s="5">
        <f t="shared" si="47"/>
        <v>19</v>
      </c>
    </row>
    <row r="630" spans="1:15" x14ac:dyDescent="0.35">
      <c r="A630" s="30">
        <v>7091293</v>
      </c>
      <c r="B630" s="30" t="s">
        <v>931</v>
      </c>
      <c r="C630" s="30" t="s">
        <v>194</v>
      </c>
      <c r="D630" s="30"/>
      <c r="E630" s="1" t="s">
        <v>7</v>
      </c>
      <c r="F630" s="60">
        <v>43227</v>
      </c>
      <c r="G630" s="32" t="str">
        <f>VLOOKUP(Table1[[#This Row],[JOB TYPE]],'CODES FOR CLOSING TYPE'!$A$1:$B$28,2,0)</f>
        <v>NGA-753</v>
      </c>
      <c r="H630" s="5" t="str">
        <f>_xlfn.IFNA(VLOOKUP(Table1[[#This Row],[JOB TYPE]],Table2[#All],2,0), "Not req")</f>
        <v>Not req</v>
      </c>
      <c r="J630" s="5" t="str">
        <f>CONCATENATE(Table1[[#This Row],[WORK ID]],Table1[[#This Row],[CODE]])</f>
        <v>7091293NGA-753</v>
      </c>
      <c r="K630" s="5" t="str">
        <f t="shared" si="46"/>
        <v>UNIQUE</v>
      </c>
      <c r="L630" s="5" t="b">
        <f t="shared" si="48"/>
        <v>0</v>
      </c>
      <c r="M630" s="5" t="str">
        <f t="shared" si="51"/>
        <v>PAY</v>
      </c>
      <c r="N630" s="34">
        <f>IF(M630="PAY", VLOOKUP(Table1[[#This Row],[JOB TYPE]],'CODES FOR CLOSING TYPE'!$A$1:$C$28, 3, 0), "")</f>
        <v>68.2</v>
      </c>
      <c r="O630" s="5">
        <f t="shared" si="47"/>
        <v>19</v>
      </c>
    </row>
    <row r="631" spans="1:15" x14ac:dyDescent="0.3">
      <c r="A631" s="55">
        <v>7145408</v>
      </c>
      <c r="B631" s="133" t="s">
        <v>932</v>
      </c>
      <c r="C631" s="133" t="s">
        <v>6</v>
      </c>
      <c r="D631" s="55"/>
      <c r="E631" s="1" t="s">
        <v>7</v>
      </c>
      <c r="F631" s="60">
        <v>43227</v>
      </c>
      <c r="G631" s="57" t="str">
        <f>VLOOKUP(Table1[[#This Row],[JOB TYPE]],'CODES FOR CLOSING TYPE'!$A$1:$B$28,2,0)</f>
        <v>ZNGA563B</v>
      </c>
      <c r="H631" s="58" t="str">
        <f>_xlfn.IFNA(VLOOKUP(Table1[[#This Row],[JOB TYPE]],Table2[#All],2,0), "Not req")</f>
        <v>REQ</v>
      </c>
      <c r="I631" s="56" t="s">
        <v>164</v>
      </c>
      <c r="J631" s="58" t="str">
        <f>CONCATENATE(Table1[[#This Row],[WORK ID]],Table1[[#This Row],[CODE]])</f>
        <v>7145408ZNGA563B</v>
      </c>
      <c r="K631" s="58" t="str">
        <f t="shared" si="46"/>
        <v>DUP</v>
      </c>
      <c r="L631" s="58" t="b">
        <f t="shared" si="48"/>
        <v>1</v>
      </c>
      <c r="M631" s="58" t="str">
        <f t="shared" si="51"/>
        <v>NO</v>
      </c>
      <c r="N631" s="59" t="str">
        <f>IF(M631="PAY", VLOOKUP(Table1[[#This Row],[JOB TYPE]],'CODES FOR CLOSING TYPE'!$A$1:$C$28, 3, 0), "")</f>
        <v/>
      </c>
      <c r="O631" s="5">
        <f t="shared" si="47"/>
        <v>19</v>
      </c>
    </row>
    <row r="632" spans="1:15" x14ac:dyDescent="0.3">
      <c r="A632" s="55">
        <v>7311596</v>
      </c>
      <c r="B632" s="133" t="s">
        <v>933</v>
      </c>
      <c r="C632" s="133" t="s">
        <v>6</v>
      </c>
      <c r="D632" s="55"/>
      <c r="E632" s="56" t="s">
        <v>155</v>
      </c>
      <c r="F632" s="60">
        <v>43227</v>
      </c>
      <c r="G632" s="57" t="str">
        <f>VLOOKUP(Table1[[#This Row],[JOB TYPE]],'CODES FOR CLOSING TYPE'!$A$1:$B$28,2,0)</f>
        <v>ZNGA563B</v>
      </c>
      <c r="H632" s="58" t="str">
        <f>_xlfn.IFNA(VLOOKUP(Table1[[#This Row],[JOB TYPE]],Table2[#All],2,0), "Not req")</f>
        <v>REQ</v>
      </c>
      <c r="I632" s="56" t="s">
        <v>164</v>
      </c>
      <c r="J632" s="58" t="str">
        <f>CONCATENATE(Table1[[#This Row],[WORK ID]],Table1[[#This Row],[CODE]])</f>
        <v>7311596ZNGA563B</v>
      </c>
      <c r="K632" s="58" t="str">
        <f t="shared" si="46"/>
        <v>DUP</v>
      </c>
      <c r="L632" s="58" t="b">
        <f t="shared" si="48"/>
        <v>1</v>
      </c>
      <c r="M632" s="58" t="str">
        <f t="shared" si="51"/>
        <v>NO</v>
      </c>
      <c r="N632" s="59" t="str">
        <f>IF(M632="PAY", VLOOKUP(Table1[[#This Row],[JOB TYPE]],'CODES FOR CLOSING TYPE'!$A$1:$C$28, 3, 0), "")</f>
        <v/>
      </c>
      <c r="O632" s="5">
        <f t="shared" si="47"/>
        <v>19</v>
      </c>
    </row>
    <row r="633" spans="1:15" x14ac:dyDescent="0.3">
      <c r="A633" s="55">
        <v>7311596</v>
      </c>
      <c r="B633" s="133" t="s">
        <v>933</v>
      </c>
      <c r="C633" s="133" t="s">
        <v>26</v>
      </c>
      <c r="D633" s="55"/>
      <c r="E633" s="56" t="s">
        <v>155</v>
      </c>
      <c r="F633" s="60">
        <v>43227</v>
      </c>
      <c r="G633" s="57" t="str">
        <f>VLOOKUP(Table1[[#This Row],[JOB TYPE]],'CODES FOR CLOSING TYPE'!$A$1:$B$28,2,0)</f>
        <v>ZNGA563BC</v>
      </c>
      <c r="H633" s="58" t="str">
        <f>_xlfn.IFNA(VLOOKUP(Table1[[#This Row],[JOB TYPE]],Table2[#All],2,0), "Not req")</f>
        <v>Not req</v>
      </c>
      <c r="I633" s="56"/>
      <c r="J633" s="58" t="str">
        <f>CONCATENATE(Table1[[#This Row],[WORK ID]],Table1[[#This Row],[CODE]])</f>
        <v>7311596ZNGA563BC</v>
      </c>
      <c r="K633" s="58" t="str">
        <f t="shared" si="46"/>
        <v>UNIQUE</v>
      </c>
      <c r="L633" s="58" t="b">
        <f t="shared" si="48"/>
        <v>0</v>
      </c>
      <c r="M633" s="58" t="str">
        <f t="shared" si="51"/>
        <v>PAY</v>
      </c>
      <c r="N633" s="59">
        <f>IF(M633="PAY", VLOOKUP(Table1[[#This Row],[JOB TYPE]],'CODES FOR CLOSING TYPE'!$A$1:$C$28, 3, 0), "")</f>
        <v>626.70000000000005</v>
      </c>
      <c r="O633" s="5">
        <f t="shared" si="47"/>
        <v>19</v>
      </c>
    </row>
    <row r="634" spans="1:15" x14ac:dyDescent="0.3">
      <c r="A634" s="55">
        <v>7301600</v>
      </c>
      <c r="B634" s="133" t="s">
        <v>934</v>
      </c>
      <c r="C634" s="133" t="s">
        <v>9</v>
      </c>
      <c r="D634" s="55"/>
      <c r="E634" s="56" t="s">
        <v>42</v>
      </c>
      <c r="F634" s="60">
        <v>43227</v>
      </c>
      <c r="G634" s="57" t="str">
        <f>VLOOKUP(Table1[[#This Row],[JOB TYPE]],'CODES FOR CLOSING TYPE'!$A$1:$B$28,2,0)</f>
        <v>ZNGA561B</v>
      </c>
      <c r="H634" s="58" t="str">
        <f>_xlfn.IFNA(VLOOKUP(Table1[[#This Row],[JOB TYPE]],Table2[#All],2,0), "Not req")</f>
        <v>Not req</v>
      </c>
      <c r="I634" s="56"/>
      <c r="J634" s="58" t="str">
        <f>CONCATENATE(Table1[[#This Row],[WORK ID]],Table1[[#This Row],[CODE]])</f>
        <v>7301600ZNGA561B</v>
      </c>
      <c r="K634" s="58" t="str">
        <f t="shared" si="46"/>
        <v>DUP</v>
      </c>
      <c r="L634" s="58" t="b">
        <f t="shared" si="48"/>
        <v>1</v>
      </c>
      <c r="M634" s="58" t="str">
        <f t="shared" si="51"/>
        <v>NO</v>
      </c>
      <c r="N634" s="59" t="str">
        <f>IF(M634="PAY", VLOOKUP(Table1[[#This Row],[JOB TYPE]],'CODES FOR CLOSING TYPE'!$A$1:$C$28, 3, 0), "")</f>
        <v/>
      </c>
      <c r="O634" s="5">
        <f t="shared" si="47"/>
        <v>19</v>
      </c>
    </row>
    <row r="635" spans="1:15" x14ac:dyDescent="0.3">
      <c r="A635" s="55">
        <v>7218757</v>
      </c>
      <c r="B635" s="133" t="s">
        <v>935</v>
      </c>
      <c r="C635" s="133" t="s">
        <v>6</v>
      </c>
      <c r="D635" s="55"/>
      <c r="E635" s="56" t="s">
        <v>51</v>
      </c>
      <c r="F635" s="60">
        <v>43227</v>
      </c>
      <c r="G635" s="57" t="str">
        <f>VLOOKUP(Table1[[#This Row],[JOB TYPE]],'CODES FOR CLOSING TYPE'!$A$1:$B$28,2,0)</f>
        <v>ZNGA563B</v>
      </c>
      <c r="H635" s="58" t="str">
        <f>_xlfn.IFNA(VLOOKUP(Table1[[#This Row],[JOB TYPE]],Table2[#All],2,0), "Not req")</f>
        <v>REQ</v>
      </c>
      <c r="I635" s="56" t="s">
        <v>164</v>
      </c>
      <c r="J635" s="58" t="str">
        <f>CONCATENATE(Table1[[#This Row],[WORK ID]],Table1[[#This Row],[CODE]])</f>
        <v>7218757ZNGA563B</v>
      </c>
      <c r="K635" s="58" t="str">
        <f t="shared" si="46"/>
        <v>DUP</v>
      </c>
      <c r="L635" s="58" t="b">
        <f t="shared" si="48"/>
        <v>1</v>
      </c>
      <c r="M635" s="58" t="str">
        <f t="shared" si="51"/>
        <v>NO</v>
      </c>
      <c r="N635" s="59" t="str">
        <f>IF(M635="PAY", VLOOKUP(Table1[[#This Row],[JOB TYPE]],'CODES FOR CLOSING TYPE'!$A$1:$C$28, 3, 0), "")</f>
        <v/>
      </c>
      <c r="O635" s="5">
        <f t="shared" si="47"/>
        <v>19</v>
      </c>
    </row>
    <row r="636" spans="1:15" x14ac:dyDescent="0.3">
      <c r="A636" s="55">
        <v>7280659</v>
      </c>
      <c r="B636" s="133" t="s">
        <v>936</v>
      </c>
      <c r="C636" s="133" t="s">
        <v>6</v>
      </c>
      <c r="D636" s="55"/>
      <c r="E636" s="56" t="s">
        <v>51</v>
      </c>
      <c r="F636" s="60">
        <v>43227</v>
      </c>
      <c r="G636" s="57" t="str">
        <f>VLOOKUP(Table1[[#This Row],[JOB TYPE]],'CODES FOR CLOSING TYPE'!$A$1:$B$28,2,0)</f>
        <v>ZNGA563B</v>
      </c>
      <c r="H636" s="58" t="str">
        <f>_xlfn.IFNA(VLOOKUP(Table1[[#This Row],[JOB TYPE]],Table2[#All],2,0), "Not req")</f>
        <v>REQ</v>
      </c>
      <c r="I636" s="56" t="s">
        <v>164</v>
      </c>
      <c r="J636" s="58" t="str">
        <f>CONCATENATE(Table1[[#This Row],[WORK ID]],Table1[[#This Row],[CODE]])</f>
        <v>7280659ZNGA563B</v>
      </c>
      <c r="K636" s="58" t="str">
        <f t="shared" si="46"/>
        <v>DUP</v>
      </c>
      <c r="L636" s="58" t="b">
        <f t="shared" si="48"/>
        <v>1</v>
      </c>
      <c r="M636" s="58" t="str">
        <f t="shared" si="51"/>
        <v>NO</v>
      </c>
      <c r="N636" s="59" t="str">
        <f>IF(M636="PAY", VLOOKUP(Table1[[#This Row],[JOB TYPE]],'CODES FOR CLOSING TYPE'!$A$1:$C$28, 3, 0), "")</f>
        <v/>
      </c>
      <c r="O636" s="5">
        <f t="shared" si="47"/>
        <v>19</v>
      </c>
    </row>
    <row r="637" spans="1:15" x14ac:dyDescent="0.3">
      <c r="A637" s="55">
        <v>7144619</v>
      </c>
      <c r="B637" s="133" t="s">
        <v>860</v>
      </c>
      <c r="C637" s="133" t="s">
        <v>26</v>
      </c>
      <c r="D637" s="55"/>
      <c r="E637" s="56" t="s">
        <v>58</v>
      </c>
      <c r="F637" s="60">
        <v>43227</v>
      </c>
      <c r="G637" s="57" t="str">
        <f>VLOOKUP(Table1[[#This Row],[JOB TYPE]],'CODES FOR CLOSING TYPE'!$A$1:$B$28,2,0)</f>
        <v>ZNGA563BC</v>
      </c>
      <c r="H637" s="58" t="str">
        <f>_xlfn.IFNA(VLOOKUP(Table1[[#This Row],[JOB TYPE]],Table2[#All],2,0), "Not req")</f>
        <v>Not req</v>
      </c>
      <c r="I637" s="56"/>
      <c r="J637" s="58" t="str">
        <f>CONCATENATE(Table1[[#This Row],[WORK ID]],Table1[[#This Row],[CODE]])</f>
        <v>7144619ZNGA563BC</v>
      </c>
      <c r="K637" s="58" t="str">
        <f t="shared" si="46"/>
        <v>UNIQUE</v>
      </c>
      <c r="L637" s="58" t="b">
        <f t="shared" si="48"/>
        <v>0</v>
      </c>
      <c r="M637" s="58" t="str">
        <f t="shared" si="51"/>
        <v>PAY</v>
      </c>
      <c r="N637" s="59">
        <f>IF(M637="PAY", VLOOKUP(Table1[[#This Row],[JOB TYPE]],'CODES FOR CLOSING TYPE'!$A$1:$C$28, 3, 0), "")</f>
        <v>626.70000000000005</v>
      </c>
      <c r="O637" s="5">
        <f t="shared" si="47"/>
        <v>19</v>
      </c>
    </row>
    <row r="638" spans="1:15" x14ac:dyDescent="0.3">
      <c r="A638" s="55">
        <v>7358465</v>
      </c>
      <c r="B638" s="133" t="s">
        <v>924</v>
      </c>
      <c r="C638" s="133" t="s">
        <v>26</v>
      </c>
      <c r="D638" s="55"/>
      <c r="E638" s="56" t="s">
        <v>58</v>
      </c>
      <c r="F638" s="60">
        <v>43227</v>
      </c>
      <c r="G638" s="57" t="str">
        <f>VLOOKUP(Table1[[#This Row],[JOB TYPE]],'CODES FOR CLOSING TYPE'!$A$1:$B$28,2,0)</f>
        <v>ZNGA563BC</v>
      </c>
      <c r="H638" s="58" t="str">
        <f>_xlfn.IFNA(VLOOKUP(Table1[[#This Row],[JOB TYPE]],Table2[#All],2,0), "Not req")</f>
        <v>Not req</v>
      </c>
      <c r="I638" s="56"/>
      <c r="J638" s="58" t="str">
        <f>CONCATENATE(Table1[[#This Row],[WORK ID]],Table1[[#This Row],[CODE]])</f>
        <v>7358465ZNGA563BC</v>
      </c>
      <c r="K638" s="58" t="str">
        <f t="shared" si="46"/>
        <v>UNIQUE</v>
      </c>
      <c r="L638" s="58" t="b">
        <f t="shared" si="48"/>
        <v>0</v>
      </c>
      <c r="M638" s="58" t="str">
        <f t="shared" si="51"/>
        <v>PAY</v>
      </c>
      <c r="N638" s="59">
        <f>IF(M638="PAY", VLOOKUP(Table1[[#This Row],[JOB TYPE]],'CODES FOR CLOSING TYPE'!$A$1:$C$28, 3, 0), "")</f>
        <v>626.70000000000005</v>
      </c>
      <c r="O638" s="5">
        <f t="shared" si="47"/>
        <v>19</v>
      </c>
    </row>
    <row r="639" spans="1:15" x14ac:dyDescent="0.3">
      <c r="A639" s="55">
        <v>6933108</v>
      </c>
      <c r="B639" s="133" t="s">
        <v>937</v>
      </c>
      <c r="C639" s="133" t="s">
        <v>6</v>
      </c>
      <c r="D639" s="55"/>
      <c r="E639" s="56" t="s">
        <v>58</v>
      </c>
      <c r="F639" s="60">
        <v>43227</v>
      </c>
      <c r="G639" s="57" t="str">
        <f>VLOOKUP(Table1[[#This Row],[JOB TYPE]],'CODES FOR CLOSING TYPE'!$A$1:$B$28,2,0)</f>
        <v>ZNGA563B</v>
      </c>
      <c r="H639" s="58" t="str">
        <f>_xlfn.IFNA(VLOOKUP(Table1[[#This Row],[JOB TYPE]],Table2[#All],2,0), "Not req")</f>
        <v>REQ</v>
      </c>
      <c r="I639" s="56" t="s">
        <v>164</v>
      </c>
      <c r="J639" s="58" t="str">
        <f>CONCATENATE(Table1[[#This Row],[WORK ID]],Table1[[#This Row],[CODE]])</f>
        <v>6933108ZNGA563B</v>
      </c>
      <c r="K639" s="58" t="str">
        <f t="shared" si="46"/>
        <v>DUP</v>
      </c>
      <c r="L639" s="58" t="b">
        <f t="shared" si="48"/>
        <v>1</v>
      </c>
      <c r="M639" s="58" t="str">
        <f t="shared" si="51"/>
        <v>NO</v>
      </c>
      <c r="N639" s="59" t="str">
        <f>IF(M639="PAY", VLOOKUP(Table1[[#This Row],[JOB TYPE]],'CODES FOR CLOSING TYPE'!$A$1:$C$28, 3, 0), "")</f>
        <v/>
      </c>
      <c r="O639" s="5">
        <f t="shared" si="47"/>
        <v>19</v>
      </c>
    </row>
    <row r="640" spans="1:15" x14ac:dyDescent="0.35">
      <c r="A640" s="30">
        <v>6933108</v>
      </c>
      <c r="B640" s="30" t="s">
        <v>937</v>
      </c>
      <c r="C640" s="30" t="s">
        <v>26</v>
      </c>
      <c r="D640" s="30"/>
      <c r="E640" s="1" t="s">
        <v>58</v>
      </c>
      <c r="F640" s="60">
        <v>43227</v>
      </c>
      <c r="G640" s="32" t="str">
        <f>VLOOKUP(Table1[[#This Row],[JOB TYPE]],'CODES FOR CLOSING TYPE'!$A$1:$B$28,2,0)</f>
        <v>ZNGA563BC</v>
      </c>
      <c r="H640" s="5" t="str">
        <f>_xlfn.IFNA(VLOOKUP(Table1[[#This Row],[JOB TYPE]],Table2[#All],2,0), "Not req")</f>
        <v>Not req</v>
      </c>
      <c r="J640" s="5" t="str">
        <f>CONCATENATE(Table1[[#This Row],[WORK ID]],Table1[[#This Row],[CODE]])</f>
        <v>6933108ZNGA563BC</v>
      </c>
      <c r="K640" s="5" t="str">
        <f t="shared" si="46"/>
        <v>UNIQUE</v>
      </c>
      <c r="L640" s="5" t="b">
        <f t="shared" si="48"/>
        <v>0</v>
      </c>
      <c r="M640" s="5" t="str">
        <f t="shared" si="51"/>
        <v>PAY</v>
      </c>
      <c r="N640" s="34">
        <f>IF(M640="PAY", VLOOKUP(Table1[[#This Row],[JOB TYPE]],'CODES FOR CLOSING TYPE'!$A$1:$C$28, 3, 0), "")</f>
        <v>626.70000000000005</v>
      </c>
      <c r="O640" s="5">
        <f t="shared" si="47"/>
        <v>19</v>
      </c>
    </row>
    <row r="641" spans="1:15" x14ac:dyDescent="0.3">
      <c r="A641" s="55">
        <v>5123129</v>
      </c>
      <c r="B641" s="133" t="s">
        <v>887</v>
      </c>
      <c r="C641" s="133" t="s">
        <v>52</v>
      </c>
      <c r="D641" s="55"/>
      <c r="E641" s="1" t="s">
        <v>58</v>
      </c>
      <c r="F641" s="60">
        <v>43227</v>
      </c>
      <c r="G641" s="57" t="str">
        <f>VLOOKUP(Table1[[#This Row],[JOB TYPE]],'CODES FOR CLOSING TYPE'!$A$1:$B$28,2,0)</f>
        <v>ZNGA564BC</v>
      </c>
      <c r="H641" s="58" t="str">
        <f>_xlfn.IFNA(VLOOKUP(Table1[[#This Row],[JOB TYPE]],Table2[#All],2,0), "Not req")</f>
        <v>Not req</v>
      </c>
      <c r="I641" s="56"/>
      <c r="J641" s="58" t="str">
        <f>CONCATENATE(Table1[[#This Row],[WORK ID]],Table1[[#This Row],[CODE]])</f>
        <v>5123129ZNGA564BC</v>
      </c>
      <c r="K641" s="58" t="str">
        <f t="shared" si="46"/>
        <v>UNIQUE</v>
      </c>
      <c r="L641" s="58" t="b">
        <f t="shared" si="48"/>
        <v>0</v>
      </c>
      <c r="M641" s="58" t="str">
        <f t="shared" si="51"/>
        <v>PAY</v>
      </c>
      <c r="N641" s="59">
        <f>IF(M641="PAY", VLOOKUP(Table1[[#This Row],[JOB TYPE]],'CODES FOR CLOSING TYPE'!$A$1:$C$28, 3, 0), "")</f>
        <v>881.69</v>
      </c>
      <c r="O641" s="5">
        <f t="shared" si="47"/>
        <v>19</v>
      </c>
    </row>
    <row r="642" spans="1:15" x14ac:dyDescent="0.3">
      <c r="A642" s="55">
        <v>7386653</v>
      </c>
      <c r="B642" s="133" t="s">
        <v>938</v>
      </c>
      <c r="C642" s="133" t="s">
        <v>11</v>
      </c>
      <c r="D642" s="55"/>
      <c r="E642" s="56" t="s">
        <v>73</v>
      </c>
      <c r="F642" s="60">
        <v>43227</v>
      </c>
      <c r="G642" s="57" t="str">
        <f>VLOOKUP(Table1[[#This Row],[JOB TYPE]],'CODES FOR CLOSING TYPE'!$A$1:$B$28,2,0)</f>
        <v>NGA-750</v>
      </c>
      <c r="H642" s="58" t="str">
        <f>_xlfn.IFNA(VLOOKUP(Table1[[#This Row],[JOB TYPE]],Table2[#All],2,0), "Not req")</f>
        <v>Not req</v>
      </c>
      <c r="I642" s="56"/>
      <c r="J642" s="58" t="str">
        <f>CONCATENATE(Table1[[#This Row],[WORK ID]],Table1[[#This Row],[CODE]])</f>
        <v>7386653NGA-750</v>
      </c>
      <c r="K642" s="58" t="str">
        <f t="shared" si="46"/>
        <v>UNIQUE</v>
      </c>
      <c r="L642" s="58" t="b">
        <f t="shared" si="48"/>
        <v>0</v>
      </c>
      <c r="M642" s="58" t="str">
        <f t="shared" si="51"/>
        <v>PAY</v>
      </c>
      <c r="N642" s="59">
        <f>IF(M642="PAY", VLOOKUP(Table1[[#This Row],[JOB TYPE]],'CODES FOR CLOSING TYPE'!$A$1:$C$28, 3, 0), "")</f>
        <v>22.61</v>
      </c>
      <c r="O642" s="5">
        <f t="shared" si="47"/>
        <v>19</v>
      </c>
    </row>
    <row r="643" spans="1:15" x14ac:dyDescent="0.35">
      <c r="A643" s="30">
        <v>7386653</v>
      </c>
      <c r="B643" s="30" t="s">
        <v>938</v>
      </c>
      <c r="C643" s="30" t="s">
        <v>190</v>
      </c>
      <c r="D643" s="30"/>
      <c r="E643" s="1" t="s">
        <v>73</v>
      </c>
      <c r="F643" s="60">
        <v>43227</v>
      </c>
      <c r="G643" s="32" t="str">
        <f>VLOOKUP(Table1[[#This Row],[JOB TYPE]],'CODES FOR CLOSING TYPE'!$A$1:$B$28,2,0)</f>
        <v>NGA-751</v>
      </c>
      <c r="H643" s="5" t="str">
        <f>_xlfn.IFNA(VLOOKUP(Table1[[#This Row],[JOB TYPE]],Table2[#All],2,0), "Not req")</f>
        <v>Not req</v>
      </c>
      <c r="J643" s="5" t="str">
        <f>CONCATENATE(Table1[[#This Row],[WORK ID]],Table1[[#This Row],[CODE]])</f>
        <v>7386653NGA-751</v>
      </c>
      <c r="K643" s="5" t="str">
        <f t="shared" ref="K643:K706" si="52">IF(COUNTIF(J$2:J$5044, J643&amp;"C")&gt;0, "DUP", "UNIQUE")</f>
        <v>UNIQUE</v>
      </c>
      <c r="L643" s="5" t="b">
        <f t="shared" si="48"/>
        <v>0</v>
      </c>
      <c r="M643" s="5" t="str">
        <f t="shared" si="51"/>
        <v>PAY</v>
      </c>
      <c r="N643" s="34">
        <f>IF(M643="PAY", VLOOKUP(Table1[[#This Row],[JOB TYPE]],'CODES FOR CLOSING TYPE'!$A$1:$C$28, 3, 0), "")</f>
        <v>146.76</v>
      </c>
      <c r="O643" s="5">
        <f t="shared" ref="O643:O706" si="53">WEEKNUM(F643,2)</f>
        <v>19</v>
      </c>
    </row>
    <row r="644" spans="1:15" x14ac:dyDescent="0.3">
      <c r="A644" s="55">
        <v>7383721</v>
      </c>
      <c r="B644" s="133" t="s">
        <v>1002</v>
      </c>
      <c r="C644" s="133" t="s">
        <v>6</v>
      </c>
      <c r="D644" s="55"/>
      <c r="E644" s="1" t="s">
        <v>73</v>
      </c>
      <c r="F644" s="60">
        <v>43228</v>
      </c>
      <c r="G644" s="57" t="str">
        <f>VLOOKUP(Table1[[#This Row],[JOB TYPE]],'CODES FOR CLOSING TYPE'!$A$1:$B$28,2,0)</f>
        <v>ZNGA563B</v>
      </c>
      <c r="H644" s="58" t="str">
        <f>_xlfn.IFNA(VLOOKUP(Table1[[#This Row],[JOB TYPE]],Table2[#All],2,0), "Not req")</f>
        <v>REQ</v>
      </c>
      <c r="I644" s="56" t="s">
        <v>164</v>
      </c>
      <c r="J644" s="58" t="str">
        <f>CONCATENATE(Table1[[#This Row],[WORK ID]],Table1[[#This Row],[CODE]])</f>
        <v>7383721ZNGA563B</v>
      </c>
      <c r="K644" s="58" t="str">
        <f t="shared" si="52"/>
        <v>DUP</v>
      </c>
      <c r="L644" s="58" t="b">
        <f t="shared" ref="L644:L665" si="54">SUMPRODUCT(--(G644=BUILDCODES))&gt;0</f>
        <v>1</v>
      </c>
      <c r="M644" s="58" t="str">
        <f t="shared" ref="M644:M665" si="55">IF(AND(K644="DUP", L644=TRUE),"NO","PAY")</f>
        <v>NO</v>
      </c>
      <c r="N644" s="59" t="str">
        <f>IF(M644="PAY", VLOOKUP(Table1[[#This Row],[JOB TYPE]],'CODES FOR CLOSING TYPE'!$A$1:$C$28, 3, 0), "")</f>
        <v/>
      </c>
      <c r="O644" s="5">
        <f t="shared" si="53"/>
        <v>19</v>
      </c>
    </row>
    <row r="645" spans="1:15" x14ac:dyDescent="0.35">
      <c r="A645" s="30">
        <v>7383721</v>
      </c>
      <c r="B645" s="30" t="s">
        <v>1002</v>
      </c>
      <c r="C645" s="30" t="s">
        <v>26</v>
      </c>
      <c r="D645" s="30"/>
      <c r="E645" s="1" t="s">
        <v>73</v>
      </c>
      <c r="F645" s="60">
        <v>43228</v>
      </c>
      <c r="G645" s="32" t="str">
        <f>VLOOKUP(Table1[[#This Row],[JOB TYPE]],'CODES FOR CLOSING TYPE'!$A$1:$B$28,2,0)</f>
        <v>ZNGA563BC</v>
      </c>
      <c r="H645" s="5" t="str">
        <f>_xlfn.IFNA(VLOOKUP(Table1[[#This Row],[JOB TYPE]],Table2[#All],2,0), "Not req")</f>
        <v>Not req</v>
      </c>
      <c r="J645" s="5" t="str">
        <f>CONCATENATE(Table1[[#This Row],[WORK ID]],Table1[[#This Row],[CODE]])</f>
        <v>7383721ZNGA563BC</v>
      </c>
      <c r="K645" s="5" t="str">
        <f t="shared" si="52"/>
        <v>UNIQUE</v>
      </c>
      <c r="L645" s="5" t="b">
        <f t="shared" si="54"/>
        <v>0</v>
      </c>
      <c r="M645" s="5" t="str">
        <f t="shared" si="55"/>
        <v>PAY</v>
      </c>
      <c r="N645" s="34">
        <f>IF(M645="PAY", VLOOKUP(Table1[[#This Row],[JOB TYPE]],'CODES FOR CLOSING TYPE'!$A$1:$C$28, 3, 0), "")</f>
        <v>626.70000000000005</v>
      </c>
      <c r="O645" s="5">
        <f t="shared" si="53"/>
        <v>19</v>
      </c>
    </row>
    <row r="646" spans="1:15" x14ac:dyDescent="0.3">
      <c r="A646" s="55">
        <v>7169332</v>
      </c>
      <c r="B646" s="133" t="s">
        <v>878</v>
      </c>
      <c r="C646" s="133" t="s">
        <v>52</v>
      </c>
      <c r="D646" s="55"/>
      <c r="E646" s="56" t="s">
        <v>612</v>
      </c>
      <c r="F646" s="60">
        <v>43228</v>
      </c>
      <c r="G646" s="57" t="str">
        <f>VLOOKUP(Table1[[#This Row],[JOB TYPE]],'CODES FOR CLOSING TYPE'!$A$1:$B$28,2,0)</f>
        <v>ZNGA564BC</v>
      </c>
      <c r="H646" s="58" t="str">
        <f>_xlfn.IFNA(VLOOKUP(Table1[[#This Row],[JOB TYPE]],Table2[#All],2,0), "Not req")</f>
        <v>Not req</v>
      </c>
      <c r="I646" s="56"/>
      <c r="J646" s="58" t="str">
        <f>CONCATENATE(Table1[[#This Row],[WORK ID]],Table1[[#This Row],[CODE]])</f>
        <v>7169332ZNGA564BC</v>
      </c>
      <c r="K646" s="58" t="str">
        <f t="shared" si="52"/>
        <v>UNIQUE</v>
      </c>
      <c r="L646" s="58" t="b">
        <f t="shared" si="54"/>
        <v>0</v>
      </c>
      <c r="M646" s="58" t="str">
        <f t="shared" si="55"/>
        <v>PAY</v>
      </c>
      <c r="N646" s="59">
        <f>IF(M646="PAY", VLOOKUP(Table1[[#This Row],[JOB TYPE]],'CODES FOR CLOSING TYPE'!$A$1:$C$28, 3, 0), "")</f>
        <v>881.69</v>
      </c>
      <c r="O646" s="5">
        <f t="shared" si="53"/>
        <v>19</v>
      </c>
    </row>
    <row r="647" spans="1:15" x14ac:dyDescent="0.3">
      <c r="A647" s="55">
        <v>7169812</v>
      </c>
      <c r="B647" s="133" t="s">
        <v>1003</v>
      </c>
      <c r="C647" s="133" t="s">
        <v>6</v>
      </c>
      <c r="D647" s="55"/>
      <c r="E647" s="56" t="s">
        <v>612</v>
      </c>
      <c r="F647" s="60">
        <v>43228</v>
      </c>
      <c r="G647" s="57" t="str">
        <f>VLOOKUP(Table1[[#This Row],[JOB TYPE]],'CODES FOR CLOSING TYPE'!$A$1:$B$28,2,0)</f>
        <v>ZNGA563B</v>
      </c>
      <c r="H647" s="58" t="str">
        <f>_xlfn.IFNA(VLOOKUP(Table1[[#This Row],[JOB TYPE]],Table2[#All],2,0), "Not req")</f>
        <v>REQ</v>
      </c>
      <c r="I647" s="56" t="s">
        <v>164</v>
      </c>
      <c r="J647" s="58" t="str">
        <f>CONCATENATE(Table1[[#This Row],[WORK ID]],Table1[[#This Row],[CODE]])</f>
        <v>7169812ZNGA563B</v>
      </c>
      <c r="K647" s="58" t="str">
        <f t="shared" si="52"/>
        <v>DUP</v>
      </c>
      <c r="L647" s="58" t="b">
        <f t="shared" si="54"/>
        <v>1</v>
      </c>
      <c r="M647" s="58" t="str">
        <f t="shared" si="55"/>
        <v>NO</v>
      </c>
      <c r="N647" s="59" t="str">
        <f>IF(M647="PAY", VLOOKUP(Table1[[#This Row],[JOB TYPE]],'CODES FOR CLOSING TYPE'!$A$1:$C$28, 3, 0), "")</f>
        <v/>
      </c>
      <c r="O647" s="5">
        <f t="shared" si="53"/>
        <v>19</v>
      </c>
    </row>
    <row r="648" spans="1:15" x14ac:dyDescent="0.3">
      <c r="A648" s="55">
        <v>7162670</v>
      </c>
      <c r="B648" s="133" t="s">
        <v>877</v>
      </c>
      <c r="C648" s="133" t="s">
        <v>26</v>
      </c>
      <c r="D648" s="55"/>
      <c r="E648" s="56" t="s">
        <v>612</v>
      </c>
      <c r="F648" s="60">
        <v>43228</v>
      </c>
      <c r="G648" s="57" t="str">
        <f>VLOOKUP(Table1[[#This Row],[JOB TYPE]],'CODES FOR CLOSING TYPE'!$A$1:$B$28,2,0)</f>
        <v>ZNGA563BC</v>
      </c>
      <c r="H648" s="58" t="str">
        <f>_xlfn.IFNA(VLOOKUP(Table1[[#This Row],[JOB TYPE]],Table2[#All],2,0), "Not req")</f>
        <v>Not req</v>
      </c>
      <c r="I648" s="56"/>
      <c r="J648" s="58" t="str">
        <f>CONCATENATE(Table1[[#This Row],[WORK ID]],Table1[[#This Row],[CODE]])</f>
        <v>7162670ZNGA563BC</v>
      </c>
      <c r="K648" s="58" t="str">
        <f t="shared" si="52"/>
        <v>UNIQUE</v>
      </c>
      <c r="L648" s="58" t="b">
        <f t="shared" si="54"/>
        <v>0</v>
      </c>
      <c r="M648" s="58" t="str">
        <f t="shared" si="55"/>
        <v>PAY</v>
      </c>
      <c r="N648" s="59">
        <f>IF(M648="PAY", VLOOKUP(Table1[[#This Row],[JOB TYPE]],'CODES FOR CLOSING TYPE'!$A$1:$C$28, 3, 0), "")</f>
        <v>626.70000000000005</v>
      </c>
      <c r="O648" s="5">
        <f t="shared" si="53"/>
        <v>19</v>
      </c>
    </row>
    <row r="649" spans="1:15" x14ac:dyDescent="0.3">
      <c r="A649" s="55">
        <v>7319163</v>
      </c>
      <c r="B649" s="133" t="s">
        <v>1004</v>
      </c>
      <c r="C649" s="133" t="s">
        <v>6</v>
      </c>
      <c r="D649" s="55"/>
      <c r="E649" s="56" t="s">
        <v>30</v>
      </c>
      <c r="F649" s="60">
        <v>43228</v>
      </c>
      <c r="G649" s="57" t="str">
        <f>VLOOKUP(Table1[[#This Row],[JOB TYPE]],'CODES FOR CLOSING TYPE'!$A$1:$B$28,2,0)</f>
        <v>ZNGA563B</v>
      </c>
      <c r="H649" s="58" t="str">
        <f>_xlfn.IFNA(VLOOKUP(Table1[[#This Row],[JOB TYPE]],Table2[#All],2,0), "Not req")</f>
        <v>REQ</v>
      </c>
      <c r="I649" s="56" t="s">
        <v>164</v>
      </c>
      <c r="J649" s="58" t="str">
        <f>CONCATENATE(Table1[[#This Row],[WORK ID]],Table1[[#This Row],[CODE]])</f>
        <v>7319163ZNGA563B</v>
      </c>
      <c r="K649" s="58" t="str">
        <f t="shared" si="52"/>
        <v>DUP</v>
      </c>
      <c r="L649" s="58" t="b">
        <f t="shared" si="54"/>
        <v>1</v>
      </c>
      <c r="M649" s="58" t="str">
        <f t="shared" si="55"/>
        <v>NO</v>
      </c>
      <c r="N649" s="59" t="str">
        <f>IF(M649="PAY", VLOOKUP(Table1[[#This Row],[JOB TYPE]],'CODES FOR CLOSING TYPE'!$A$1:$C$28, 3, 0), "")</f>
        <v/>
      </c>
      <c r="O649" s="5">
        <f t="shared" si="53"/>
        <v>19</v>
      </c>
    </row>
    <row r="650" spans="1:15" x14ac:dyDescent="0.3">
      <c r="A650" s="55">
        <v>5430806</v>
      </c>
      <c r="B650" s="133" t="s">
        <v>930</v>
      </c>
      <c r="C650" s="133" t="s">
        <v>9</v>
      </c>
      <c r="D650" s="55"/>
      <c r="E650" s="56" t="s">
        <v>30</v>
      </c>
      <c r="F650" s="60">
        <v>43228</v>
      </c>
      <c r="G650" s="57" t="str">
        <f>VLOOKUP(Table1[[#This Row],[JOB TYPE]],'CODES FOR CLOSING TYPE'!$A$1:$B$28,2,0)</f>
        <v>ZNGA561B</v>
      </c>
      <c r="H650" s="58" t="str">
        <f>_xlfn.IFNA(VLOOKUP(Table1[[#This Row],[JOB TYPE]],Table2[#All],2,0), "Not req")</f>
        <v>Not req</v>
      </c>
      <c r="I650" s="56"/>
      <c r="J650" s="58" t="str">
        <f>CONCATENATE(Table1[[#This Row],[WORK ID]],Table1[[#This Row],[CODE]])</f>
        <v>5430806ZNGA561B</v>
      </c>
      <c r="K650" s="58" t="str">
        <f t="shared" si="52"/>
        <v>DUP</v>
      </c>
      <c r="L650" s="58" t="b">
        <f t="shared" si="54"/>
        <v>1</v>
      </c>
      <c r="M650" s="58" t="str">
        <f t="shared" si="55"/>
        <v>NO</v>
      </c>
      <c r="N650" s="59" t="str">
        <f>IF(M650="PAY", VLOOKUP(Table1[[#This Row],[JOB TYPE]],'CODES FOR CLOSING TYPE'!$A$1:$C$28, 3, 0), "")</f>
        <v/>
      </c>
      <c r="O650" s="5">
        <f t="shared" si="53"/>
        <v>19</v>
      </c>
    </row>
    <row r="651" spans="1:15" x14ac:dyDescent="0.3">
      <c r="A651" s="55">
        <v>7401099</v>
      </c>
      <c r="B651" s="133" t="s">
        <v>1005</v>
      </c>
      <c r="C651" s="133" t="s">
        <v>6</v>
      </c>
      <c r="D651" s="55"/>
      <c r="E651" s="56" t="s">
        <v>7</v>
      </c>
      <c r="F651" s="60">
        <v>43228</v>
      </c>
      <c r="G651" s="57" t="str">
        <f>VLOOKUP(Table1[[#This Row],[JOB TYPE]],'CODES FOR CLOSING TYPE'!$A$1:$B$28,2,0)</f>
        <v>ZNGA563B</v>
      </c>
      <c r="H651" s="58" t="str">
        <f>_xlfn.IFNA(VLOOKUP(Table1[[#This Row],[JOB TYPE]],Table2[#All],2,0), "Not req")</f>
        <v>REQ</v>
      </c>
      <c r="I651" s="56" t="s">
        <v>164</v>
      </c>
      <c r="J651" s="58" t="str">
        <f>CONCATENATE(Table1[[#This Row],[WORK ID]],Table1[[#This Row],[CODE]])</f>
        <v>7401099ZNGA563B</v>
      </c>
      <c r="K651" s="58" t="str">
        <f t="shared" si="52"/>
        <v>DUP</v>
      </c>
      <c r="L651" s="58" t="b">
        <f t="shared" si="54"/>
        <v>1</v>
      </c>
      <c r="M651" s="58" t="str">
        <f t="shared" si="55"/>
        <v>NO</v>
      </c>
      <c r="N651" s="59" t="str">
        <f>IF(M651="PAY", VLOOKUP(Table1[[#This Row],[JOB TYPE]],'CODES FOR CLOSING TYPE'!$A$1:$C$28, 3, 0), "")</f>
        <v/>
      </c>
      <c r="O651" s="5">
        <f t="shared" si="53"/>
        <v>19</v>
      </c>
    </row>
    <row r="652" spans="1:15" x14ac:dyDescent="0.3">
      <c r="A652" s="55">
        <v>7386145</v>
      </c>
      <c r="B652" s="133" t="s">
        <v>1006</v>
      </c>
      <c r="C652" s="133" t="s">
        <v>9</v>
      </c>
      <c r="D652" s="55"/>
      <c r="E652" s="56" t="s">
        <v>155</v>
      </c>
      <c r="F652" s="60">
        <v>43228</v>
      </c>
      <c r="G652" s="57" t="str">
        <f>VLOOKUP(Table1[[#This Row],[JOB TYPE]],'CODES FOR CLOSING TYPE'!$A$1:$B$28,2,0)</f>
        <v>ZNGA561B</v>
      </c>
      <c r="H652" s="58" t="str">
        <f>_xlfn.IFNA(VLOOKUP(Table1[[#This Row],[JOB TYPE]],Table2[#All],2,0), "Not req")</f>
        <v>Not req</v>
      </c>
      <c r="I652" s="56"/>
      <c r="J652" s="58" t="str">
        <f>CONCATENATE(Table1[[#This Row],[WORK ID]],Table1[[#This Row],[CODE]])</f>
        <v>7386145ZNGA561B</v>
      </c>
      <c r="K652" s="58" t="str">
        <f t="shared" si="52"/>
        <v>DUP</v>
      </c>
      <c r="L652" s="58" t="b">
        <f t="shared" si="54"/>
        <v>1</v>
      </c>
      <c r="M652" s="58" t="str">
        <f t="shared" si="55"/>
        <v>NO</v>
      </c>
      <c r="N652" s="59" t="str">
        <f>IF(M652="PAY", VLOOKUP(Table1[[#This Row],[JOB TYPE]],'CODES FOR CLOSING TYPE'!$A$1:$C$28, 3, 0), "")</f>
        <v/>
      </c>
      <c r="O652" s="5">
        <f t="shared" si="53"/>
        <v>19</v>
      </c>
    </row>
    <row r="653" spans="1:15" x14ac:dyDescent="0.3">
      <c r="A653" s="55">
        <v>7386145</v>
      </c>
      <c r="B653" s="133" t="s">
        <v>1006</v>
      </c>
      <c r="C653" s="55" t="s">
        <v>15</v>
      </c>
      <c r="D653" s="55"/>
      <c r="E653" s="56" t="s">
        <v>155</v>
      </c>
      <c r="F653" s="60">
        <v>43228</v>
      </c>
      <c r="G653" s="57" t="str">
        <f>VLOOKUP(Table1[[#This Row],[JOB TYPE]],'CODES FOR CLOSING TYPE'!$A$1:$B$28,2,0)</f>
        <v>ZNGA561BC</v>
      </c>
      <c r="H653" s="58" t="str">
        <f>_xlfn.IFNA(VLOOKUP(Table1[[#This Row],[JOB TYPE]],Table2[#All],2,0), "Not req")</f>
        <v>Not req</v>
      </c>
      <c r="I653" s="56"/>
      <c r="J653" s="58" t="str">
        <f>CONCATENATE(Table1[[#This Row],[WORK ID]],Table1[[#This Row],[CODE]])</f>
        <v>7386145ZNGA561BC</v>
      </c>
      <c r="K653" s="58" t="str">
        <f t="shared" si="52"/>
        <v>UNIQUE</v>
      </c>
      <c r="L653" s="58" t="b">
        <f t="shared" si="54"/>
        <v>0</v>
      </c>
      <c r="M653" s="58" t="str">
        <f t="shared" si="55"/>
        <v>PAY</v>
      </c>
      <c r="N653" s="59">
        <f>IF(M653="PAY", VLOOKUP(Table1[[#This Row],[JOB TYPE]],'CODES FOR CLOSING TYPE'!$A$1:$C$28, 3, 0), "")</f>
        <v>433.57</v>
      </c>
      <c r="O653" s="5">
        <f t="shared" si="53"/>
        <v>19</v>
      </c>
    </row>
    <row r="654" spans="1:15" x14ac:dyDescent="0.3">
      <c r="A654" s="55">
        <v>7130149</v>
      </c>
      <c r="B654" s="133" t="s">
        <v>1007</v>
      </c>
      <c r="C654" s="133" t="s">
        <v>6</v>
      </c>
      <c r="D654" s="55"/>
      <c r="E654" s="56" t="s">
        <v>155</v>
      </c>
      <c r="F654" s="60">
        <v>43228</v>
      </c>
      <c r="G654" s="57" t="str">
        <f>VLOOKUP(Table1[[#This Row],[JOB TYPE]],'CODES FOR CLOSING TYPE'!$A$1:$B$28,2,0)</f>
        <v>ZNGA563B</v>
      </c>
      <c r="H654" s="58" t="str">
        <f>_xlfn.IFNA(VLOOKUP(Table1[[#This Row],[JOB TYPE]],Table2[#All],2,0), "Not req")</f>
        <v>REQ</v>
      </c>
      <c r="I654" s="56" t="s">
        <v>164</v>
      </c>
      <c r="J654" s="58" t="str">
        <f>CONCATENATE(Table1[[#This Row],[WORK ID]],Table1[[#This Row],[CODE]])</f>
        <v>7130149ZNGA563B</v>
      </c>
      <c r="K654" s="58" t="str">
        <f t="shared" si="52"/>
        <v>DUP</v>
      </c>
      <c r="L654" s="58" t="b">
        <f t="shared" si="54"/>
        <v>1</v>
      </c>
      <c r="M654" s="58" t="str">
        <f t="shared" si="55"/>
        <v>NO</v>
      </c>
      <c r="N654" s="59" t="str">
        <f>IF(M654="PAY", VLOOKUP(Table1[[#This Row],[JOB TYPE]],'CODES FOR CLOSING TYPE'!$A$1:$C$28, 3, 0), "")</f>
        <v/>
      </c>
      <c r="O654" s="5">
        <f t="shared" si="53"/>
        <v>19</v>
      </c>
    </row>
    <row r="655" spans="1:15" x14ac:dyDescent="0.3">
      <c r="A655" s="133">
        <v>7290725</v>
      </c>
      <c r="B655" s="133" t="s">
        <v>1008</v>
      </c>
      <c r="C655" s="133" t="s">
        <v>20</v>
      </c>
      <c r="D655" s="55"/>
      <c r="E655" s="56" t="s">
        <v>42</v>
      </c>
      <c r="F655" s="60">
        <v>43228</v>
      </c>
      <c r="G655" s="57" t="str">
        <f>VLOOKUP(Table1[[#This Row],[JOB TYPE]],'CODES FOR CLOSING TYPE'!$A$1:$B$28,2,0)</f>
        <v>ZNGA564B</v>
      </c>
      <c r="H655" s="58" t="str">
        <f>_xlfn.IFNA(VLOOKUP(Table1[[#This Row],[JOB TYPE]],Table2[#All],2,0), "Not req")</f>
        <v>REQ</v>
      </c>
      <c r="I655" s="56" t="s">
        <v>164</v>
      </c>
      <c r="J655" s="58" t="str">
        <f>CONCATENATE(Table1[[#This Row],[WORK ID]],Table1[[#This Row],[CODE]])</f>
        <v>7290725ZNGA564B</v>
      </c>
      <c r="K655" s="58" t="str">
        <f t="shared" si="52"/>
        <v>DUP</v>
      </c>
      <c r="L655" s="58" t="b">
        <f t="shared" si="54"/>
        <v>1</v>
      </c>
      <c r="M655" s="58" t="str">
        <f t="shared" si="55"/>
        <v>NO</v>
      </c>
      <c r="N655" s="59" t="str">
        <f>IF(M655="PAY", VLOOKUP(Table1[[#This Row],[JOB TYPE]],'CODES FOR CLOSING TYPE'!$A$1:$C$28, 3, 0), "")</f>
        <v/>
      </c>
      <c r="O655" s="5">
        <f t="shared" si="53"/>
        <v>19</v>
      </c>
    </row>
    <row r="656" spans="1:15" x14ac:dyDescent="0.3">
      <c r="A656" s="55">
        <v>7301600</v>
      </c>
      <c r="B656" s="133" t="s">
        <v>934</v>
      </c>
      <c r="C656" s="133" t="s">
        <v>15</v>
      </c>
      <c r="D656" s="55"/>
      <c r="E656" s="56" t="s">
        <v>42</v>
      </c>
      <c r="F656" s="60">
        <v>43228</v>
      </c>
      <c r="G656" s="57" t="str">
        <f>VLOOKUP(Table1[[#This Row],[JOB TYPE]],'CODES FOR CLOSING TYPE'!$A$1:$B$28,2,0)</f>
        <v>ZNGA561BC</v>
      </c>
      <c r="H656" s="58" t="str">
        <f>_xlfn.IFNA(VLOOKUP(Table1[[#This Row],[JOB TYPE]],Table2[#All],2,0), "Not req")</f>
        <v>Not req</v>
      </c>
      <c r="I656" s="56"/>
      <c r="J656" s="58" t="str">
        <f>CONCATENATE(Table1[[#This Row],[WORK ID]],Table1[[#This Row],[CODE]])</f>
        <v>7301600ZNGA561BC</v>
      </c>
      <c r="K656" s="58" t="str">
        <f t="shared" si="52"/>
        <v>UNIQUE</v>
      </c>
      <c r="L656" s="58" t="b">
        <f t="shared" si="54"/>
        <v>0</v>
      </c>
      <c r="M656" s="58" t="str">
        <f t="shared" si="55"/>
        <v>PAY</v>
      </c>
      <c r="N656" s="59">
        <f>IF(M656="PAY", VLOOKUP(Table1[[#This Row],[JOB TYPE]],'CODES FOR CLOSING TYPE'!$A$1:$C$28, 3, 0), "")</f>
        <v>433.57</v>
      </c>
      <c r="O656" s="5">
        <f t="shared" si="53"/>
        <v>19</v>
      </c>
    </row>
    <row r="657" spans="1:15" x14ac:dyDescent="0.3">
      <c r="A657" s="55">
        <v>7290725</v>
      </c>
      <c r="B657" s="133" t="s">
        <v>1008</v>
      </c>
      <c r="C657" s="133" t="s">
        <v>52</v>
      </c>
      <c r="D657" s="55"/>
      <c r="E657" s="56" t="s">
        <v>42</v>
      </c>
      <c r="F657" s="60">
        <v>43228</v>
      </c>
      <c r="G657" s="57" t="str">
        <f>VLOOKUP(Table1[[#This Row],[JOB TYPE]],'CODES FOR CLOSING TYPE'!$A$1:$B$28,2,0)</f>
        <v>ZNGA564BC</v>
      </c>
      <c r="H657" s="58" t="str">
        <f>_xlfn.IFNA(VLOOKUP(Table1[[#This Row],[JOB TYPE]],Table2[#All],2,0), "Not req")</f>
        <v>Not req</v>
      </c>
      <c r="I657" s="56"/>
      <c r="J657" s="58" t="str">
        <f>CONCATENATE(Table1[[#This Row],[WORK ID]],Table1[[#This Row],[CODE]])</f>
        <v>7290725ZNGA564BC</v>
      </c>
      <c r="K657" s="58" t="str">
        <f t="shared" si="52"/>
        <v>UNIQUE</v>
      </c>
      <c r="L657" s="58" t="b">
        <f t="shared" si="54"/>
        <v>0</v>
      </c>
      <c r="M657" s="58" t="str">
        <f t="shared" si="55"/>
        <v>PAY</v>
      </c>
      <c r="N657" s="59">
        <f>IF(M657="PAY", VLOOKUP(Table1[[#This Row],[JOB TYPE]],'CODES FOR CLOSING TYPE'!$A$1:$C$28, 3, 0), "")</f>
        <v>881.69</v>
      </c>
      <c r="O657" s="5">
        <f t="shared" si="53"/>
        <v>19</v>
      </c>
    </row>
    <row r="658" spans="1:15" x14ac:dyDescent="0.3">
      <c r="A658" s="55">
        <v>7329413</v>
      </c>
      <c r="B658" s="133" t="s">
        <v>1009</v>
      </c>
      <c r="C658" s="133" t="s">
        <v>29</v>
      </c>
      <c r="D658" s="55"/>
      <c r="E658" s="56" t="s">
        <v>1010</v>
      </c>
      <c r="F658" s="60">
        <v>43228</v>
      </c>
      <c r="G658" s="57" t="str">
        <f>VLOOKUP(Table1[[#This Row],[JOB TYPE]],'CODES FOR CLOSING TYPE'!$A$1:$B$28,2,0)</f>
        <v>ZNGA560B</v>
      </c>
      <c r="H658" s="58" t="str">
        <f>_xlfn.IFNA(VLOOKUP(Table1[[#This Row],[JOB TYPE]],Table2[#All],2,0), "Not req")</f>
        <v>Not req</v>
      </c>
      <c r="I658" s="56"/>
      <c r="J658" s="58" t="str">
        <f>CONCATENATE(Table1[[#This Row],[WORK ID]],Table1[[#This Row],[CODE]])</f>
        <v>7329413ZNGA560B</v>
      </c>
      <c r="K658" s="58" t="str">
        <f t="shared" si="52"/>
        <v>DUP</v>
      </c>
      <c r="L658" s="58" t="b">
        <f t="shared" si="54"/>
        <v>1</v>
      </c>
      <c r="M658" s="58" t="str">
        <f t="shared" si="55"/>
        <v>NO</v>
      </c>
      <c r="N658" s="59" t="str">
        <f>IF(M658="PAY", VLOOKUP(Table1[[#This Row],[JOB TYPE]],'CODES FOR CLOSING TYPE'!$A$1:$C$28, 3, 0), "")</f>
        <v/>
      </c>
      <c r="O658" s="5">
        <f t="shared" si="53"/>
        <v>19</v>
      </c>
    </row>
    <row r="659" spans="1:15" x14ac:dyDescent="0.3">
      <c r="A659" s="55">
        <v>7329413</v>
      </c>
      <c r="B659" s="133" t="s">
        <v>1009</v>
      </c>
      <c r="C659" s="133" t="s">
        <v>37</v>
      </c>
      <c r="D659" s="55"/>
      <c r="E659" s="56" t="s">
        <v>1010</v>
      </c>
      <c r="F659" s="60">
        <v>43228</v>
      </c>
      <c r="G659" s="57" t="str">
        <f>VLOOKUP(Table1[[#This Row],[JOB TYPE]],'CODES FOR CLOSING TYPE'!$A$1:$B$28,2,0)</f>
        <v>ZNGA560BC</v>
      </c>
      <c r="H659" s="58" t="str">
        <f>_xlfn.IFNA(VLOOKUP(Table1[[#This Row],[JOB TYPE]],Table2[#All],2,0), "Not req")</f>
        <v>Not req</v>
      </c>
      <c r="I659" s="56"/>
      <c r="J659" s="58" t="str">
        <f>CONCATENATE(Table1[[#This Row],[WORK ID]],Table1[[#This Row],[CODE]])</f>
        <v>7329413ZNGA560BC</v>
      </c>
      <c r="K659" s="58" t="str">
        <f t="shared" si="52"/>
        <v>UNIQUE</v>
      </c>
      <c r="L659" s="58" t="b">
        <f t="shared" si="54"/>
        <v>0</v>
      </c>
      <c r="M659" s="58" t="str">
        <f t="shared" si="55"/>
        <v>PAY</v>
      </c>
      <c r="N659" s="59">
        <f>IF(M659="PAY", VLOOKUP(Table1[[#This Row],[JOB TYPE]],'CODES FOR CLOSING TYPE'!$A$1:$C$28, 3, 0), "")</f>
        <v>414.92</v>
      </c>
      <c r="O659" s="5">
        <f t="shared" si="53"/>
        <v>19</v>
      </c>
    </row>
    <row r="660" spans="1:15" x14ac:dyDescent="0.3">
      <c r="A660" s="55">
        <v>7330456</v>
      </c>
      <c r="B660" s="133" t="s">
        <v>1011</v>
      </c>
      <c r="C660" s="133" t="s">
        <v>11</v>
      </c>
      <c r="D660" s="55"/>
      <c r="E660" s="56" t="s">
        <v>51</v>
      </c>
      <c r="F660" s="60">
        <v>43228</v>
      </c>
      <c r="G660" s="57" t="str">
        <f>VLOOKUP(Table1[[#This Row],[JOB TYPE]],'CODES FOR CLOSING TYPE'!$A$1:$B$28,2,0)</f>
        <v>NGA-750</v>
      </c>
      <c r="H660" s="58" t="str">
        <f>_xlfn.IFNA(VLOOKUP(Table1[[#This Row],[JOB TYPE]],Table2[#All],2,0), "Not req")</f>
        <v>Not req</v>
      </c>
      <c r="I660" s="56"/>
      <c r="J660" s="58" t="str">
        <f>CONCATENATE(Table1[[#This Row],[WORK ID]],Table1[[#This Row],[CODE]])</f>
        <v>7330456NGA-750</v>
      </c>
      <c r="K660" s="58" t="str">
        <f t="shared" si="52"/>
        <v>UNIQUE</v>
      </c>
      <c r="L660" s="58" t="b">
        <f t="shared" si="54"/>
        <v>0</v>
      </c>
      <c r="M660" s="58" t="str">
        <f t="shared" si="55"/>
        <v>PAY</v>
      </c>
      <c r="N660" s="59">
        <f>IF(M660="PAY", VLOOKUP(Table1[[#This Row],[JOB TYPE]],'CODES FOR CLOSING TYPE'!$A$1:$C$28, 3, 0), "")</f>
        <v>22.61</v>
      </c>
      <c r="O660" s="5">
        <f t="shared" si="53"/>
        <v>19</v>
      </c>
    </row>
    <row r="661" spans="1:15" x14ac:dyDescent="0.35">
      <c r="A661" s="30">
        <v>7330456</v>
      </c>
      <c r="B661" s="30" t="s">
        <v>1011</v>
      </c>
      <c r="C661" s="30" t="s">
        <v>194</v>
      </c>
      <c r="D661" s="30"/>
      <c r="E661" s="1" t="s">
        <v>51</v>
      </c>
      <c r="F661" s="60">
        <v>43228</v>
      </c>
      <c r="G661" s="32" t="str">
        <f>VLOOKUP(Table1[[#This Row],[JOB TYPE]],'CODES FOR CLOSING TYPE'!$A$1:$B$28,2,0)</f>
        <v>NGA-753</v>
      </c>
      <c r="H661" s="5" t="str">
        <f>_xlfn.IFNA(VLOOKUP(Table1[[#This Row],[JOB TYPE]],Table2[#All],2,0), "Not req")</f>
        <v>Not req</v>
      </c>
      <c r="J661" s="5" t="str">
        <f>CONCATENATE(Table1[[#This Row],[WORK ID]],Table1[[#This Row],[CODE]])</f>
        <v>7330456NGA-753</v>
      </c>
      <c r="K661" s="5" t="str">
        <f t="shared" si="52"/>
        <v>UNIQUE</v>
      </c>
      <c r="L661" s="5" t="b">
        <f t="shared" si="54"/>
        <v>0</v>
      </c>
      <c r="M661" s="5" t="str">
        <f t="shared" si="55"/>
        <v>PAY</v>
      </c>
      <c r="N661" s="34">
        <f>IF(M661="PAY", VLOOKUP(Table1[[#This Row],[JOB TYPE]],'CODES FOR CLOSING TYPE'!$A$1:$C$28, 3, 0), "")</f>
        <v>68.2</v>
      </c>
      <c r="O661" s="5">
        <f t="shared" si="53"/>
        <v>19</v>
      </c>
    </row>
    <row r="662" spans="1:15" x14ac:dyDescent="0.3">
      <c r="A662" s="55">
        <v>7209564</v>
      </c>
      <c r="B662" s="133" t="s">
        <v>903</v>
      </c>
      <c r="C662" s="133" t="s">
        <v>52</v>
      </c>
      <c r="D662" s="55"/>
      <c r="E662" s="56" t="s">
        <v>51</v>
      </c>
      <c r="F662" s="60">
        <v>43228</v>
      </c>
      <c r="G662" s="57" t="str">
        <f>VLOOKUP(Table1[[#This Row],[JOB TYPE]],'CODES FOR CLOSING TYPE'!$A$1:$B$28,2,0)</f>
        <v>ZNGA564BC</v>
      </c>
      <c r="H662" s="58" t="str">
        <f>_xlfn.IFNA(VLOOKUP(Table1[[#This Row],[JOB TYPE]],Table2[#All],2,0), "Not req")</f>
        <v>Not req</v>
      </c>
      <c r="I662" s="56"/>
      <c r="J662" s="58" t="str">
        <f>CONCATENATE(Table1[[#This Row],[WORK ID]],Table1[[#This Row],[CODE]])</f>
        <v>7209564ZNGA564BC</v>
      </c>
      <c r="K662" s="58" t="str">
        <f t="shared" si="52"/>
        <v>UNIQUE</v>
      </c>
      <c r="L662" s="58" t="b">
        <f t="shared" si="54"/>
        <v>0</v>
      </c>
      <c r="M662" s="58" t="str">
        <f t="shared" si="55"/>
        <v>PAY</v>
      </c>
      <c r="N662" s="59">
        <f>IF(M662="PAY", VLOOKUP(Table1[[#This Row],[JOB TYPE]],'CODES FOR CLOSING TYPE'!$A$1:$C$28, 3, 0), "")</f>
        <v>881.69</v>
      </c>
      <c r="O662" s="5">
        <f t="shared" si="53"/>
        <v>19</v>
      </c>
    </row>
    <row r="663" spans="1:15" x14ac:dyDescent="0.3">
      <c r="A663" s="55">
        <v>7394682</v>
      </c>
      <c r="B663" s="133" t="s">
        <v>1012</v>
      </c>
      <c r="C663" s="133" t="s">
        <v>6</v>
      </c>
      <c r="D663" s="55"/>
      <c r="E663" s="56" t="s">
        <v>58</v>
      </c>
      <c r="F663" s="60">
        <v>43228</v>
      </c>
      <c r="G663" s="57" t="str">
        <f>VLOOKUP(Table1[[#This Row],[JOB TYPE]],'CODES FOR CLOSING TYPE'!$A$1:$B$28,2,0)</f>
        <v>ZNGA563B</v>
      </c>
      <c r="H663" s="58" t="str">
        <f>_xlfn.IFNA(VLOOKUP(Table1[[#This Row],[JOB TYPE]],Table2[#All],2,0), "Not req")</f>
        <v>REQ</v>
      </c>
      <c r="I663" s="56" t="s">
        <v>164</v>
      </c>
      <c r="J663" s="58" t="str">
        <f>CONCATENATE(Table1[[#This Row],[WORK ID]],Table1[[#This Row],[CODE]])</f>
        <v>7394682ZNGA563B</v>
      </c>
      <c r="K663" s="58" t="str">
        <f t="shared" si="52"/>
        <v>DUP</v>
      </c>
      <c r="L663" s="58" t="b">
        <f t="shared" si="54"/>
        <v>1</v>
      </c>
      <c r="M663" s="58" t="str">
        <f t="shared" si="55"/>
        <v>NO</v>
      </c>
      <c r="N663" s="59" t="str">
        <f>IF(M663="PAY", VLOOKUP(Table1[[#This Row],[JOB TYPE]],'CODES FOR CLOSING TYPE'!$A$1:$C$28, 3, 0), "")</f>
        <v/>
      </c>
      <c r="O663" s="5">
        <f t="shared" si="53"/>
        <v>19</v>
      </c>
    </row>
    <row r="664" spans="1:15" x14ac:dyDescent="0.3">
      <c r="A664" s="55">
        <v>7407160</v>
      </c>
      <c r="B664" s="133" t="s">
        <v>1013</v>
      </c>
      <c r="C664" s="133" t="s">
        <v>9</v>
      </c>
      <c r="D664" s="55"/>
      <c r="E664" s="56" t="s">
        <v>58</v>
      </c>
      <c r="F664" s="60">
        <v>43228</v>
      </c>
      <c r="G664" s="57" t="str">
        <f>VLOOKUP(Table1[[#This Row],[JOB TYPE]],'CODES FOR CLOSING TYPE'!$A$1:$B$28,2,0)</f>
        <v>ZNGA561B</v>
      </c>
      <c r="H664" s="58" t="str">
        <f>_xlfn.IFNA(VLOOKUP(Table1[[#This Row],[JOB TYPE]],Table2[#All],2,0), "Not req")</f>
        <v>Not req</v>
      </c>
      <c r="I664" s="56"/>
      <c r="J664" s="58" t="str">
        <f>CONCATENATE(Table1[[#This Row],[WORK ID]],Table1[[#This Row],[CODE]])</f>
        <v>7407160ZNGA561B</v>
      </c>
      <c r="K664" s="58" t="str">
        <f t="shared" si="52"/>
        <v>DUP</v>
      </c>
      <c r="L664" s="58" t="b">
        <f t="shared" si="54"/>
        <v>1</v>
      </c>
      <c r="M664" s="58" t="str">
        <f t="shared" si="55"/>
        <v>NO</v>
      </c>
      <c r="N664" s="59" t="str">
        <f>IF(M664="PAY", VLOOKUP(Table1[[#This Row],[JOB TYPE]],'CODES FOR CLOSING TYPE'!$A$1:$C$28, 3, 0), "")</f>
        <v/>
      </c>
      <c r="O664" s="5">
        <f t="shared" si="53"/>
        <v>19</v>
      </c>
    </row>
    <row r="665" spans="1:15" x14ac:dyDescent="0.35">
      <c r="A665" s="55">
        <v>7394682</v>
      </c>
      <c r="B665" s="55" t="s">
        <v>1012</v>
      </c>
      <c r="C665" s="55" t="s">
        <v>26</v>
      </c>
      <c r="D665" s="55"/>
      <c r="E665" s="56" t="s">
        <v>58</v>
      </c>
      <c r="F665" s="60">
        <v>43228</v>
      </c>
      <c r="G665" s="57" t="str">
        <f>VLOOKUP(Table1[[#This Row],[JOB TYPE]],'CODES FOR CLOSING TYPE'!$A$1:$B$28,2,0)</f>
        <v>ZNGA563BC</v>
      </c>
      <c r="H665" s="58" t="str">
        <f>_xlfn.IFNA(VLOOKUP(Table1[[#This Row],[JOB TYPE]],Table2[#All],2,0), "Not req")</f>
        <v>Not req</v>
      </c>
      <c r="I665" s="56"/>
      <c r="J665" s="58" t="str">
        <f>CONCATENATE(Table1[[#This Row],[WORK ID]],Table1[[#This Row],[CODE]])</f>
        <v>7394682ZNGA563BC</v>
      </c>
      <c r="K665" s="58" t="str">
        <f t="shared" si="52"/>
        <v>UNIQUE</v>
      </c>
      <c r="L665" s="58" t="b">
        <f t="shared" si="54"/>
        <v>0</v>
      </c>
      <c r="M665" s="58" t="str">
        <f t="shared" si="55"/>
        <v>PAY</v>
      </c>
      <c r="N665" s="59">
        <f>IF(M665="PAY", VLOOKUP(Table1[[#This Row],[JOB TYPE]],'CODES FOR CLOSING TYPE'!$A$1:$C$28, 3, 0), "")</f>
        <v>626.70000000000005</v>
      </c>
      <c r="O665" s="5">
        <f t="shared" si="53"/>
        <v>19</v>
      </c>
    </row>
    <row r="666" spans="1:15" x14ac:dyDescent="0.3">
      <c r="A666" s="55">
        <v>7089440</v>
      </c>
      <c r="B666" s="133" t="s">
        <v>1016</v>
      </c>
      <c r="C666" s="133" t="s">
        <v>11</v>
      </c>
      <c r="D666" s="55"/>
      <c r="E666" s="56" t="s">
        <v>51</v>
      </c>
      <c r="F666" s="60">
        <v>43229</v>
      </c>
      <c r="G666" s="57" t="str">
        <f>VLOOKUP(Table1[[#This Row],[JOB TYPE]],'CODES FOR CLOSING TYPE'!$A$1:$B$28,2,0)</f>
        <v>NGA-750</v>
      </c>
      <c r="H666" s="58" t="str">
        <f>_xlfn.IFNA(VLOOKUP(Table1[[#This Row],[JOB TYPE]],Table2[#All],2,0), "Not req")</f>
        <v>Not req</v>
      </c>
      <c r="I666" s="56"/>
      <c r="J666" s="58" t="str">
        <f>CONCATENATE(Table1[[#This Row],[WORK ID]],Table1[[#This Row],[CODE]])</f>
        <v>7089440NGA-750</v>
      </c>
      <c r="K666" s="58" t="str">
        <f t="shared" si="52"/>
        <v>UNIQUE</v>
      </c>
      <c r="L666" s="58" t="b">
        <f t="shared" ref="L666:L687" si="56">SUMPRODUCT(--(G666=BUILDCODES))&gt;0</f>
        <v>0</v>
      </c>
      <c r="M666" s="58" t="str">
        <f t="shared" ref="M666:M687" si="57">IF(AND(K666="DUP", L666=TRUE),"NO","PAY")</f>
        <v>PAY</v>
      </c>
      <c r="N666" s="59">
        <f>IF(M666="PAY", VLOOKUP(Table1[[#This Row],[JOB TYPE]],'CODES FOR CLOSING TYPE'!$A$1:$C$28, 3, 0), "")</f>
        <v>22.61</v>
      </c>
      <c r="O666" s="5">
        <f t="shared" si="53"/>
        <v>19</v>
      </c>
    </row>
    <row r="667" spans="1:15" x14ac:dyDescent="0.35">
      <c r="A667" s="30">
        <v>7089440</v>
      </c>
      <c r="B667" s="30" t="s">
        <v>1016</v>
      </c>
      <c r="C667" s="30" t="s">
        <v>194</v>
      </c>
      <c r="D667" s="30"/>
      <c r="E667" s="1" t="s">
        <v>51</v>
      </c>
      <c r="F667" s="51">
        <v>43229</v>
      </c>
      <c r="G667" s="32" t="str">
        <f>VLOOKUP(Table1[[#This Row],[JOB TYPE]],'CODES FOR CLOSING TYPE'!$A$1:$B$28,2,0)</f>
        <v>NGA-753</v>
      </c>
      <c r="H667" s="5" t="str">
        <f>_xlfn.IFNA(VLOOKUP(Table1[[#This Row],[JOB TYPE]],Table2[#All],2,0), "Not req")</f>
        <v>Not req</v>
      </c>
      <c r="J667" s="5" t="str">
        <f>CONCATENATE(Table1[[#This Row],[WORK ID]],Table1[[#This Row],[CODE]])</f>
        <v>7089440NGA-753</v>
      </c>
      <c r="K667" s="5" t="str">
        <f t="shared" si="52"/>
        <v>UNIQUE</v>
      </c>
      <c r="L667" s="5" t="b">
        <f t="shared" si="56"/>
        <v>0</v>
      </c>
      <c r="M667" s="5" t="str">
        <f t="shared" si="57"/>
        <v>PAY</v>
      </c>
      <c r="N667" s="34">
        <f>IF(M667="PAY", VLOOKUP(Table1[[#This Row],[JOB TYPE]],'CODES FOR CLOSING TYPE'!$A$1:$C$28, 3, 0), "")</f>
        <v>68.2</v>
      </c>
      <c r="O667" s="5">
        <f t="shared" si="53"/>
        <v>19</v>
      </c>
    </row>
    <row r="668" spans="1:15" x14ac:dyDescent="0.3">
      <c r="A668" s="55">
        <v>7291775</v>
      </c>
      <c r="B668" s="133" t="s">
        <v>923</v>
      </c>
      <c r="C668" s="133" t="s">
        <v>15</v>
      </c>
      <c r="D668" s="55"/>
      <c r="E668" s="1" t="s">
        <v>51</v>
      </c>
      <c r="F668" s="51">
        <v>43229</v>
      </c>
      <c r="G668" s="57" t="str">
        <f>VLOOKUP(Table1[[#This Row],[JOB TYPE]],'CODES FOR CLOSING TYPE'!$A$1:$B$28,2,0)</f>
        <v>ZNGA561BC</v>
      </c>
      <c r="H668" s="58" t="str">
        <f>_xlfn.IFNA(VLOOKUP(Table1[[#This Row],[JOB TYPE]],Table2[#All],2,0), "Not req")</f>
        <v>Not req</v>
      </c>
      <c r="I668" s="56"/>
      <c r="J668" s="58" t="str">
        <f>CONCATENATE(Table1[[#This Row],[WORK ID]],Table1[[#This Row],[CODE]])</f>
        <v>7291775ZNGA561BC</v>
      </c>
      <c r="K668" s="58" t="str">
        <f t="shared" si="52"/>
        <v>UNIQUE</v>
      </c>
      <c r="L668" s="58" t="b">
        <f t="shared" si="56"/>
        <v>0</v>
      </c>
      <c r="M668" s="58" t="str">
        <f t="shared" si="57"/>
        <v>PAY</v>
      </c>
      <c r="N668" s="59">
        <f>IF(M668="PAY", VLOOKUP(Table1[[#This Row],[JOB TYPE]],'CODES FOR CLOSING TYPE'!$A$1:$C$28, 3, 0), "")</f>
        <v>433.57</v>
      </c>
      <c r="O668" s="5">
        <f t="shared" si="53"/>
        <v>19</v>
      </c>
    </row>
    <row r="669" spans="1:15" x14ac:dyDescent="0.3">
      <c r="A669" s="55">
        <v>7387444</v>
      </c>
      <c r="B669" s="133" t="s">
        <v>1017</v>
      </c>
      <c r="C669" s="133" t="s">
        <v>29</v>
      </c>
      <c r="D669" s="55"/>
      <c r="E669" s="56" t="s">
        <v>612</v>
      </c>
      <c r="F669" s="51">
        <v>43229</v>
      </c>
      <c r="G669" s="57" t="str">
        <f>VLOOKUP(Table1[[#This Row],[JOB TYPE]],'CODES FOR CLOSING TYPE'!$A$1:$B$28,2,0)</f>
        <v>ZNGA560B</v>
      </c>
      <c r="H669" s="58" t="str">
        <f>_xlfn.IFNA(VLOOKUP(Table1[[#This Row],[JOB TYPE]],Table2[#All],2,0), "Not req")</f>
        <v>Not req</v>
      </c>
      <c r="I669" s="56"/>
      <c r="J669" s="58" t="str">
        <f>CONCATENATE(Table1[[#This Row],[WORK ID]],Table1[[#This Row],[CODE]])</f>
        <v>7387444ZNGA560B</v>
      </c>
      <c r="K669" s="58" t="str">
        <f t="shared" si="52"/>
        <v>DUP</v>
      </c>
      <c r="L669" s="58" t="b">
        <f t="shared" si="56"/>
        <v>1</v>
      </c>
      <c r="M669" s="58" t="str">
        <f t="shared" si="57"/>
        <v>NO</v>
      </c>
      <c r="N669" s="59" t="str">
        <f>IF(M669="PAY", VLOOKUP(Table1[[#This Row],[JOB TYPE]],'CODES FOR CLOSING TYPE'!$A$1:$C$28, 3, 0), "")</f>
        <v/>
      </c>
      <c r="O669" s="5">
        <f t="shared" si="53"/>
        <v>19</v>
      </c>
    </row>
    <row r="670" spans="1:15" x14ac:dyDescent="0.3">
      <c r="A670" s="55">
        <v>7346143</v>
      </c>
      <c r="B670" s="133" t="s">
        <v>1018</v>
      </c>
      <c r="C670" s="133" t="s">
        <v>29</v>
      </c>
      <c r="D670" s="55"/>
      <c r="E670" s="56" t="s">
        <v>30</v>
      </c>
      <c r="F670" s="51">
        <v>43229</v>
      </c>
      <c r="G670" s="57" t="str">
        <f>VLOOKUP(Table1[[#This Row],[JOB TYPE]],'CODES FOR CLOSING TYPE'!$A$1:$B$28,2,0)</f>
        <v>ZNGA560B</v>
      </c>
      <c r="H670" s="58" t="str">
        <f>_xlfn.IFNA(VLOOKUP(Table1[[#This Row],[JOB TYPE]],Table2[#All],2,0), "Not req")</f>
        <v>Not req</v>
      </c>
      <c r="I670" s="56"/>
      <c r="J670" s="58" t="str">
        <f>CONCATENATE(Table1[[#This Row],[WORK ID]],Table1[[#This Row],[CODE]])</f>
        <v>7346143ZNGA560B</v>
      </c>
      <c r="K670" s="58" t="str">
        <f t="shared" si="52"/>
        <v>DUP</v>
      </c>
      <c r="L670" s="58" t="b">
        <f t="shared" si="56"/>
        <v>1</v>
      </c>
      <c r="M670" s="58" t="str">
        <f t="shared" si="57"/>
        <v>NO</v>
      </c>
      <c r="N670" s="59" t="str">
        <f>IF(M670="PAY", VLOOKUP(Table1[[#This Row],[JOB TYPE]],'CODES FOR CLOSING TYPE'!$A$1:$C$28, 3, 0), "")</f>
        <v/>
      </c>
      <c r="O670" s="5">
        <f t="shared" si="53"/>
        <v>19</v>
      </c>
    </row>
    <row r="671" spans="1:15" x14ac:dyDescent="0.35">
      <c r="A671" s="30">
        <v>7346143</v>
      </c>
      <c r="B671" s="30" t="s">
        <v>1018</v>
      </c>
      <c r="C671" s="30" t="s">
        <v>37</v>
      </c>
      <c r="D671" s="30"/>
      <c r="E671" s="1" t="s">
        <v>30</v>
      </c>
      <c r="F671" s="51">
        <v>43229</v>
      </c>
      <c r="G671" s="32" t="str">
        <f>VLOOKUP(Table1[[#This Row],[JOB TYPE]],'CODES FOR CLOSING TYPE'!$A$1:$B$28,2,0)</f>
        <v>ZNGA560BC</v>
      </c>
      <c r="H671" s="5" t="str">
        <f>_xlfn.IFNA(VLOOKUP(Table1[[#This Row],[JOB TYPE]],Table2[#All],2,0), "Not req")</f>
        <v>Not req</v>
      </c>
      <c r="J671" s="5" t="str">
        <f>CONCATENATE(Table1[[#This Row],[WORK ID]],Table1[[#This Row],[CODE]])</f>
        <v>7346143ZNGA560BC</v>
      </c>
      <c r="K671" s="5" t="str">
        <f t="shared" si="52"/>
        <v>UNIQUE</v>
      </c>
      <c r="L671" s="5" t="b">
        <f t="shared" si="56"/>
        <v>0</v>
      </c>
      <c r="M671" s="5" t="str">
        <f t="shared" si="57"/>
        <v>PAY</v>
      </c>
      <c r="N671" s="34">
        <f>IF(M671="PAY", VLOOKUP(Table1[[#This Row],[JOB TYPE]],'CODES FOR CLOSING TYPE'!$A$1:$C$28, 3, 0), "")</f>
        <v>414.92</v>
      </c>
      <c r="O671" s="5">
        <f t="shared" si="53"/>
        <v>19</v>
      </c>
    </row>
    <row r="672" spans="1:15" x14ac:dyDescent="0.3">
      <c r="A672" s="55">
        <v>7319163</v>
      </c>
      <c r="B672" s="133" t="s">
        <v>1004</v>
      </c>
      <c r="C672" s="133" t="s">
        <v>26</v>
      </c>
      <c r="D672" s="55"/>
      <c r="E672" s="56" t="s">
        <v>30</v>
      </c>
      <c r="F672" s="51">
        <v>43229</v>
      </c>
      <c r="G672" s="57" t="str">
        <f>VLOOKUP(Table1[[#This Row],[JOB TYPE]],'CODES FOR CLOSING TYPE'!$A$1:$B$28,2,0)</f>
        <v>ZNGA563BC</v>
      </c>
      <c r="H672" s="58" t="str">
        <f>_xlfn.IFNA(VLOOKUP(Table1[[#This Row],[JOB TYPE]],Table2[#All],2,0), "Not req")</f>
        <v>Not req</v>
      </c>
      <c r="I672" s="56"/>
      <c r="J672" s="58" t="str">
        <f>CONCATENATE(Table1[[#This Row],[WORK ID]],Table1[[#This Row],[CODE]])</f>
        <v>7319163ZNGA563BC</v>
      </c>
      <c r="K672" s="58" t="str">
        <f t="shared" si="52"/>
        <v>UNIQUE</v>
      </c>
      <c r="L672" s="58" t="b">
        <f t="shared" si="56"/>
        <v>0</v>
      </c>
      <c r="M672" s="58" t="str">
        <f t="shared" si="57"/>
        <v>PAY</v>
      </c>
      <c r="N672" s="59">
        <f>IF(M672="PAY", VLOOKUP(Table1[[#This Row],[JOB TYPE]],'CODES FOR CLOSING TYPE'!$A$1:$C$28, 3, 0), "")</f>
        <v>626.70000000000005</v>
      </c>
      <c r="O672" s="5">
        <f t="shared" si="53"/>
        <v>19</v>
      </c>
    </row>
    <row r="673" spans="1:15" x14ac:dyDescent="0.3">
      <c r="A673" s="55">
        <v>7037689</v>
      </c>
      <c r="B673" s="133" t="s">
        <v>892</v>
      </c>
      <c r="C673" s="133" t="s">
        <v>15</v>
      </c>
      <c r="D673" s="55"/>
      <c r="E673" s="56" t="s">
        <v>7</v>
      </c>
      <c r="F673" s="51">
        <v>43229</v>
      </c>
      <c r="G673" s="57" t="str">
        <f>VLOOKUP(Table1[[#This Row],[JOB TYPE]],'CODES FOR CLOSING TYPE'!$A$1:$B$28,2,0)</f>
        <v>ZNGA561BC</v>
      </c>
      <c r="H673" s="58" t="str">
        <f>_xlfn.IFNA(VLOOKUP(Table1[[#This Row],[JOB TYPE]],Table2[#All],2,0), "Not req")</f>
        <v>Not req</v>
      </c>
      <c r="I673" s="56"/>
      <c r="J673" s="58" t="str">
        <f>CONCATENATE(Table1[[#This Row],[WORK ID]],Table1[[#This Row],[CODE]])</f>
        <v>7037689ZNGA561BC</v>
      </c>
      <c r="K673" s="58" t="str">
        <f t="shared" si="52"/>
        <v>UNIQUE</v>
      </c>
      <c r="L673" s="58" t="b">
        <f t="shared" si="56"/>
        <v>0</v>
      </c>
      <c r="M673" s="58" t="str">
        <f t="shared" si="57"/>
        <v>PAY</v>
      </c>
      <c r="N673" s="59">
        <f>IF(M673="PAY", VLOOKUP(Table1[[#This Row],[JOB TYPE]],'CODES FOR CLOSING TYPE'!$A$1:$C$28, 3, 0), "")</f>
        <v>433.57</v>
      </c>
      <c r="O673" s="5">
        <f t="shared" si="53"/>
        <v>19</v>
      </c>
    </row>
    <row r="674" spans="1:15" x14ac:dyDescent="0.3">
      <c r="A674" s="133">
        <v>7090012</v>
      </c>
      <c r="B674" s="133" t="s">
        <v>911</v>
      </c>
      <c r="C674" s="133" t="s">
        <v>26</v>
      </c>
      <c r="D674" s="55"/>
      <c r="E674" s="56" t="s">
        <v>155</v>
      </c>
      <c r="F674" s="51">
        <v>43229</v>
      </c>
      <c r="G674" s="57" t="str">
        <f>VLOOKUP(Table1[[#This Row],[JOB TYPE]],'CODES FOR CLOSING TYPE'!$A$1:$B$28,2,0)</f>
        <v>ZNGA563BC</v>
      </c>
      <c r="H674" s="58" t="str">
        <f>_xlfn.IFNA(VLOOKUP(Table1[[#This Row],[JOB TYPE]],Table2[#All],2,0), "Not req")</f>
        <v>Not req</v>
      </c>
      <c r="I674" s="56"/>
      <c r="J674" s="58" t="str">
        <f>CONCATENATE(Table1[[#This Row],[WORK ID]],Table1[[#This Row],[CODE]])</f>
        <v>7090012ZNGA563BC</v>
      </c>
      <c r="K674" s="58" t="str">
        <f t="shared" si="52"/>
        <v>UNIQUE</v>
      </c>
      <c r="L674" s="58" t="b">
        <f t="shared" si="56"/>
        <v>0</v>
      </c>
      <c r="M674" s="58" t="str">
        <f t="shared" si="57"/>
        <v>PAY</v>
      </c>
      <c r="N674" s="59">
        <f>IF(M674="PAY", VLOOKUP(Table1[[#This Row],[JOB TYPE]],'CODES FOR CLOSING TYPE'!$A$1:$C$28, 3, 0), "")</f>
        <v>626.70000000000005</v>
      </c>
      <c r="O674" s="5">
        <f t="shared" si="53"/>
        <v>19</v>
      </c>
    </row>
    <row r="675" spans="1:15" x14ac:dyDescent="0.3">
      <c r="A675" s="55">
        <v>7232644</v>
      </c>
      <c r="B675" s="133" t="s">
        <v>1019</v>
      </c>
      <c r="C675" s="133" t="s">
        <v>13</v>
      </c>
      <c r="D675" s="55"/>
      <c r="E675" s="56" t="s">
        <v>155</v>
      </c>
      <c r="F675" s="51">
        <v>43229</v>
      </c>
      <c r="G675" s="57" t="str">
        <f>VLOOKUP(Table1[[#This Row],[JOB TYPE]],'CODES FOR CLOSING TYPE'!$A$1:$B$28,2,0)</f>
        <v>Z999</v>
      </c>
      <c r="H675" s="58" t="str">
        <f>_xlfn.IFNA(VLOOKUP(Table1[[#This Row],[JOB TYPE]],Table2[#All],2,0), "Not req")</f>
        <v>REQ</v>
      </c>
      <c r="I675" s="56" t="s">
        <v>164</v>
      </c>
      <c r="J675" s="58" t="str">
        <f>CONCATENATE(Table1[[#This Row],[WORK ID]],Table1[[#This Row],[CODE]])</f>
        <v>7232644Z999</v>
      </c>
      <c r="K675" s="58" t="str">
        <f t="shared" si="52"/>
        <v>UNIQUE</v>
      </c>
      <c r="L675" s="58" t="b">
        <f t="shared" si="56"/>
        <v>0</v>
      </c>
      <c r="M675" s="58" t="str">
        <f t="shared" si="57"/>
        <v>PAY</v>
      </c>
      <c r="N675" s="59">
        <f>IF(M675="PAY", VLOOKUP(Table1[[#This Row],[JOB TYPE]],'CODES FOR CLOSING TYPE'!$A$1:$C$28, 3, 0), "")</f>
        <v>0</v>
      </c>
      <c r="O675" s="5">
        <f t="shared" si="53"/>
        <v>19</v>
      </c>
    </row>
    <row r="676" spans="1:15" x14ac:dyDescent="0.35">
      <c r="A676" s="30">
        <v>7232644</v>
      </c>
      <c r="B676" s="30" t="s">
        <v>1019</v>
      </c>
      <c r="C676" s="30" t="s">
        <v>9</v>
      </c>
      <c r="D676" s="30"/>
      <c r="E676" s="1" t="s">
        <v>155</v>
      </c>
      <c r="F676" s="51">
        <v>43229</v>
      </c>
      <c r="G676" s="32" t="str">
        <f>VLOOKUP(Table1[[#This Row],[JOB TYPE]],'CODES FOR CLOSING TYPE'!$A$1:$B$28,2,0)</f>
        <v>ZNGA561B</v>
      </c>
      <c r="H676" s="5" t="str">
        <f>_xlfn.IFNA(VLOOKUP(Table1[[#This Row],[JOB TYPE]],Table2[#All],2,0), "Not req")</f>
        <v>Not req</v>
      </c>
      <c r="J676" s="5" t="str">
        <f>CONCATENATE(Table1[[#This Row],[WORK ID]],Table1[[#This Row],[CODE]])</f>
        <v>7232644ZNGA561B</v>
      </c>
      <c r="K676" s="5" t="str">
        <f t="shared" si="52"/>
        <v>DUP</v>
      </c>
      <c r="L676" s="5" t="b">
        <f t="shared" si="56"/>
        <v>1</v>
      </c>
      <c r="M676" s="5" t="str">
        <f t="shared" si="57"/>
        <v>NO</v>
      </c>
      <c r="N676" s="34" t="str">
        <f>IF(M676="PAY", VLOOKUP(Table1[[#This Row],[JOB TYPE]],'CODES FOR CLOSING TYPE'!$A$1:$C$28, 3, 0), "")</f>
        <v/>
      </c>
      <c r="O676" s="5">
        <f t="shared" si="53"/>
        <v>19</v>
      </c>
    </row>
    <row r="677" spans="1:15" x14ac:dyDescent="0.35">
      <c r="A677" s="30">
        <v>7232644</v>
      </c>
      <c r="B677" s="30" t="s">
        <v>1019</v>
      </c>
      <c r="C677" s="30" t="s">
        <v>15</v>
      </c>
      <c r="D677" s="30"/>
      <c r="E677" s="1" t="s">
        <v>155</v>
      </c>
      <c r="F677" s="51">
        <v>43229</v>
      </c>
      <c r="G677" s="32" t="str">
        <f>VLOOKUP(Table1[[#This Row],[JOB TYPE]],'CODES FOR CLOSING TYPE'!$A$1:$B$28,2,0)</f>
        <v>ZNGA561BC</v>
      </c>
      <c r="H677" s="5" t="str">
        <f>_xlfn.IFNA(VLOOKUP(Table1[[#This Row],[JOB TYPE]],Table2[#All],2,0), "Not req")</f>
        <v>Not req</v>
      </c>
      <c r="J677" s="5" t="str">
        <f>CONCATENATE(Table1[[#This Row],[WORK ID]],Table1[[#This Row],[CODE]])</f>
        <v>7232644ZNGA561BC</v>
      </c>
      <c r="K677" s="5" t="str">
        <f t="shared" si="52"/>
        <v>UNIQUE</v>
      </c>
      <c r="L677" s="5" t="b">
        <f t="shared" si="56"/>
        <v>0</v>
      </c>
      <c r="M677" s="5" t="str">
        <f t="shared" si="57"/>
        <v>PAY</v>
      </c>
      <c r="N677" s="34">
        <f>IF(M677="PAY", VLOOKUP(Table1[[#This Row],[JOB TYPE]],'CODES FOR CLOSING TYPE'!$A$1:$C$28, 3, 0), "")</f>
        <v>433.57</v>
      </c>
      <c r="O677" s="5">
        <f t="shared" si="53"/>
        <v>19</v>
      </c>
    </row>
    <row r="678" spans="1:15" x14ac:dyDescent="0.3">
      <c r="A678" s="55">
        <v>5003392</v>
      </c>
      <c r="B678" s="133" t="s">
        <v>921</v>
      </c>
      <c r="C678" s="133" t="s">
        <v>32</v>
      </c>
      <c r="D678" s="55"/>
      <c r="E678" s="56" t="s">
        <v>42</v>
      </c>
      <c r="F678" s="51">
        <v>43229</v>
      </c>
      <c r="G678" s="57" t="str">
        <f>VLOOKUP(Table1[[#This Row],[JOB TYPE]],'CODES FOR CLOSING TYPE'!$A$1:$B$28,2,0)</f>
        <v>ZNGA562BC</v>
      </c>
      <c r="H678" s="58" t="str">
        <f>_xlfn.IFNA(VLOOKUP(Table1[[#This Row],[JOB TYPE]],Table2[#All],2,0), "Not req")</f>
        <v>Not req</v>
      </c>
      <c r="I678" s="56"/>
      <c r="J678" s="58" t="str">
        <f>CONCATENATE(Table1[[#This Row],[WORK ID]],Table1[[#This Row],[CODE]])</f>
        <v>5003392ZNGA562BC</v>
      </c>
      <c r="K678" s="58" t="str">
        <f t="shared" si="52"/>
        <v>UNIQUE</v>
      </c>
      <c r="L678" s="58" t="b">
        <f t="shared" si="56"/>
        <v>0</v>
      </c>
      <c r="M678" s="58" t="str">
        <f t="shared" si="57"/>
        <v>PAY</v>
      </c>
      <c r="N678" s="59">
        <f>IF(M678="PAY", VLOOKUP(Table1[[#This Row],[JOB TYPE]],'CODES FOR CLOSING TYPE'!$A$1:$C$28, 3, 0), "")</f>
        <v>498.69</v>
      </c>
      <c r="O678" s="5">
        <f t="shared" si="53"/>
        <v>19</v>
      </c>
    </row>
    <row r="679" spans="1:15" x14ac:dyDescent="0.3">
      <c r="A679" s="55">
        <v>7335576</v>
      </c>
      <c r="B679" s="133" t="s">
        <v>1020</v>
      </c>
      <c r="C679" s="133" t="s">
        <v>91</v>
      </c>
      <c r="D679" s="55"/>
      <c r="E679" s="56" t="s">
        <v>1010</v>
      </c>
      <c r="F679" s="51">
        <v>43229</v>
      </c>
      <c r="G679" s="57" t="str">
        <f>VLOOKUP(Table1[[#This Row],[JOB TYPE]],'CODES FOR CLOSING TYPE'!$A$1:$B$28,2,0)</f>
        <v>ZNGA562B</v>
      </c>
      <c r="H679" s="58" t="str">
        <f>_xlfn.IFNA(VLOOKUP(Table1[[#This Row],[JOB TYPE]],Table2[#All],2,0), "Not req")</f>
        <v>Not req</v>
      </c>
      <c r="I679" s="56"/>
      <c r="J679" s="58" t="str">
        <f>CONCATENATE(Table1[[#This Row],[WORK ID]],Table1[[#This Row],[CODE]])</f>
        <v>7335576ZNGA562B</v>
      </c>
      <c r="K679" s="58" t="str">
        <f t="shared" si="52"/>
        <v>DUP</v>
      </c>
      <c r="L679" s="58" t="b">
        <f t="shared" si="56"/>
        <v>1</v>
      </c>
      <c r="M679" s="58" t="str">
        <f t="shared" si="57"/>
        <v>NO</v>
      </c>
      <c r="N679" s="59" t="str">
        <f>IF(M679="PAY", VLOOKUP(Table1[[#This Row],[JOB TYPE]],'CODES FOR CLOSING TYPE'!$A$1:$C$28, 3, 0), "")</f>
        <v/>
      </c>
      <c r="O679" s="5">
        <f t="shared" si="53"/>
        <v>19</v>
      </c>
    </row>
    <row r="680" spans="1:15" x14ac:dyDescent="0.35">
      <c r="A680" s="30">
        <v>7335576</v>
      </c>
      <c r="B680" s="30" t="s">
        <v>1020</v>
      </c>
      <c r="C680" s="30" t="s">
        <v>32</v>
      </c>
      <c r="D680" s="30"/>
      <c r="E680" s="1" t="s">
        <v>1010</v>
      </c>
      <c r="F680" s="51">
        <v>43229</v>
      </c>
      <c r="G680" s="32" t="str">
        <f>VLOOKUP(Table1[[#This Row],[JOB TYPE]],'CODES FOR CLOSING TYPE'!$A$1:$B$28,2,0)</f>
        <v>ZNGA562BC</v>
      </c>
      <c r="H680" s="5" t="str">
        <f>_xlfn.IFNA(VLOOKUP(Table1[[#This Row],[JOB TYPE]],Table2[#All],2,0), "Not req")</f>
        <v>Not req</v>
      </c>
      <c r="J680" s="5" t="str">
        <f>CONCATENATE(Table1[[#This Row],[WORK ID]],Table1[[#This Row],[CODE]])</f>
        <v>7335576ZNGA562BC</v>
      </c>
      <c r="K680" s="5" t="str">
        <f t="shared" si="52"/>
        <v>UNIQUE</v>
      </c>
      <c r="L680" s="5" t="b">
        <f t="shared" si="56"/>
        <v>0</v>
      </c>
      <c r="M680" s="5" t="str">
        <f t="shared" si="57"/>
        <v>PAY</v>
      </c>
      <c r="N680" s="34">
        <f>IF(M680="PAY", VLOOKUP(Table1[[#This Row],[JOB TYPE]],'CODES FOR CLOSING TYPE'!$A$1:$C$28, 3, 0), "")</f>
        <v>498.69</v>
      </c>
      <c r="O680" s="5">
        <f t="shared" si="53"/>
        <v>19</v>
      </c>
    </row>
    <row r="681" spans="1:15" x14ac:dyDescent="0.3">
      <c r="A681" s="55">
        <v>7256212</v>
      </c>
      <c r="B681" s="133" t="s">
        <v>915</v>
      </c>
      <c r="C681" s="133" t="s">
        <v>26</v>
      </c>
      <c r="D681" s="55"/>
      <c r="E681" s="56" t="s">
        <v>58</v>
      </c>
      <c r="F681" s="51">
        <v>43229</v>
      </c>
      <c r="G681" s="57" t="str">
        <f>VLOOKUP(Table1[[#This Row],[JOB TYPE]],'CODES FOR CLOSING TYPE'!$A$1:$B$28,2,0)</f>
        <v>ZNGA563BC</v>
      </c>
      <c r="H681" s="58" t="str">
        <f>_xlfn.IFNA(VLOOKUP(Table1[[#This Row],[JOB TYPE]],Table2[#All],2,0), "Not req")</f>
        <v>Not req</v>
      </c>
      <c r="I681" s="56"/>
      <c r="J681" s="58" t="str">
        <f>CONCATENATE(Table1[[#This Row],[WORK ID]],Table1[[#This Row],[CODE]])</f>
        <v>7256212ZNGA563BC</v>
      </c>
      <c r="K681" s="58" t="str">
        <f t="shared" si="52"/>
        <v>UNIQUE</v>
      </c>
      <c r="L681" s="58" t="b">
        <f t="shared" si="56"/>
        <v>0</v>
      </c>
      <c r="M681" s="58" t="str">
        <f t="shared" si="57"/>
        <v>PAY</v>
      </c>
      <c r="N681" s="59">
        <f>IF(M681="PAY", VLOOKUP(Table1[[#This Row],[JOB TYPE]],'CODES FOR CLOSING TYPE'!$A$1:$C$28, 3, 0), "")</f>
        <v>626.70000000000005</v>
      </c>
      <c r="O681" s="5">
        <f t="shared" si="53"/>
        <v>19</v>
      </c>
    </row>
    <row r="682" spans="1:15" x14ac:dyDescent="0.3">
      <c r="A682" s="55">
        <v>7428852</v>
      </c>
      <c r="B682" s="133" t="s">
        <v>1021</v>
      </c>
      <c r="C682" s="133" t="s">
        <v>9</v>
      </c>
      <c r="D682" s="55"/>
      <c r="E682" s="56" t="s">
        <v>58</v>
      </c>
      <c r="F682" s="51">
        <v>43229</v>
      </c>
      <c r="G682" s="57" t="str">
        <f>VLOOKUP(Table1[[#This Row],[JOB TYPE]],'CODES FOR CLOSING TYPE'!$A$1:$B$28,2,0)</f>
        <v>ZNGA561B</v>
      </c>
      <c r="H682" s="58" t="str">
        <f>_xlfn.IFNA(VLOOKUP(Table1[[#This Row],[JOB TYPE]],Table2[#All],2,0), "Not req")</f>
        <v>Not req</v>
      </c>
      <c r="I682" s="56"/>
      <c r="J682" s="58" t="str">
        <f>CONCATENATE(Table1[[#This Row],[WORK ID]],Table1[[#This Row],[CODE]])</f>
        <v>7428852ZNGA561B</v>
      </c>
      <c r="K682" s="58" t="str">
        <f t="shared" si="52"/>
        <v>DUP</v>
      </c>
      <c r="L682" s="58" t="b">
        <f t="shared" si="56"/>
        <v>1</v>
      </c>
      <c r="M682" s="58" t="str">
        <f t="shared" si="57"/>
        <v>NO</v>
      </c>
      <c r="N682" s="59" t="str">
        <f>IF(M682="PAY", VLOOKUP(Table1[[#This Row],[JOB TYPE]],'CODES FOR CLOSING TYPE'!$A$1:$C$28, 3, 0), "")</f>
        <v/>
      </c>
      <c r="O682" s="5">
        <f t="shared" si="53"/>
        <v>19</v>
      </c>
    </row>
    <row r="683" spans="1:15" x14ac:dyDescent="0.35">
      <c r="A683" s="30">
        <v>7428852</v>
      </c>
      <c r="B683" s="30" t="s">
        <v>1021</v>
      </c>
      <c r="C683" s="30" t="s">
        <v>15</v>
      </c>
      <c r="D683" s="30"/>
      <c r="E683" s="1" t="s">
        <v>58</v>
      </c>
      <c r="F683" s="51">
        <v>43229</v>
      </c>
      <c r="G683" s="32" t="str">
        <f>VLOOKUP(Table1[[#This Row],[JOB TYPE]],'CODES FOR CLOSING TYPE'!$A$1:$B$28,2,0)</f>
        <v>ZNGA561BC</v>
      </c>
      <c r="H683" s="5" t="str">
        <f>_xlfn.IFNA(VLOOKUP(Table1[[#This Row],[JOB TYPE]],Table2[#All],2,0), "Not req")</f>
        <v>Not req</v>
      </c>
      <c r="J683" s="5" t="str">
        <f>CONCATENATE(Table1[[#This Row],[WORK ID]],Table1[[#This Row],[CODE]])</f>
        <v>7428852ZNGA561BC</v>
      </c>
      <c r="K683" s="5" t="str">
        <f t="shared" si="52"/>
        <v>UNIQUE</v>
      </c>
      <c r="L683" s="5" t="b">
        <f t="shared" si="56"/>
        <v>0</v>
      </c>
      <c r="M683" s="5" t="str">
        <f t="shared" si="57"/>
        <v>PAY</v>
      </c>
      <c r="N683" s="34">
        <f>IF(M683="PAY", VLOOKUP(Table1[[#This Row],[JOB TYPE]],'CODES FOR CLOSING TYPE'!$A$1:$C$28, 3, 0), "")</f>
        <v>433.57</v>
      </c>
      <c r="O683" s="5">
        <f t="shared" si="53"/>
        <v>19</v>
      </c>
    </row>
    <row r="684" spans="1:15" x14ac:dyDescent="0.3">
      <c r="A684" s="55">
        <v>7327201</v>
      </c>
      <c r="B684" s="133" t="s">
        <v>1022</v>
      </c>
      <c r="C684" s="133" t="s">
        <v>6</v>
      </c>
      <c r="D684" s="55"/>
      <c r="E684" s="56" t="s">
        <v>73</v>
      </c>
      <c r="F684" s="51">
        <v>43229</v>
      </c>
      <c r="G684" s="57" t="str">
        <f>VLOOKUP(Table1[[#This Row],[JOB TYPE]],'CODES FOR CLOSING TYPE'!$A$1:$B$28,2,0)</f>
        <v>ZNGA563B</v>
      </c>
      <c r="H684" s="58" t="str">
        <f>_xlfn.IFNA(VLOOKUP(Table1[[#This Row],[JOB TYPE]],Table2[#All],2,0), "Not req")</f>
        <v>REQ</v>
      </c>
      <c r="I684" s="56" t="s">
        <v>164</v>
      </c>
      <c r="J684" s="58" t="str">
        <f>CONCATENATE(Table1[[#This Row],[WORK ID]],Table1[[#This Row],[CODE]])</f>
        <v>7327201ZNGA563B</v>
      </c>
      <c r="K684" s="58" t="str">
        <f t="shared" si="52"/>
        <v>DUP</v>
      </c>
      <c r="L684" s="58" t="b">
        <f t="shared" si="56"/>
        <v>1</v>
      </c>
      <c r="M684" s="58" t="str">
        <f t="shared" si="57"/>
        <v>NO</v>
      </c>
      <c r="N684" s="59" t="str">
        <f>IF(M684="PAY", VLOOKUP(Table1[[#This Row],[JOB TYPE]],'CODES FOR CLOSING TYPE'!$A$1:$C$28, 3, 0), "")</f>
        <v/>
      </c>
      <c r="O684" s="5">
        <f t="shared" si="53"/>
        <v>19</v>
      </c>
    </row>
    <row r="685" spans="1:15" x14ac:dyDescent="0.3">
      <c r="A685" s="55">
        <v>7327201</v>
      </c>
      <c r="B685" s="133" t="s">
        <v>1022</v>
      </c>
      <c r="C685" s="55" t="s">
        <v>26</v>
      </c>
      <c r="D685" s="55"/>
      <c r="E685" s="56" t="s">
        <v>73</v>
      </c>
      <c r="F685" s="51">
        <v>43229</v>
      </c>
      <c r="G685" s="57" t="str">
        <f>VLOOKUP(Table1[[#This Row],[JOB TYPE]],'CODES FOR CLOSING TYPE'!$A$1:$B$28,2,0)</f>
        <v>ZNGA563BC</v>
      </c>
      <c r="H685" s="58" t="str">
        <f>_xlfn.IFNA(VLOOKUP(Table1[[#This Row],[JOB TYPE]],Table2[#All],2,0), "Not req")</f>
        <v>Not req</v>
      </c>
      <c r="I685" s="56"/>
      <c r="J685" s="58" t="str">
        <f>CONCATENATE(Table1[[#This Row],[WORK ID]],Table1[[#This Row],[CODE]])</f>
        <v>7327201ZNGA563BC</v>
      </c>
      <c r="K685" s="58" t="str">
        <f t="shared" si="52"/>
        <v>UNIQUE</v>
      </c>
      <c r="L685" s="58" t="b">
        <f t="shared" si="56"/>
        <v>0</v>
      </c>
      <c r="M685" s="58" t="str">
        <f t="shared" si="57"/>
        <v>PAY</v>
      </c>
      <c r="N685" s="59">
        <f>IF(M685="PAY", VLOOKUP(Table1[[#This Row],[JOB TYPE]],'CODES FOR CLOSING TYPE'!$A$1:$C$28, 3, 0), "")</f>
        <v>626.70000000000005</v>
      </c>
      <c r="O685" s="5">
        <f t="shared" si="53"/>
        <v>19</v>
      </c>
    </row>
    <row r="686" spans="1:15" x14ac:dyDescent="0.3">
      <c r="A686" s="55">
        <v>7335594</v>
      </c>
      <c r="B686" s="133" t="s">
        <v>1023</v>
      </c>
      <c r="C686" s="133" t="s">
        <v>6</v>
      </c>
      <c r="D686" s="55"/>
      <c r="E686" s="56" t="s">
        <v>73</v>
      </c>
      <c r="F686" s="51">
        <v>43229</v>
      </c>
      <c r="G686" s="57" t="str">
        <f>VLOOKUP(Table1[[#This Row],[JOB TYPE]],'CODES FOR CLOSING TYPE'!$A$1:$B$28,2,0)</f>
        <v>ZNGA563B</v>
      </c>
      <c r="H686" s="58" t="str">
        <f>_xlfn.IFNA(VLOOKUP(Table1[[#This Row],[JOB TYPE]],Table2[#All],2,0), "Not req")</f>
        <v>REQ</v>
      </c>
      <c r="I686" s="56" t="s">
        <v>164</v>
      </c>
      <c r="J686" s="58" t="str">
        <f>CONCATENATE(Table1[[#This Row],[WORK ID]],Table1[[#This Row],[CODE]])</f>
        <v>7335594ZNGA563B</v>
      </c>
      <c r="K686" s="58" t="str">
        <f t="shared" si="52"/>
        <v>DUP</v>
      </c>
      <c r="L686" s="58" t="b">
        <f t="shared" si="56"/>
        <v>1</v>
      </c>
      <c r="M686" s="58" t="str">
        <f t="shared" si="57"/>
        <v>NO</v>
      </c>
      <c r="N686" s="59" t="str">
        <f>IF(M686="PAY", VLOOKUP(Table1[[#This Row],[JOB TYPE]],'CODES FOR CLOSING TYPE'!$A$1:$C$28, 3, 0), "")</f>
        <v/>
      </c>
      <c r="O686" s="5">
        <f t="shared" si="53"/>
        <v>19</v>
      </c>
    </row>
    <row r="687" spans="1:15" x14ac:dyDescent="0.3">
      <c r="A687" s="55">
        <v>7335594</v>
      </c>
      <c r="B687" s="133" t="s">
        <v>1023</v>
      </c>
      <c r="C687" s="55" t="s">
        <v>26</v>
      </c>
      <c r="D687" s="55"/>
      <c r="E687" s="56" t="s">
        <v>73</v>
      </c>
      <c r="F687" s="51">
        <v>43229</v>
      </c>
      <c r="G687" s="57" t="str">
        <f>VLOOKUP(Table1[[#This Row],[JOB TYPE]],'CODES FOR CLOSING TYPE'!$A$1:$B$28,2,0)</f>
        <v>ZNGA563BC</v>
      </c>
      <c r="H687" s="58" t="str">
        <f>_xlfn.IFNA(VLOOKUP(Table1[[#This Row],[JOB TYPE]],Table2[#All],2,0), "Not req")</f>
        <v>Not req</v>
      </c>
      <c r="I687" s="56"/>
      <c r="J687" s="58" t="str">
        <f>CONCATENATE(Table1[[#This Row],[WORK ID]],Table1[[#This Row],[CODE]])</f>
        <v>7335594ZNGA563BC</v>
      </c>
      <c r="K687" s="58" t="str">
        <f t="shared" si="52"/>
        <v>UNIQUE</v>
      </c>
      <c r="L687" s="58" t="b">
        <f t="shared" si="56"/>
        <v>0</v>
      </c>
      <c r="M687" s="58" t="str">
        <f t="shared" si="57"/>
        <v>PAY</v>
      </c>
      <c r="N687" s="59">
        <f>IF(M687="PAY", VLOOKUP(Table1[[#This Row],[JOB TYPE]],'CODES FOR CLOSING TYPE'!$A$1:$C$28, 3, 0), "")</f>
        <v>626.70000000000005</v>
      </c>
      <c r="O687" s="5">
        <f t="shared" si="53"/>
        <v>19</v>
      </c>
    </row>
    <row r="688" spans="1:15" x14ac:dyDescent="0.3">
      <c r="A688" s="55">
        <v>7416177</v>
      </c>
      <c r="B688" s="133" t="s">
        <v>1024</v>
      </c>
      <c r="C688" s="133" t="s">
        <v>91</v>
      </c>
      <c r="D688" s="55"/>
      <c r="E688" s="56" t="s">
        <v>73</v>
      </c>
      <c r="F688" s="60">
        <v>43230</v>
      </c>
      <c r="G688" s="57" t="str">
        <f>VLOOKUP(Table1[[#This Row],[JOB TYPE]],'CODES FOR CLOSING TYPE'!$A$1:$B$28,2,0)</f>
        <v>ZNGA562B</v>
      </c>
      <c r="H688" s="58" t="str">
        <f>_xlfn.IFNA(VLOOKUP(Table1[[#This Row],[JOB TYPE]],Table2[#All],2,0), "Not req")</f>
        <v>Not req</v>
      </c>
      <c r="I688" s="56"/>
      <c r="J688" s="58" t="str">
        <f>CONCATENATE(Table1[[#This Row],[WORK ID]],Table1[[#This Row],[CODE]])</f>
        <v>7416177ZNGA562B</v>
      </c>
      <c r="K688" s="58" t="str">
        <f t="shared" si="52"/>
        <v>DUP</v>
      </c>
      <c r="L688" s="58" t="b">
        <f t="shared" ref="L688:L711" si="58">SUMPRODUCT(--(G688=BUILDCODES))&gt;0</f>
        <v>1</v>
      </c>
      <c r="M688" s="58" t="str">
        <f t="shared" ref="M688:M711" si="59">IF(AND(K688="DUP", L688=TRUE),"NO","PAY")</f>
        <v>NO</v>
      </c>
      <c r="N688" s="59" t="str">
        <f>IF(M688="PAY", VLOOKUP(Table1[[#This Row],[JOB TYPE]],'CODES FOR CLOSING TYPE'!$A$1:$C$28, 3, 0), "")</f>
        <v/>
      </c>
      <c r="O688" s="5">
        <f t="shared" si="53"/>
        <v>19</v>
      </c>
    </row>
    <row r="689" spans="1:15" x14ac:dyDescent="0.3">
      <c r="A689" s="55">
        <v>7418937</v>
      </c>
      <c r="B689" s="133" t="s">
        <v>1025</v>
      </c>
      <c r="C689" s="133" t="s">
        <v>11</v>
      </c>
      <c r="D689" s="55"/>
      <c r="E689" s="56" t="s">
        <v>612</v>
      </c>
      <c r="F689" s="60">
        <v>43230</v>
      </c>
      <c r="G689" s="57" t="str">
        <f>VLOOKUP(Table1[[#This Row],[JOB TYPE]],'CODES FOR CLOSING TYPE'!$A$1:$B$28,2,0)</f>
        <v>NGA-750</v>
      </c>
      <c r="H689" s="58" t="str">
        <f>_xlfn.IFNA(VLOOKUP(Table1[[#This Row],[JOB TYPE]],Table2[#All],2,0), "Not req")</f>
        <v>Not req</v>
      </c>
      <c r="I689" s="56"/>
      <c r="J689" s="58" t="str">
        <f>CONCATENATE(Table1[[#This Row],[WORK ID]],Table1[[#This Row],[CODE]])</f>
        <v>7418937NGA-750</v>
      </c>
      <c r="K689" s="58" t="str">
        <f t="shared" si="52"/>
        <v>UNIQUE</v>
      </c>
      <c r="L689" s="58" t="b">
        <f t="shared" si="58"/>
        <v>0</v>
      </c>
      <c r="M689" s="58" t="str">
        <f t="shared" si="59"/>
        <v>PAY</v>
      </c>
      <c r="N689" s="59">
        <f>IF(M689="PAY", VLOOKUP(Table1[[#This Row],[JOB TYPE]],'CODES FOR CLOSING TYPE'!$A$1:$C$28, 3, 0), "")</f>
        <v>22.61</v>
      </c>
      <c r="O689" s="5">
        <f t="shared" si="53"/>
        <v>19</v>
      </c>
    </row>
    <row r="690" spans="1:15" x14ac:dyDescent="0.35">
      <c r="A690" s="30">
        <v>7418937</v>
      </c>
      <c r="B690" s="30" t="s">
        <v>1025</v>
      </c>
      <c r="C690" s="30" t="s">
        <v>194</v>
      </c>
      <c r="D690" s="30"/>
      <c r="E690" s="1" t="s">
        <v>612</v>
      </c>
      <c r="F690" s="60">
        <v>43230</v>
      </c>
      <c r="G690" s="32" t="str">
        <f>VLOOKUP(Table1[[#This Row],[JOB TYPE]],'CODES FOR CLOSING TYPE'!$A$1:$B$28,2,0)</f>
        <v>NGA-753</v>
      </c>
      <c r="H690" s="5" t="str">
        <f>_xlfn.IFNA(VLOOKUP(Table1[[#This Row],[JOB TYPE]],Table2[#All],2,0), "Not req")</f>
        <v>Not req</v>
      </c>
      <c r="J690" s="5" t="str">
        <f>CONCATENATE(Table1[[#This Row],[WORK ID]],Table1[[#This Row],[CODE]])</f>
        <v>7418937NGA-753</v>
      </c>
      <c r="K690" s="5" t="str">
        <f t="shared" si="52"/>
        <v>UNIQUE</v>
      </c>
      <c r="L690" s="5" t="b">
        <f t="shared" si="58"/>
        <v>0</v>
      </c>
      <c r="M690" s="5" t="str">
        <f t="shared" si="59"/>
        <v>PAY</v>
      </c>
      <c r="N690" s="34">
        <f>IF(M690="PAY", VLOOKUP(Table1[[#This Row],[JOB TYPE]],'CODES FOR CLOSING TYPE'!$A$1:$C$28, 3, 0), "")</f>
        <v>68.2</v>
      </c>
      <c r="O690" s="5">
        <f t="shared" si="53"/>
        <v>19</v>
      </c>
    </row>
    <row r="691" spans="1:15" x14ac:dyDescent="0.3">
      <c r="A691" s="55">
        <v>7460066</v>
      </c>
      <c r="B691" s="133" t="s">
        <v>1026</v>
      </c>
      <c r="C691" s="133" t="s">
        <v>29</v>
      </c>
      <c r="D691" s="55"/>
      <c r="E691" s="56" t="s">
        <v>612</v>
      </c>
      <c r="F691" s="60">
        <v>43230</v>
      </c>
      <c r="G691" s="57" t="str">
        <f>VLOOKUP(Table1[[#This Row],[JOB TYPE]],'CODES FOR CLOSING TYPE'!$A$1:$B$28,2,0)</f>
        <v>ZNGA560B</v>
      </c>
      <c r="H691" s="58" t="str">
        <f>_xlfn.IFNA(VLOOKUP(Table1[[#This Row],[JOB TYPE]],Table2[#All],2,0), "Not req")</f>
        <v>Not req</v>
      </c>
      <c r="I691" s="56"/>
      <c r="J691" s="58" t="str">
        <f>CONCATENATE(Table1[[#This Row],[WORK ID]],Table1[[#This Row],[CODE]])</f>
        <v>7460066ZNGA560B</v>
      </c>
      <c r="K691" s="58" t="str">
        <f t="shared" si="52"/>
        <v>DUP</v>
      </c>
      <c r="L691" s="58" t="b">
        <f t="shared" si="58"/>
        <v>1</v>
      </c>
      <c r="M691" s="58" t="str">
        <f t="shared" si="59"/>
        <v>NO</v>
      </c>
      <c r="N691" s="59" t="str">
        <f>IF(M691="PAY", VLOOKUP(Table1[[#This Row],[JOB TYPE]],'CODES FOR CLOSING TYPE'!$A$1:$C$28, 3, 0), "")</f>
        <v/>
      </c>
      <c r="O691" s="5">
        <f t="shared" si="53"/>
        <v>19</v>
      </c>
    </row>
    <row r="692" spans="1:15" x14ac:dyDescent="0.35">
      <c r="A692" s="30">
        <v>7460066</v>
      </c>
      <c r="B692" s="30" t="s">
        <v>1026</v>
      </c>
      <c r="C692" s="30" t="s">
        <v>37</v>
      </c>
      <c r="D692" s="30"/>
      <c r="E692" s="1" t="s">
        <v>612</v>
      </c>
      <c r="F692" s="60">
        <v>43230</v>
      </c>
      <c r="G692" s="32" t="str">
        <f>VLOOKUP(Table1[[#This Row],[JOB TYPE]],'CODES FOR CLOSING TYPE'!$A$1:$B$28,2,0)</f>
        <v>ZNGA560BC</v>
      </c>
      <c r="H692" s="5" t="str">
        <f>_xlfn.IFNA(VLOOKUP(Table1[[#This Row],[JOB TYPE]],Table2[#All],2,0), "Not req")</f>
        <v>Not req</v>
      </c>
      <c r="J692" s="5" t="str">
        <f>CONCATENATE(Table1[[#This Row],[WORK ID]],Table1[[#This Row],[CODE]])</f>
        <v>7460066ZNGA560BC</v>
      </c>
      <c r="K692" s="5" t="str">
        <f t="shared" si="52"/>
        <v>UNIQUE</v>
      </c>
      <c r="L692" s="5" t="b">
        <f t="shared" si="58"/>
        <v>0</v>
      </c>
      <c r="M692" s="5" t="str">
        <f t="shared" si="59"/>
        <v>PAY</v>
      </c>
      <c r="N692" s="34">
        <f>IF(M692="PAY", VLOOKUP(Table1[[#This Row],[JOB TYPE]],'CODES FOR CLOSING TYPE'!$A$1:$C$28, 3, 0), "")</f>
        <v>414.92</v>
      </c>
      <c r="O692" s="5">
        <f t="shared" si="53"/>
        <v>19</v>
      </c>
    </row>
    <row r="693" spans="1:15" x14ac:dyDescent="0.3">
      <c r="A693" s="55">
        <v>7387444</v>
      </c>
      <c r="B693" s="133" t="s">
        <v>1017</v>
      </c>
      <c r="C693" s="133" t="s">
        <v>37</v>
      </c>
      <c r="D693" s="55"/>
      <c r="E693" s="1" t="s">
        <v>612</v>
      </c>
      <c r="F693" s="60">
        <v>43230</v>
      </c>
      <c r="G693" s="57" t="str">
        <f>VLOOKUP(Table1[[#This Row],[JOB TYPE]],'CODES FOR CLOSING TYPE'!$A$1:$B$28,2,0)</f>
        <v>ZNGA560BC</v>
      </c>
      <c r="H693" s="58" t="str">
        <f>_xlfn.IFNA(VLOOKUP(Table1[[#This Row],[JOB TYPE]],Table2[#All],2,0), "Not req")</f>
        <v>Not req</v>
      </c>
      <c r="I693" s="56"/>
      <c r="J693" s="58" t="str">
        <f>CONCATENATE(Table1[[#This Row],[WORK ID]],Table1[[#This Row],[CODE]])</f>
        <v>7387444ZNGA560BC</v>
      </c>
      <c r="K693" s="58" t="str">
        <f t="shared" si="52"/>
        <v>UNIQUE</v>
      </c>
      <c r="L693" s="58" t="b">
        <f t="shared" si="58"/>
        <v>0</v>
      </c>
      <c r="M693" s="58" t="str">
        <f t="shared" si="59"/>
        <v>PAY</v>
      </c>
      <c r="N693" s="59">
        <f>IF(M693="PAY", VLOOKUP(Table1[[#This Row],[JOB TYPE]],'CODES FOR CLOSING TYPE'!$A$1:$C$28, 3, 0), "")</f>
        <v>414.92</v>
      </c>
      <c r="O693" s="5">
        <f t="shared" si="53"/>
        <v>19</v>
      </c>
    </row>
    <row r="694" spans="1:15" x14ac:dyDescent="0.3">
      <c r="A694" s="55">
        <v>6911672</v>
      </c>
      <c r="B694" s="133" t="s">
        <v>1027</v>
      </c>
      <c r="C694" s="133" t="s">
        <v>91</v>
      </c>
      <c r="D694" s="55"/>
      <c r="E694" s="1" t="s">
        <v>612</v>
      </c>
      <c r="F694" s="60">
        <v>43230</v>
      </c>
      <c r="G694" s="57" t="str">
        <f>VLOOKUP(Table1[[#This Row],[JOB TYPE]],'CODES FOR CLOSING TYPE'!$A$1:$B$28,2,0)</f>
        <v>ZNGA562B</v>
      </c>
      <c r="H694" s="58" t="str">
        <f>_xlfn.IFNA(VLOOKUP(Table1[[#This Row],[JOB TYPE]],Table2[#All],2,0), "Not req")</f>
        <v>Not req</v>
      </c>
      <c r="I694" s="56"/>
      <c r="J694" s="58" t="str">
        <f>CONCATENATE(Table1[[#This Row],[WORK ID]],Table1[[#This Row],[CODE]])</f>
        <v>6911672ZNGA562B</v>
      </c>
      <c r="K694" s="58" t="str">
        <f t="shared" si="52"/>
        <v>DUP</v>
      </c>
      <c r="L694" s="58" t="b">
        <f t="shared" si="58"/>
        <v>1</v>
      </c>
      <c r="M694" s="58" t="str">
        <f t="shared" si="59"/>
        <v>NO</v>
      </c>
      <c r="N694" s="59" t="str">
        <f>IF(M694="PAY", VLOOKUP(Table1[[#This Row],[JOB TYPE]],'CODES FOR CLOSING TYPE'!$A$1:$C$28, 3, 0), "")</f>
        <v/>
      </c>
      <c r="O694" s="5">
        <f t="shared" si="53"/>
        <v>19</v>
      </c>
    </row>
    <row r="695" spans="1:15" x14ac:dyDescent="0.3">
      <c r="A695" s="55">
        <v>7387655</v>
      </c>
      <c r="B695" s="133" t="s">
        <v>1028</v>
      </c>
      <c r="C695" s="133" t="s">
        <v>29</v>
      </c>
      <c r="D695" s="55"/>
      <c r="E695" s="1" t="s">
        <v>612</v>
      </c>
      <c r="F695" s="60">
        <v>43230</v>
      </c>
      <c r="G695" s="57" t="str">
        <f>VLOOKUP(Table1[[#This Row],[JOB TYPE]],'CODES FOR CLOSING TYPE'!$A$1:$B$28,2,0)</f>
        <v>ZNGA560B</v>
      </c>
      <c r="H695" s="58" t="str">
        <f>_xlfn.IFNA(VLOOKUP(Table1[[#This Row],[JOB TYPE]],Table2[#All],2,0), "Not req")</f>
        <v>Not req</v>
      </c>
      <c r="I695" s="56"/>
      <c r="J695" s="58" t="str">
        <f>CONCATENATE(Table1[[#This Row],[WORK ID]],Table1[[#This Row],[CODE]])</f>
        <v>7387655ZNGA560B</v>
      </c>
      <c r="K695" s="58" t="str">
        <f t="shared" si="52"/>
        <v>DUP</v>
      </c>
      <c r="L695" s="58" t="b">
        <f t="shared" si="58"/>
        <v>1</v>
      </c>
      <c r="M695" s="58" t="str">
        <f t="shared" si="59"/>
        <v>NO</v>
      </c>
      <c r="N695" s="59" t="str">
        <f>IF(M695="PAY", VLOOKUP(Table1[[#This Row],[JOB TYPE]],'CODES FOR CLOSING TYPE'!$A$1:$C$28, 3, 0), "")</f>
        <v/>
      </c>
      <c r="O695" s="5">
        <f t="shared" si="53"/>
        <v>19</v>
      </c>
    </row>
    <row r="696" spans="1:15" x14ac:dyDescent="0.3">
      <c r="A696" s="55">
        <v>7021127</v>
      </c>
      <c r="B696" s="133" t="s">
        <v>1029</v>
      </c>
      <c r="C696" s="133" t="s">
        <v>20</v>
      </c>
      <c r="D696" s="55"/>
      <c r="E696" s="56" t="s">
        <v>86</v>
      </c>
      <c r="F696" s="60">
        <v>43230</v>
      </c>
      <c r="G696" s="57" t="str">
        <f>VLOOKUP(Table1[[#This Row],[JOB TYPE]],'CODES FOR CLOSING TYPE'!$A$1:$B$28,2,0)</f>
        <v>ZNGA564B</v>
      </c>
      <c r="H696" s="58" t="str">
        <f>_xlfn.IFNA(VLOOKUP(Table1[[#This Row],[JOB TYPE]],Table2[#All],2,0), "Not req")</f>
        <v>REQ</v>
      </c>
      <c r="I696" s="56" t="s">
        <v>164</v>
      </c>
      <c r="J696" s="58" t="str">
        <f>CONCATENATE(Table1[[#This Row],[WORK ID]],Table1[[#This Row],[CODE]])</f>
        <v>7021127ZNGA564B</v>
      </c>
      <c r="K696" s="58" t="str">
        <f t="shared" si="52"/>
        <v>DUP</v>
      </c>
      <c r="L696" s="58" t="b">
        <f t="shared" si="58"/>
        <v>1</v>
      </c>
      <c r="M696" s="58" t="str">
        <f t="shared" si="59"/>
        <v>NO</v>
      </c>
      <c r="N696" s="59" t="str">
        <f>IF(M696="PAY", VLOOKUP(Table1[[#This Row],[JOB TYPE]],'CODES FOR CLOSING TYPE'!$A$1:$C$28, 3, 0), "")</f>
        <v/>
      </c>
      <c r="O696" s="5">
        <f t="shared" si="53"/>
        <v>19</v>
      </c>
    </row>
    <row r="697" spans="1:15" x14ac:dyDescent="0.3">
      <c r="A697" s="55">
        <v>7331425</v>
      </c>
      <c r="B697" s="133" t="s">
        <v>1030</v>
      </c>
      <c r="C697" s="133" t="s">
        <v>6</v>
      </c>
      <c r="D697" s="55"/>
      <c r="E697" s="56" t="s">
        <v>30</v>
      </c>
      <c r="F697" s="60">
        <v>43230</v>
      </c>
      <c r="G697" s="57" t="str">
        <f>VLOOKUP(Table1[[#This Row],[JOB TYPE]],'CODES FOR CLOSING TYPE'!$A$1:$B$28,2,0)</f>
        <v>ZNGA563B</v>
      </c>
      <c r="H697" s="58" t="str">
        <f>_xlfn.IFNA(VLOOKUP(Table1[[#This Row],[JOB TYPE]],Table2[#All],2,0), "Not req")</f>
        <v>REQ</v>
      </c>
      <c r="I697" s="56" t="s">
        <v>164</v>
      </c>
      <c r="J697" s="58" t="str">
        <f>CONCATENATE(Table1[[#This Row],[WORK ID]],Table1[[#This Row],[CODE]])</f>
        <v>7331425ZNGA563B</v>
      </c>
      <c r="K697" s="58" t="str">
        <f t="shared" si="52"/>
        <v>DUP</v>
      </c>
      <c r="L697" s="58" t="b">
        <f t="shared" si="58"/>
        <v>1</v>
      </c>
      <c r="M697" s="58" t="str">
        <f t="shared" si="59"/>
        <v>NO</v>
      </c>
      <c r="N697" s="59" t="str">
        <f>IF(M697="PAY", VLOOKUP(Table1[[#This Row],[JOB TYPE]],'CODES FOR CLOSING TYPE'!$A$1:$C$28, 3, 0), "")</f>
        <v/>
      </c>
      <c r="O697" s="5">
        <f t="shared" si="53"/>
        <v>19</v>
      </c>
    </row>
    <row r="698" spans="1:15" x14ac:dyDescent="0.3">
      <c r="A698" s="55">
        <v>7297142</v>
      </c>
      <c r="B698" s="133" t="s">
        <v>901</v>
      </c>
      <c r="C698" s="133" t="s">
        <v>26</v>
      </c>
      <c r="D698" s="55"/>
      <c r="E698" s="56" t="s">
        <v>30</v>
      </c>
      <c r="F698" s="60">
        <v>43230</v>
      </c>
      <c r="G698" s="57" t="str">
        <f>VLOOKUP(Table1[[#This Row],[JOB TYPE]],'CODES FOR CLOSING TYPE'!$A$1:$B$28,2,0)</f>
        <v>ZNGA563BC</v>
      </c>
      <c r="H698" s="58" t="str">
        <f>_xlfn.IFNA(VLOOKUP(Table1[[#This Row],[JOB TYPE]],Table2[#All],2,0), "Not req")</f>
        <v>Not req</v>
      </c>
      <c r="I698" s="56"/>
      <c r="J698" s="58" t="str">
        <f>CONCATENATE(Table1[[#This Row],[WORK ID]],Table1[[#This Row],[CODE]])</f>
        <v>7297142ZNGA563BC</v>
      </c>
      <c r="K698" s="58" t="str">
        <f t="shared" si="52"/>
        <v>UNIQUE</v>
      </c>
      <c r="L698" s="58" t="b">
        <f t="shared" si="58"/>
        <v>0</v>
      </c>
      <c r="M698" s="58" t="str">
        <f t="shared" si="59"/>
        <v>PAY</v>
      </c>
      <c r="N698" s="59">
        <f>IF(M698="PAY", VLOOKUP(Table1[[#This Row],[JOB TYPE]],'CODES FOR CLOSING TYPE'!$A$1:$C$28, 3, 0), "")</f>
        <v>626.70000000000005</v>
      </c>
      <c r="O698" s="5">
        <f t="shared" si="53"/>
        <v>19</v>
      </c>
    </row>
    <row r="699" spans="1:15" x14ac:dyDescent="0.3">
      <c r="A699" s="55">
        <v>5430806</v>
      </c>
      <c r="B699" s="133" t="s">
        <v>930</v>
      </c>
      <c r="C699" s="133" t="s">
        <v>15</v>
      </c>
      <c r="D699" s="55"/>
      <c r="E699" s="56" t="s">
        <v>30</v>
      </c>
      <c r="F699" s="60">
        <v>43230</v>
      </c>
      <c r="G699" s="57" t="str">
        <f>VLOOKUP(Table1[[#This Row],[JOB TYPE]],'CODES FOR CLOSING TYPE'!$A$1:$B$28,2,0)</f>
        <v>ZNGA561BC</v>
      </c>
      <c r="H699" s="58" t="str">
        <f>_xlfn.IFNA(VLOOKUP(Table1[[#This Row],[JOB TYPE]],Table2[#All],2,0), "Not req")</f>
        <v>Not req</v>
      </c>
      <c r="I699" s="56"/>
      <c r="J699" s="58" t="str">
        <f>CONCATENATE(Table1[[#This Row],[WORK ID]],Table1[[#This Row],[CODE]])</f>
        <v>5430806ZNGA561BC</v>
      </c>
      <c r="K699" s="58" t="str">
        <f t="shared" si="52"/>
        <v>UNIQUE</v>
      </c>
      <c r="L699" s="58" t="b">
        <f t="shared" si="58"/>
        <v>0</v>
      </c>
      <c r="M699" s="58" t="str">
        <f t="shared" si="59"/>
        <v>PAY</v>
      </c>
      <c r="N699" s="59">
        <f>IF(M699="PAY", VLOOKUP(Table1[[#This Row],[JOB TYPE]],'CODES FOR CLOSING TYPE'!$A$1:$C$28, 3, 0), "")</f>
        <v>433.57</v>
      </c>
      <c r="O699" s="5">
        <f t="shared" si="53"/>
        <v>19</v>
      </c>
    </row>
    <row r="700" spans="1:15" x14ac:dyDescent="0.3">
      <c r="A700" s="55">
        <v>6715390</v>
      </c>
      <c r="B700" s="133" t="s">
        <v>1031</v>
      </c>
      <c r="C700" s="133" t="s">
        <v>6</v>
      </c>
      <c r="D700" s="55"/>
      <c r="E700" s="56" t="s">
        <v>7</v>
      </c>
      <c r="F700" s="60">
        <v>43230</v>
      </c>
      <c r="G700" s="57" t="str">
        <f>VLOOKUP(Table1[[#This Row],[JOB TYPE]],'CODES FOR CLOSING TYPE'!$A$1:$B$28,2,0)</f>
        <v>ZNGA563B</v>
      </c>
      <c r="H700" s="58" t="str">
        <f>_xlfn.IFNA(VLOOKUP(Table1[[#This Row],[JOB TYPE]],Table2[#All],2,0), "Not req")</f>
        <v>REQ</v>
      </c>
      <c r="I700" s="56" t="s">
        <v>164</v>
      </c>
      <c r="J700" s="58" t="str">
        <f>CONCATENATE(Table1[[#This Row],[WORK ID]],Table1[[#This Row],[CODE]])</f>
        <v>6715390ZNGA563B</v>
      </c>
      <c r="K700" s="58" t="str">
        <f t="shared" si="52"/>
        <v>DUP</v>
      </c>
      <c r="L700" s="58" t="b">
        <f t="shared" si="58"/>
        <v>1</v>
      </c>
      <c r="M700" s="58" t="str">
        <f t="shared" si="59"/>
        <v>NO</v>
      </c>
      <c r="N700" s="59" t="str">
        <f>IF(M700="PAY", VLOOKUP(Table1[[#This Row],[JOB TYPE]],'CODES FOR CLOSING TYPE'!$A$1:$C$28, 3, 0), "")</f>
        <v/>
      </c>
      <c r="O700" s="5">
        <f t="shared" si="53"/>
        <v>19</v>
      </c>
    </row>
    <row r="701" spans="1:15" x14ac:dyDescent="0.3">
      <c r="A701" s="30">
        <v>6715390</v>
      </c>
      <c r="B701" s="30" t="s">
        <v>1031</v>
      </c>
      <c r="C701" s="133" t="s">
        <v>26</v>
      </c>
      <c r="D701" s="30"/>
      <c r="E701" s="1" t="s">
        <v>7</v>
      </c>
      <c r="F701" s="60">
        <v>43230</v>
      </c>
      <c r="G701" s="32" t="str">
        <f>VLOOKUP(Table1[[#This Row],[JOB TYPE]],'CODES FOR CLOSING TYPE'!$A$1:$B$28,2,0)</f>
        <v>ZNGA563BC</v>
      </c>
      <c r="H701" s="5" t="str">
        <f>_xlfn.IFNA(VLOOKUP(Table1[[#This Row],[JOB TYPE]],Table2[#All],2,0), "Not req")</f>
        <v>Not req</v>
      </c>
      <c r="J701" s="5" t="str">
        <f>CONCATENATE(Table1[[#This Row],[WORK ID]],Table1[[#This Row],[CODE]])</f>
        <v>6715390ZNGA563BC</v>
      </c>
      <c r="K701" s="5" t="str">
        <f t="shared" si="52"/>
        <v>UNIQUE</v>
      </c>
      <c r="L701" s="5" t="b">
        <f t="shared" si="58"/>
        <v>0</v>
      </c>
      <c r="M701" s="5" t="str">
        <f t="shared" si="59"/>
        <v>PAY</v>
      </c>
      <c r="N701" s="34">
        <f>IF(M701="PAY", VLOOKUP(Table1[[#This Row],[JOB TYPE]],'CODES FOR CLOSING TYPE'!$A$1:$C$28, 3, 0), "")</f>
        <v>626.70000000000005</v>
      </c>
      <c r="O701" s="5">
        <f t="shared" si="53"/>
        <v>19</v>
      </c>
    </row>
    <row r="702" spans="1:15" x14ac:dyDescent="0.3">
      <c r="A702" s="55">
        <v>7374686</v>
      </c>
      <c r="B702" s="133" t="s">
        <v>1032</v>
      </c>
      <c r="C702" s="133" t="s">
        <v>6</v>
      </c>
      <c r="D702" s="55"/>
      <c r="E702" s="56" t="s">
        <v>155</v>
      </c>
      <c r="F702" s="60">
        <v>43230</v>
      </c>
      <c r="G702" s="57" t="str">
        <f>VLOOKUP(Table1[[#This Row],[JOB TYPE]],'CODES FOR CLOSING TYPE'!$A$1:$B$28,2,0)</f>
        <v>ZNGA563B</v>
      </c>
      <c r="H702" s="58" t="str">
        <f>_xlfn.IFNA(VLOOKUP(Table1[[#This Row],[JOB TYPE]],Table2[#All],2,0), "Not req")</f>
        <v>REQ</v>
      </c>
      <c r="I702" s="56" t="s">
        <v>164</v>
      </c>
      <c r="J702" s="58" t="str">
        <f>CONCATENATE(Table1[[#This Row],[WORK ID]],Table1[[#This Row],[CODE]])</f>
        <v>7374686ZNGA563B</v>
      </c>
      <c r="K702" s="58" t="str">
        <f t="shared" si="52"/>
        <v>DUP</v>
      </c>
      <c r="L702" s="58" t="b">
        <f t="shared" si="58"/>
        <v>1</v>
      </c>
      <c r="M702" s="58" t="str">
        <f t="shared" si="59"/>
        <v>NO</v>
      </c>
      <c r="N702" s="59" t="str">
        <f>IF(M702="PAY", VLOOKUP(Table1[[#This Row],[JOB TYPE]],'CODES FOR CLOSING TYPE'!$A$1:$C$28, 3, 0), "")</f>
        <v/>
      </c>
      <c r="O702" s="5">
        <f t="shared" si="53"/>
        <v>19</v>
      </c>
    </row>
    <row r="703" spans="1:15" x14ac:dyDescent="0.3">
      <c r="A703" s="55">
        <v>7371540</v>
      </c>
      <c r="B703" s="133" t="s">
        <v>1033</v>
      </c>
      <c r="C703" s="55" t="s">
        <v>9</v>
      </c>
      <c r="D703" s="55"/>
      <c r="E703" s="56" t="s">
        <v>155</v>
      </c>
      <c r="F703" s="60">
        <v>43230</v>
      </c>
      <c r="G703" s="57" t="str">
        <f>VLOOKUP(Table1[[#This Row],[JOB TYPE]],'CODES FOR CLOSING TYPE'!$A$1:$B$28,2,0)</f>
        <v>ZNGA561B</v>
      </c>
      <c r="H703" s="58" t="str">
        <f>_xlfn.IFNA(VLOOKUP(Table1[[#This Row],[JOB TYPE]],Table2[#All],2,0), "Not req")</f>
        <v>Not req</v>
      </c>
      <c r="I703" s="56"/>
      <c r="J703" s="58" t="str">
        <f>CONCATENATE(Table1[[#This Row],[WORK ID]],Table1[[#This Row],[CODE]])</f>
        <v>7371540ZNGA561B</v>
      </c>
      <c r="K703" s="58" t="str">
        <f t="shared" si="52"/>
        <v>DUP</v>
      </c>
      <c r="L703" s="58" t="b">
        <f t="shared" si="58"/>
        <v>1</v>
      </c>
      <c r="M703" s="58" t="str">
        <f t="shared" si="59"/>
        <v>NO</v>
      </c>
      <c r="N703" s="59" t="str">
        <f>IF(M703="PAY", VLOOKUP(Table1[[#This Row],[JOB TYPE]],'CODES FOR CLOSING TYPE'!$A$1:$C$28, 3, 0), "")</f>
        <v/>
      </c>
      <c r="O703" s="5">
        <f t="shared" si="53"/>
        <v>19</v>
      </c>
    </row>
    <row r="704" spans="1:15" x14ac:dyDescent="0.3">
      <c r="A704" s="55">
        <v>7444036</v>
      </c>
      <c r="B704" s="133" t="s">
        <v>1034</v>
      </c>
      <c r="C704" s="133" t="s">
        <v>11</v>
      </c>
      <c r="D704" s="55"/>
      <c r="E704" s="56" t="s">
        <v>42</v>
      </c>
      <c r="F704" s="60">
        <v>43230</v>
      </c>
      <c r="G704" s="57" t="str">
        <f>VLOOKUP(Table1[[#This Row],[JOB TYPE]],'CODES FOR CLOSING TYPE'!$A$1:$B$28,2,0)</f>
        <v>NGA-750</v>
      </c>
      <c r="H704" s="58" t="str">
        <f>_xlfn.IFNA(VLOOKUP(Table1[[#This Row],[JOB TYPE]],Table2[#All],2,0), "Not req")</f>
        <v>Not req</v>
      </c>
      <c r="I704" s="56"/>
      <c r="J704" s="58" t="str">
        <f>CONCATENATE(Table1[[#This Row],[WORK ID]],Table1[[#This Row],[CODE]])</f>
        <v>7444036NGA-750</v>
      </c>
      <c r="K704" s="58" t="str">
        <f t="shared" si="52"/>
        <v>UNIQUE</v>
      </c>
      <c r="L704" s="58" t="b">
        <f t="shared" si="58"/>
        <v>0</v>
      </c>
      <c r="M704" s="58" t="str">
        <f t="shared" si="59"/>
        <v>PAY</v>
      </c>
      <c r="N704" s="59">
        <f>IF(M704="PAY", VLOOKUP(Table1[[#This Row],[JOB TYPE]],'CODES FOR CLOSING TYPE'!$A$1:$C$28, 3, 0), "")</f>
        <v>22.61</v>
      </c>
      <c r="O704" s="5">
        <f t="shared" si="53"/>
        <v>19</v>
      </c>
    </row>
    <row r="705" spans="1:15" x14ac:dyDescent="0.35">
      <c r="A705" s="30">
        <v>7444036</v>
      </c>
      <c r="B705" s="30" t="s">
        <v>1034</v>
      </c>
      <c r="C705" s="30" t="s">
        <v>194</v>
      </c>
      <c r="D705" s="30"/>
      <c r="E705" s="1" t="s">
        <v>42</v>
      </c>
      <c r="F705" s="60">
        <v>43230</v>
      </c>
      <c r="G705" s="32" t="str">
        <f>VLOOKUP(Table1[[#This Row],[JOB TYPE]],'CODES FOR CLOSING TYPE'!$A$1:$B$28,2,0)</f>
        <v>NGA-753</v>
      </c>
      <c r="H705" s="5" t="str">
        <f>_xlfn.IFNA(VLOOKUP(Table1[[#This Row],[JOB TYPE]],Table2[#All],2,0), "Not req")</f>
        <v>Not req</v>
      </c>
      <c r="J705" s="5" t="str">
        <f>CONCATENATE(Table1[[#This Row],[WORK ID]],Table1[[#This Row],[CODE]])</f>
        <v>7444036NGA-753</v>
      </c>
      <c r="K705" s="5" t="str">
        <f t="shared" si="52"/>
        <v>UNIQUE</v>
      </c>
      <c r="L705" s="5" t="b">
        <f t="shared" si="58"/>
        <v>0</v>
      </c>
      <c r="M705" s="5" t="str">
        <f t="shared" si="59"/>
        <v>PAY</v>
      </c>
      <c r="N705" s="34">
        <f>IF(M705="PAY", VLOOKUP(Table1[[#This Row],[JOB TYPE]],'CODES FOR CLOSING TYPE'!$A$1:$C$28, 3, 0), "")</f>
        <v>68.2</v>
      </c>
      <c r="O705" s="5">
        <f t="shared" si="53"/>
        <v>19</v>
      </c>
    </row>
    <row r="706" spans="1:15" x14ac:dyDescent="0.3">
      <c r="A706" s="55">
        <v>7385283</v>
      </c>
      <c r="B706" s="133" t="s">
        <v>1035</v>
      </c>
      <c r="C706" s="133" t="s">
        <v>29</v>
      </c>
      <c r="D706" s="55"/>
      <c r="E706" s="56" t="s">
        <v>1014</v>
      </c>
      <c r="F706" s="60">
        <v>43230</v>
      </c>
      <c r="G706" s="57" t="str">
        <f>VLOOKUP(Table1[[#This Row],[JOB TYPE]],'CODES FOR CLOSING TYPE'!$A$1:$B$28,2,0)</f>
        <v>ZNGA560B</v>
      </c>
      <c r="H706" s="58" t="str">
        <f>_xlfn.IFNA(VLOOKUP(Table1[[#This Row],[JOB TYPE]],Table2[#All],2,0), "Not req")</f>
        <v>Not req</v>
      </c>
      <c r="I706" s="56"/>
      <c r="J706" s="58" t="str">
        <f>CONCATENATE(Table1[[#This Row],[WORK ID]],Table1[[#This Row],[CODE]])</f>
        <v>7385283ZNGA560B</v>
      </c>
      <c r="K706" s="58" t="str">
        <f t="shared" si="52"/>
        <v>UNIQUE</v>
      </c>
      <c r="L706" s="58" t="b">
        <f t="shared" si="58"/>
        <v>1</v>
      </c>
      <c r="M706" s="58" t="str">
        <f t="shared" si="59"/>
        <v>PAY</v>
      </c>
      <c r="N706" s="59">
        <f>IF(M706="PAY", VLOOKUP(Table1[[#This Row],[JOB TYPE]],'CODES FOR CLOSING TYPE'!$A$1:$C$28, 3, 0), "")</f>
        <v>187.32</v>
      </c>
      <c r="O706" s="5">
        <f t="shared" si="53"/>
        <v>19</v>
      </c>
    </row>
    <row r="707" spans="1:15" x14ac:dyDescent="0.3">
      <c r="A707" s="55">
        <v>7384414</v>
      </c>
      <c r="B707" s="133" t="s">
        <v>1036</v>
      </c>
      <c r="C707" s="133" t="s">
        <v>29</v>
      </c>
      <c r="D707" s="55"/>
      <c r="E707" s="56" t="s">
        <v>1010</v>
      </c>
      <c r="F707" s="60">
        <v>43230</v>
      </c>
      <c r="G707" s="57" t="str">
        <f>VLOOKUP(Table1[[#This Row],[JOB TYPE]],'CODES FOR CLOSING TYPE'!$A$1:$B$28,2,0)</f>
        <v>ZNGA560B</v>
      </c>
      <c r="H707" s="58" t="str">
        <f>_xlfn.IFNA(VLOOKUP(Table1[[#This Row],[JOB TYPE]],Table2[#All],2,0), "Not req")</f>
        <v>Not req</v>
      </c>
      <c r="I707" s="56"/>
      <c r="J707" s="58" t="str">
        <f>CONCATENATE(Table1[[#This Row],[WORK ID]],Table1[[#This Row],[CODE]])</f>
        <v>7384414ZNGA560B</v>
      </c>
      <c r="K707" s="58" t="str">
        <f t="shared" ref="K707:K770" si="60">IF(COUNTIF(J$2:J$5044, J707&amp;"C")&gt;0, "DUP", "UNIQUE")</f>
        <v>UNIQUE</v>
      </c>
      <c r="L707" s="58" t="b">
        <f t="shared" si="58"/>
        <v>1</v>
      </c>
      <c r="M707" s="58" t="str">
        <f t="shared" si="59"/>
        <v>PAY</v>
      </c>
      <c r="N707" s="59">
        <f>IF(M707="PAY", VLOOKUP(Table1[[#This Row],[JOB TYPE]],'CODES FOR CLOSING TYPE'!$A$1:$C$28, 3, 0), "")</f>
        <v>187.32</v>
      </c>
      <c r="O707" s="5">
        <f t="shared" ref="O707:O770" si="61">WEEKNUM(F707,2)</f>
        <v>19</v>
      </c>
    </row>
    <row r="708" spans="1:15" x14ac:dyDescent="0.3">
      <c r="A708" s="55">
        <v>7222195</v>
      </c>
      <c r="B708" s="133" t="s">
        <v>1037</v>
      </c>
      <c r="C708" s="133" t="s">
        <v>6</v>
      </c>
      <c r="D708" s="55"/>
      <c r="E708" s="56" t="s">
        <v>51</v>
      </c>
      <c r="F708" s="60">
        <v>43230</v>
      </c>
      <c r="G708" s="57" t="str">
        <f>VLOOKUP(Table1[[#This Row],[JOB TYPE]],'CODES FOR CLOSING TYPE'!$A$1:$B$28,2,0)</f>
        <v>ZNGA563B</v>
      </c>
      <c r="H708" s="58" t="str">
        <f>_xlfn.IFNA(VLOOKUP(Table1[[#This Row],[JOB TYPE]],Table2[#All],2,0), "Not req")</f>
        <v>REQ</v>
      </c>
      <c r="I708" s="56" t="s">
        <v>164</v>
      </c>
      <c r="J708" s="58" t="str">
        <f>CONCATENATE(Table1[[#This Row],[WORK ID]],Table1[[#This Row],[CODE]])</f>
        <v>7222195ZNGA563B</v>
      </c>
      <c r="K708" s="58" t="str">
        <f t="shared" si="60"/>
        <v>DUP</v>
      </c>
      <c r="L708" s="58" t="b">
        <f t="shared" si="58"/>
        <v>1</v>
      </c>
      <c r="M708" s="58" t="str">
        <f t="shared" si="59"/>
        <v>NO</v>
      </c>
      <c r="N708" s="59" t="str">
        <f>IF(M708="PAY", VLOOKUP(Table1[[#This Row],[JOB TYPE]],'CODES FOR CLOSING TYPE'!$A$1:$C$28, 3, 0), "")</f>
        <v/>
      </c>
      <c r="O708" s="5">
        <f t="shared" si="61"/>
        <v>19</v>
      </c>
    </row>
    <row r="709" spans="1:15" x14ac:dyDescent="0.35">
      <c r="A709" s="30">
        <v>7222195</v>
      </c>
      <c r="B709" s="30" t="s">
        <v>1037</v>
      </c>
      <c r="C709" s="30" t="s">
        <v>26</v>
      </c>
      <c r="D709" s="30"/>
      <c r="E709" s="1" t="s">
        <v>51</v>
      </c>
      <c r="F709" s="60">
        <v>43230</v>
      </c>
      <c r="G709" s="32" t="str">
        <f>VLOOKUP(Table1[[#This Row],[JOB TYPE]],'CODES FOR CLOSING TYPE'!$A$1:$B$28,2,0)</f>
        <v>ZNGA563BC</v>
      </c>
      <c r="H709" s="5" t="str">
        <f>_xlfn.IFNA(VLOOKUP(Table1[[#This Row],[JOB TYPE]],Table2[#All],2,0), "Not req")</f>
        <v>Not req</v>
      </c>
      <c r="J709" s="5" t="str">
        <f>CONCATENATE(Table1[[#This Row],[WORK ID]],Table1[[#This Row],[CODE]])</f>
        <v>7222195ZNGA563BC</v>
      </c>
      <c r="K709" s="5" t="str">
        <f t="shared" si="60"/>
        <v>UNIQUE</v>
      </c>
      <c r="L709" s="5" t="b">
        <f t="shared" si="58"/>
        <v>0</v>
      </c>
      <c r="M709" s="5" t="str">
        <f t="shared" si="59"/>
        <v>PAY</v>
      </c>
      <c r="N709" s="34">
        <f>IF(M709="PAY", VLOOKUP(Table1[[#This Row],[JOB TYPE]],'CODES FOR CLOSING TYPE'!$A$1:$C$28, 3, 0), "")</f>
        <v>626.70000000000005</v>
      </c>
      <c r="O709" s="5">
        <f t="shared" si="61"/>
        <v>19</v>
      </c>
    </row>
    <row r="710" spans="1:15" x14ac:dyDescent="0.3">
      <c r="A710" s="55">
        <v>6852601</v>
      </c>
      <c r="B710" s="133" t="s">
        <v>634</v>
      </c>
      <c r="C710" s="133" t="s">
        <v>15</v>
      </c>
      <c r="D710" s="55"/>
      <c r="E710" s="56" t="s">
        <v>58</v>
      </c>
      <c r="F710" s="60">
        <v>43230</v>
      </c>
      <c r="G710" s="57" t="str">
        <f>VLOOKUP(Table1[[#This Row],[JOB TYPE]],'CODES FOR CLOSING TYPE'!$A$1:$B$28,2,0)</f>
        <v>ZNGA561BC</v>
      </c>
      <c r="H710" s="58" t="str">
        <f>_xlfn.IFNA(VLOOKUP(Table1[[#This Row],[JOB TYPE]],Table2[#All],2,0), "Not req")</f>
        <v>Not req</v>
      </c>
      <c r="I710" s="56"/>
      <c r="J710" s="58" t="str">
        <f>CONCATENATE(Table1[[#This Row],[WORK ID]],Table1[[#This Row],[CODE]])</f>
        <v>6852601ZNGA561BC</v>
      </c>
      <c r="K710" s="58" t="str">
        <f t="shared" si="60"/>
        <v>UNIQUE</v>
      </c>
      <c r="L710" s="58" t="b">
        <f t="shared" si="58"/>
        <v>0</v>
      </c>
      <c r="M710" s="58" t="str">
        <f t="shared" si="59"/>
        <v>PAY</v>
      </c>
      <c r="N710" s="59">
        <f>IF(M710="PAY", VLOOKUP(Table1[[#This Row],[JOB TYPE]],'CODES FOR CLOSING TYPE'!$A$1:$C$28, 3, 0), "")</f>
        <v>433.57</v>
      </c>
      <c r="O710" s="5">
        <f t="shared" si="61"/>
        <v>19</v>
      </c>
    </row>
    <row r="711" spans="1:15" x14ac:dyDescent="0.3">
      <c r="A711" s="55">
        <v>7069436</v>
      </c>
      <c r="B711" s="133" t="s">
        <v>743</v>
      </c>
      <c r="C711" s="133" t="s">
        <v>26</v>
      </c>
      <c r="D711" s="55"/>
      <c r="E711" s="56" t="s">
        <v>58</v>
      </c>
      <c r="F711" s="60">
        <v>43230</v>
      </c>
      <c r="G711" s="57" t="str">
        <f>VLOOKUP(Table1[[#This Row],[JOB TYPE]],'CODES FOR CLOSING TYPE'!$A$1:$B$28,2,0)</f>
        <v>ZNGA563BC</v>
      </c>
      <c r="H711" s="58" t="str">
        <f>_xlfn.IFNA(VLOOKUP(Table1[[#This Row],[JOB TYPE]],Table2[#All],2,0), "Not req")</f>
        <v>Not req</v>
      </c>
      <c r="I711" s="56"/>
      <c r="J711" s="58" t="str">
        <f>CONCATENATE(Table1[[#This Row],[WORK ID]],Table1[[#This Row],[CODE]])</f>
        <v>7069436ZNGA563BC</v>
      </c>
      <c r="K711" s="58" t="str">
        <f t="shared" si="60"/>
        <v>UNIQUE</v>
      </c>
      <c r="L711" s="58" t="b">
        <f t="shared" si="58"/>
        <v>0</v>
      </c>
      <c r="M711" s="58" t="str">
        <f t="shared" si="59"/>
        <v>PAY</v>
      </c>
      <c r="N711" s="59">
        <f>IF(M711="PAY", VLOOKUP(Table1[[#This Row],[JOB TYPE]],'CODES FOR CLOSING TYPE'!$A$1:$C$28, 3, 0), "")</f>
        <v>626.70000000000005</v>
      </c>
      <c r="O711" s="5">
        <f t="shared" si="61"/>
        <v>19</v>
      </c>
    </row>
    <row r="712" spans="1:15" x14ac:dyDescent="0.3">
      <c r="A712" s="55">
        <v>7407160</v>
      </c>
      <c r="B712" s="133" t="s">
        <v>1013</v>
      </c>
      <c r="C712" s="133" t="s">
        <v>15</v>
      </c>
      <c r="D712" s="55"/>
      <c r="E712" s="56" t="s">
        <v>58</v>
      </c>
      <c r="F712" s="60">
        <v>43231</v>
      </c>
      <c r="G712" s="57" t="str">
        <f>VLOOKUP(Table1[[#This Row],[JOB TYPE]],'CODES FOR CLOSING TYPE'!$A$1:$B$28,2,0)</f>
        <v>ZNGA561BC</v>
      </c>
      <c r="H712" s="58" t="str">
        <f>_xlfn.IFNA(VLOOKUP(Table1[[#This Row],[JOB TYPE]],Table2[#All],2,0), "Not req")</f>
        <v>Not req</v>
      </c>
      <c r="I712" s="56"/>
      <c r="J712" s="58" t="str">
        <f>CONCATENATE(Table1[[#This Row],[WORK ID]],Table1[[#This Row],[CODE]])</f>
        <v>7407160ZNGA561BC</v>
      </c>
      <c r="K712" s="58" t="str">
        <f t="shared" si="60"/>
        <v>UNIQUE</v>
      </c>
      <c r="L712" s="58" t="b">
        <f t="shared" ref="L712:L743" si="62">SUMPRODUCT(--(G712=BUILDCODES))&gt;0</f>
        <v>0</v>
      </c>
      <c r="M712" s="58" t="str">
        <f t="shared" ref="M712:M743" si="63">IF(AND(K712="DUP", L712=TRUE),"NO","PAY")</f>
        <v>PAY</v>
      </c>
      <c r="N712" s="59">
        <f>IF(M712="PAY", VLOOKUP(Table1[[#This Row],[JOB TYPE]],'CODES FOR CLOSING TYPE'!$A$1:$C$28, 3, 0), "")</f>
        <v>433.57</v>
      </c>
      <c r="O712" s="5">
        <f t="shared" si="61"/>
        <v>19</v>
      </c>
    </row>
    <row r="713" spans="1:15" x14ac:dyDescent="0.3">
      <c r="A713" s="55">
        <v>7190033</v>
      </c>
      <c r="B713" s="133" t="s">
        <v>1038</v>
      </c>
      <c r="C713" s="133" t="s">
        <v>91</v>
      </c>
      <c r="D713" s="55"/>
      <c r="E713" s="56" t="s">
        <v>58</v>
      </c>
      <c r="F713" s="60">
        <v>43231</v>
      </c>
      <c r="G713" s="57" t="str">
        <f>VLOOKUP(Table1[[#This Row],[JOB TYPE]],'CODES FOR CLOSING TYPE'!$A$1:$B$28,2,0)</f>
        <v>ZNGA562B</v>
      </c>
      <c r="H713" s="58" t="str">
        <f>_xlfn.IFNA(VLOOKUP(Table1[[#This Row],[JOB TYPE]],Table2[#All],2,0), "Not req")</f>
        <v>Not req</v>
      </c>
      <c r="I713" s="56"/>
      <c r="J713" s="58" t="str">
        <f>CONCATENATE(Table1[[#This Row],[WORK ID]],Table1[[#This Row],[CODE]])</f>
        <v>7190033ZNGA562B</v>
      </c>
      <c r="K713" s="58" t="str">
        <f t="shared" si="60"/>
        <v>DUP</v>
      </c>
      <c r="L713" s="58" t="b">
        <f t="shared" si="62"/>
        <v>1</v>
      </c>
      <c r="M713" s="58" t="str">
        <f t="shared" si="63"/>
        <v>NO</v>
      </c>
      <c r="N713" s="59" t="str">
        <f>IF(M713="PAY", VLOOKUP(Table1[[#This Row],[JOB TYPE]],'CODES FOR CLOSING TYPE'!$A$1:$C$28, 3, 0), "")</f>
        <v/>
      </c>
      <c r="O713" s="5">
        <f t="shared" si="61"/>
        <v>19</v>
      </c>
    </row>
    <row r="714" spans="1:15" x14ac:dyDescent="0.35">
      <c r="A714" s="30">
        <v>7190033</v>
      </c>
      <c r="B714" s="30" t="s">
        <v>1038</v>
      </c>
      <c r="C714" s="30" t="s">
        <v>32</v>
      </c>
      <c r="D714" s="30"/>
      <c r="E714" s="1" t="s">
        <v>58</v>
      </c>
      <c r="F714" s="60">
        <v>43231</v>
      </c>
      <c r="G714" s="32" t="str">
        <f>VLOOKUP(Table1[[#This Row],[JOB TYPE]],'CODES FOR CLOSING TYPE'!$A$1:$B$28,2,0)</f>
        <v>ZNGA562BC</v>
      </c>
      <c r="H714" s="5" t="str">
        <f>_xlfn.IFNA(VLOOKUP(Table1[[#This Row],[JOB TYPE]],Table2[#All],2,0), "Not req")</f>
        <v>Not req</v>
      </c>
      <c r="J714" s="5" t="str">
        <f>CONCATENATE(Table1[[#This Row],[WORK ID]],Table1[[#This Row],[CODE]])</f>
        <v>7190033ZNGA562BC</v>
      </c>
      <c r="K714" s="5" t="str">
        <f t="shared" si="60"/>
        <v>UNIQUE</v>
      </c>
      <c r="L714" s="5" t="b">
        <f t="shared" si="62"/>
        <v>0</v>
      </c>
      <c r="M714" s="5" t="str">
        <f t="shared" si="63"/>
        <v>PAY</v>
      </c>
      <c r="N714" s="34">
        <f>IF(M714="PAY", VLOOKUP(Table1[[#This Row],[JOB TYPE]],'CODES FOR CLOSING TYPE'!$A$1:$C$28, 3, 0), "")</f>
        <v>498.69</v>
      </c>
      <c r="O714" s="5">
        <f t="shared" si="61"/>
        <v>19</v>
      </c>
    </row>
    <row r="715" spans="1:15" x14ac:dyDescent="0.3">
      <c r="A715" s="55">
        <v>6844592</v>
      </c>
      <c r="B715" s="133" t="s">
        <v>1039</v>
      </c>
      <c r="C715" s="133" t="s">
        <v>11</v>
      </c>
      <c r="D715" s="55"/>
      <c r="E715" s="56" t="s">
        <v>58</v>
      </c>
      <c r="F715" s="60">
        <v>43232</v>
      </c>
      <c r="G715" s="57" t="str">
        <f>VLOOKUP(Table1[[#This Row],[JOB TYPE]],'CODES FOR CLOSING TYPE'!$A$1:$B$28,2,0)</f>
        <v>NGA-750</v>
      </c>
      <c r="H715" s="58" t="str">
        <f>_xlfn.IFNA(VLOOKUP(Table1[[#This Row],[JOB TYPE]],Table2[#All],2,0), "Not req")</f>
        <v>Not req</v>
      </c>
      <c r="I715" s="56"/>
      <c r="J715" s="58" t="str">
        <f>CONCATENATE(Table1[[#This Row],[WORK ID]],Table1[[#This Row],[CODE]])</f>
        <v>6844592NGA-750</v>
      </c>
      <c r="K715" s="58" t="str">
        <f t="shared" si="60"/>
        <v>UNIQUE</v>
      </c>
      <c r="L715" s="58" t="b">
        <f t="shared" si="62"/>
        <v>0</v>
      </c>
      <c r="M715" s="58" t="str">
        <f t="shared" si="63"/>
        <v>PAY</v>
      </c>
      <c r="N715" s="59">
        <f>IF(M715="PAY", VLOOKUP(Table1[[#This Row],[JOB TYPE]],'CODES FOR CLOSING TYPE'!$A$1:$C$28, 3, 0), "")</f>
        <v>22.61</v>
      </c>
      <c r="O715" s="5">
        <f t="shared" si="61"/>
        <v>19</v>
      </c>
    </row>
    <row r="716" spans="1:15" x14ac:dyDescent="0.3">
      <c r="A716" s="30">
        <v>6844592</v>
      </c>
      <c r="B716" s="30" t="s">
        <v>1039</v>
      </c>
      <c r="C716" s="133" t="s">
        <v>895</v>
      </c>
      <c r="D716" s="30"/>
      <c r="E716" s="1" t="s">
        <v>58</v>
      </c>
      <c r="F716" s="51">
        <v>43232</v>
      </c>
      <c r="G716" s="32" t="str">
        <f>VLOOKUP(Table1[[#This Row],[JOB TYPE]],'CODES FOR CLOSING TYPE'!$A$1:$B$28,2,0)</f>
        <v>NGA-751</v>
      </c>
      <c r="H716" s="5" t="str">
        <f>_xlfn.IFNA(VLOOKUP(Table1[[#This Row],[JOB TYPE]],Table2[#All],2,0), "Not req")</f>
        <v>Not req</v>
      </c>
      <c r="J716" s="5" t="str">
        <f>CONCATENATE(Table1[[#This Row],[WORK ID]],Table1[[#This Row],[CODE]])</f>
        <v>6844592NGA-751</v>
      </c>
      <c r="K716" s="5" t="str">
        <f t="shared" si="60"/>
        <v>UNIQUE</v>
      </c>
      <c r="L716" s="5" t="b">
        <f t="shared" si="62"/>
        <v>0</v>
      </c>
      <c r="M716" s="5" t="str">
        <f t="shared" si="63"/>
        <v>PAY</v>
      </c>
      <c r="N716" s="34">
        <f>IF(M716="PAY", VLOOKUP(Table1[[#This Row],[JOB TYPE]],'CODES FOR CLOSING TYPE'!$A$1:$C$28, 3, 0), "")</f>
        <v>0</v>
      </c>
      <c r="O716" s="5">
        <f t="shared" si="61"/>
        <v>19</v>
      </c>
    </row>
    <row r="717" spans="1:15" x14ac:dyDescent="0.3">
      <c r="A717" s="55">
        <v>7453725</v>
      </c>
      <c r="B717" s="133" t="s">
        <v>1040</v>
      </c>
      <c r="C717" s="133" t="s">
        <v>6</v>
      </c>
      <c r="D717" s="55"/>
      <c r="E717" s="1" t="s">
        <v>58</v>
      </c>
      <c r="F717" s="51">
        <v>43232</v>
      </c>
      <c r="G717" s="57" t="str">
        <f>VLOOKUP(Table1[[#This Row],[JOB TYPE]],'CODES FOR CLOSING TYPE'!$A$1:$B$28,2,0)</f>
        <v>ZNGA563B</v>
      </c>
      <c r="H717" s="58" t="str">
        <f>_xlfn.IFNA(VLOOKUP(Table1[[#This Row],[JOB TYPE]],Table2[#All],2,0), "Not req")</f>
        <v>REQ</v>
      </c>
      <c r="I717" s="56" t="s">
        <v>164</v>
      </c>
      <c r="J717" s="58" t="str">
        <f>CONCATENATE(Table1[[#This Row],[WORK ID]],Table1[[#This Row],[CODE]])</f>
        <v>7453725ZNGA563B</v>
      </c>
      <c r="K717" s="58" t="str">
        <f t="shared" si="60"/>
        <v>DUP</v>
      </c>
      <c r="L717" s="58" t="b">
        <f t="shared" si="62"/>
        <v>1</v>
      </c>
      <c r="M717" s="58" t="str">
        <f t="shared" si="63"/>
        <v>NO</v>
      </c>
      <c r="N717" s="59" t="str">
        <f>IF(M717="PAY", VLOOKUP(Table1[[#This Row],[JOB TYPE]],'CODES FOR CLOSING TYPE'!$A$1:$C$28, 3, 0), "")</f>
        <v/>
      </c>
      <c r="O717" s="5">
        <f t="shared" si="61"/>
        <v>19</v>
      </c>
    </row>
    <row r="718" spans="1:15" x14ac:dyDescent="0.3">
      <c r="A718" s="55">
        <v>6736711</v>
      </c>
      <c r="B718" s="133" t="s">
        <v>1041</v>
      </c>
      <c r="C718" s="133" t="s">
        <v>13</v>
      </c>
      <c r="D718" s="55"/>
      <c r="E718" s="56" t="s">
        <v>612</v>
      </c>
      <c r="F718" s="60">
        <v>43231</v>
      </c>
      <c r="G718" s="57" t="str">
        <f>VLOOKUP(Table1[[#This Row],[JOB TYPE]],'CODES FOR CLOSING TYPE'!$A$1:$B$28,2,0)</f>
        <v>Z999</v>
      </c>
      <c r="H718" s="58" t="str">
        <f>_xlfn.IFNA(VLOOKUP(Table1[[#This Row],[JOB TYPE]],Table2[#All],2,0), "Not req")</f>
        <v>REQ</v>
      </c>
      <c r="I718" s="56" t="s">
        <v>164</v>
      </c>
      <c r="J718" s="58" t="str">
        <f>CONCATENATE(Table1[[#This Row],[WORK ID]],Table1[[#This Row],[CODE]])</f>
        <v>6736711Z999</v>
      </c>
      <c r="K718" s="58" t="str">
        <f t="shared" si="60"/>
        <v>UNIQUE</v>
      </c>
      <c r="L718" s="58" t="b">
        <f t="shared" si="62"/>
        <v>0</v>
      </c>
      <c r="M718" s="58" t="str">
        <f t="shared" si="63"/>
        <v>PAY</v>
      </c>
      <c r="N718" s="59">
        <f>IF(M718="PAY", VLOOKUP(Table1[[#This Row],[JOB TYPE]],'CODES FOR CLOSING TYPE'!$A$1:$C$28, 3, 0), "")</f>
        <v>0</v>
      </c>
      <c r="O718" s="5">
        <f t="shared" si="61"/>
        <v>19</v>
      </c>
    </row>
    <row r="719" spans="1:15" x14ac:dyDescent="0.35">
      <c r="A719" s="30">
        <v>6736711</v>
      </c>
      <c r="B719" s="30" t="s">
        <v>1041</v>
      </c>
      <c r="C719" s="30" t="s">
        <v>6</v>
      </c>
      <c r="D719" s="30"/>
      <c r="E719" s="1" t="s">
        <v>612</v>
      </c>
      <c r="F719" s="60">
        <v>43231</v>
      </c>
      <c r="G719" s="32" t="str">
        <f>VLOOKUP(Table1[[#This Row],[JOB TYPE]],'CODES FOR CLOSING TYPE'!$A$1:$B$28,2,0)</f>
        <v>ZNGA563B</v>
      </c>
      <c r="H719" s="5" t="str">
        <f>_xlfn.IFNA(VLOOKUP(Table1[[#This Row],[JOB TYPE]],Table2[#All],2,0), "Not req")</f>
        <v>REQ</v>
      </c>
      <c r="I719" s="1" t="s">
        <v>164</v>
      </c>
      <c r="J719" s="5" t="str">
        <f>CONCATENATE(Table1[[#This Row],[WORK ID]],Table1[[#This Row],[CODE]])</f>
        <v>6736711ZNGA563B</v>
      </c>
      <c r="K719" s="5" t="str">
        <f t="shared" si="60"/>
        <v>DUP</v>
      </c>
      <c r="L719" s="5" t="b">
        <f t="shared" si="62"/>
        <v>1</v>
      </c>
      <c r="M719" s="5" t="str">
        <f t="shared" si="63"/>
        <v>NO</v>
      </c>
      <c r="N719" s="34" t="str">
        <f>IF(M719="PAY", VLOOKUP(Table1[[#This Row],[JOB TYPE]],'CODES FOR CLOSING TYPE'!$A$1:$C$28, 3, 0), "")</f>
        <v/>
      </c>
      <c r="O719" s="5">
        <f t="shared" si="61"/>
        <v>19</v>
      </c>
    </row>
    <row r="720" spans="1:15" x14ac:dyDescent="0.35">
      <c r="A720" s="30">
        <v>6736711</v>
      </c>
      <c r="B720" s="30" t="s">
        <v>1041</v>
      </c>
      <c r="C720" s="30" t="s">
        <v>26</v>
      </c>
      <c r="D720" s="30"/>
      <c r="E720" s="1" t="s">
        <v>612</v>
      </c>
      <c r="F720" s="51">
        <v>43232</v>
      </c>
      <c r="G720" s="32" t="str">
        <f>VLOOKUP(Table1[[#This Row],[JOB TYPE]],'CODES FOR CLOSING TYPE'!$A$1:$B$28,2,0)</f>
        <v>ZNGA563BC</v>
      </c>
      <c r="H720" s="5" t="str">
        <f>_xlfn.IFNA(VLOOKUP(Table1[[#This Row],[JOB TYPE]],Table2[#All],2,0), "Not req")</f>
        <v>Not req</v>
      </c>
      <c r="J720" s="5" t="str">
        <f>CONCATENATE(Table1[[#This Row],[WORK ID]],Table1[[#This Row],[CODE]])</f>
        <v>6736711ZNGA563BC</v>
      </c>
      <c r="K720" s="5" t="str">
        <f t="shared" si="60"/>
        <v>UNIQUE</v>
      </c>
      <c r="L720" s="5" t="b">
        <f t="shared" si="62"/>
        <v>0</v>
      </c>
      <c r="M720" s="5" t="str">
        <f t="shared" si="63"/>
        <v>PAY</v>
      </c>
      <c r="N720" s="34">
        <f>IF(M720="PAY", VLOOKUP(Table1[[#This Row],[JOB TYPE]],'CODES FOR CLOSING TYPE'!$A$1:$C$28, 3, 0), "")</f>
        <v>626.70000000000005</v>
      </c>
      <c r="O720" s="5">
        <f t="shared" si="61"/>
        <v>19</v>
      </c>
    </row>
    <row r="721" spans="1:15" x14ac:dyDescent="0.3">
      <c r="A721" s="55">
        <v>7169812</v>
      </c>
      <c r="B721" s="133" t="s">
        <v>1003</v>
      </c>
      <c r="C721" s="133" t="s">
        <v>26</v>
      </c>
      <c r="D721" s="55"/>
      <c r="E721" s="1" t="s">
        <v>612</v>
      </c>
      <c r="F721" s="51">
        <v>43232</v>
      </c>
      <c r="G721" s="57" t="str">
        <f>VLOOKUP(Table1[[#This Row],[JOB TYPE]],'CODES FOR CLOSING TYPE'!$A$1:$B$28,2,0)</f>
        <v>ZNGA563BC</v>
      </c>
      <c r="H721" s="58" t="str">
        <f>_xlfn.IFNA(VLOOKUP(Table1[[#This Row],[JOB TYPE]],Table2[#All],2,0), "Not req")</f>
        <v>Not req</v>
      </c>
      <c r="I721" s="56"/>
      <c r="J721" s="58" t="str">
        <f>CONCATENATE(Table1[[#This Row],[WORK ID]],Table1[[#This Row],[CODE]])</f>
        <v>7169812ZNGA563BC</v>
      </c>
      <c r="K721" s="58" t="str">
        <f t="shared" si="60"/>
        <v>UNIQUE</v>
      </c>
      <c r="L721" s="58" t="b">
        <f t="shared" si="62"/>
        <v>0</v>
      </c>
      <c r="M721" s="58" t="str">
        <f t="shared" si="63"/>
        <v>PAY</v>
      </c>
      <c r="N721" s="59">
        <f>IF(M721="PAY", VLOOKUP(Table1[[#This Row],[JOB TYPE]],'CODES FOR CLOSING TYPE'!$A$1:$C$28, 3, 0), "")</f>
        <v>626.70000000000005</v>
      </c>
      <c r="O721" s="5">
        <f t="shared" si="61"/>
        <v>19</v>
      </c>
    </row>
    <row r="722" spans="1:15" x14ac:dyDescent="0.3">
      <c r="A722" s="55">
        <v>7469164</v>
      </c>
      <c r="B722" s="133" t="s">
        <v>1042</v>
      </c>
      <c r="C722" s="133" t="s">
        <v>9</v>
      </c>
      <c r="D722" s="55"/>
      <c r="E722" s="56" t="s">
        <v>86</v>
      </c>
      <c r="F722" s="51">
        <v>43232</v>
      </c>
      <c r="G722" s="57" t="str">
        <f>VLOOKUP(Table1[[#This Row],[JOB TYPE]],'CODES FOR CLOSING TYPE'!$A$1:$B$28,2,0)</f>
        <v>ZNGA561B</v>
      </c>
      <c r="H722" s="58" t="str">
        <f>_xlfn.IFNA(VLOOKUP(Table1[[#This Row],[JOB TYPE]],Table2[#All],2,0), "Not req")</f>
        <v>Not req</v>
      </c>
      <c r="I722" s="56"/>
      <c r="J722" s="58" t="str">
        <f>CONCATENATE(Table1[[#This Row],[WORK ID]],Table1[[#This Row],[CODE]])</f>
        <v>7469164ZNGA561B</v>
      </c>
      <c r="K722" s="58" t="str">
        <f t="shared" si="60"/>
        <v>UNIQUE</v>
      </c>
      <c r="L722" s="58" t="b">
        <f t="shared" si="62"/>
        <v>1</v>
      </c>
      <c r="M722" s="58" t="str">
        <f t="shared" si="63"/>
        <v>PAY</v>
      </c>
      <c r="N722" s="59">
        <f>IF(M722="PAY", VLOOKUP(Table1[[#This Row],[JOB TYPE]],'CODES FOR CLOSING TYPE'!$A$1:$C$28, 3, 0), "")</f>
        <v>194.94</v>
      </c>
      <c r="O722" s="5">
        <f t="shared" si="61"/>
        <v>19</v>
      </c>
    </row>
    <row r="723" spans="1:15" x14ac:dyDescent="0.3">
      <c r="A723" s="55">
        <v>7460537</v>
      </c>
      <c r="B723" s="133" t="s">
        <v>1043</v>
      </c>
      <c r="C723" s="133" t="s">
        <v>6</v>
      </c>
      <c r="D723" s="55"/>
      <c r="E723" s="56" t="s">
        <v>30</v>
      </c>
      <c r="F723" s="60">
        <v>43231</v>
      </c>
      <c r="G723" s="57" t="str">
        <f>VLOOKUP(Table1[[#This Row],[JOB TYPE]],'CODES FOR CLOSING TYPE'!$A$1:$B$28,2,0)</f>
        <v>ZNGA563B</v>
      </c>
      <c r="H723" s="58" t="str">
        <f>_xlfn.IFNA(VLOOKUP(Table1[[#This Row],[JOB TYPE]],Table2[#All],2,0), "Not req")</f>
        <v>REQ</v>
      </c>
      <c r="I723" s="56" t="s">
        <v>164</v>
      </c>
      <c r="J723" s="58" t="str">
        <f>CONCATENATE(Table1[[#This Row],[WORK ID]],Table1[[#This Row],[CODE]])</f>
        <v>7460537ZNGA563B</v>
      </c>
      <c r="K723" s="58" t="str">
        <f t="shared" si="60"/>
        <v>DUP</v>
      </c>
      <c r="L723" s="58" t="b">
        <f t="shared" si="62"/>
        <v>1</v>
      </c>
      <c r="M723" s="58" t="str">
        <f t="shared" si="63"/>
        <v>NO</v>
      </c>
      <c r="N723" s="59" t="str">
        <f>IF(M723="PAY", VLOOKUP(Table1[[#This Row],[JOB TYPE]],'CODES FOR CLOSING TYPE'!$A$1:$C$28, 3, 0), "")</f>
        <v/>
      </c>
      <c r="O723" s="5">
        <f t="shared" si="61"/>
        <v>19</v>
      </c>
    </row>
    <row r="724" spans="1:15" x14ac:dyDescent="0.3">
      <c r="A724" s="133">
        <v>7330362</v>
      </c>
      <c r="B724" s="133" t="s">
        <v>1044</v>
      </c>
      <c r="C724" s="133" t="s">
        <v>91</v>
      </c>
      <c r="D724" s="55"/>
      <c r="E724" s="56" t="s">
        <v>155</v>
      </c>
      <c r="F724" s="60">
        <v>43231</v>
      </c>
      <c r="G724" s="57" t="str">
        <f>VLOOKUP(Table1[[#This Row],[JOB TYPE]],'CODES FOR CLOSING TYPE'!$A$1:$B$28,2,0)</f>
        <v>ZNGA562B</v>
      </c>
      <c r="H724" s="58" t="str">
        <f>_xlfn.IFNA(VLOOKUP(Table1[[#This Row],[JOB TYPE]],Table2[#All],2,0), "Not req")</f>
        <v>Not req</v>
      </c>
      <c r="I724" s="56"/>
      <c r="J724" s="58" t="str">
        <f>CONCATENATE(Table1[[#This Row],[WORK ID]],Table1[[#This Row],[CODE]])</f>
        <v>7330362ZNGA562B</v>
      </c>
      <c r="K724" s="58" t="str">
        <f t="shared" si="60"/>
        <v>DUP</v>
      </c>
      <c r="L724" s="58" t="b">
        <f t="shared" si="62"/>
        <v>1</v>
      </c>
      <c r="M724" s="58" t="str">
        <f t="shared" si="63"/>
        <v>NO</v>
      </c>
      <c r="N724" s="59" t="str">
        <f>IF(M724="PAY", VLOOKUP(Table1[[#This Row],[JOB TYPE]],'CODES FOR CLOSING TYPE'!$A$1:$C$28, 3, 0), "")</f>
        <v/>
      </c>
      <c r="O724" s="5">
        <f t="shared" si="61"/>
        <v>19</v>
      </c>
    </row>
    <row r="725" spans="1:15" x14ac:dyDescent="0.3">
      <c r="A725" s="55">
        <v>7319807</v>
      </c>
      <c r="B725" s="133" t="s">
        <v>1045</v>
      </c>
      <c r="C725" s="133" t="s">
        <v>6</v>
      </c>
      <c r="D725" s="55"/>
      <c r="E725" s="56" t="s">
        <v>155</v>
      </c>
      <c r="F725" s="60">
        <v>43231</v>
      </c>
      <c r="G725" s="57" t="str">
        <f>VLOOKUP(Table1[[#This Row],[JOB TYPE]],'CODES FOR CLOSING TYPE'!$A$1:$B$28,2,0)</f>
        <v>ZNGA563B</v>
      </c>
      <c r="H725" s="58" t="str">
        <f>_xlfn.IFNA(VLOOKUP(Table1[[#This Row],[JOB TYPE]],Table2[#All],2,0), "Not req")</f>
        <v>REQ</v>
      </c>
      <c r="I725" s="56" t="s">
        <v>164</v>
      </c>
      <c r="J725" s="58" t="str">
        <f>CONCATENATE(Table1[[#This Row],[WORK ID]],Table1[[#This Row],[CODE]])</f>
        <v>7319807ZNGA563B</v>
      </c>
      <c r="K725" s="58" t="str">
        <f t="shared" si="60"/>
        <v>DUP</v>
      </c>
      <c r="L725" s="58" t="b">
        <f t="shared" si="62"/>
        <v>1</v>
      </c>
      <c r="M725" s="58" t="str">
        <f t="shared" si="63"/>
        <v>NO</v>
      </c>
      <c r="N725" s="59" t="str">
        <f>IF(M725="PAY", VLOOKUP(Table1[[#This Row],[JOB TYPE]],'CODES FOR CLOSING TYPE'!$A$1:$C$28, 3, 0), "")</f>
        <v/>
      </c>
      <c r="O725" s="5">
        <f t="shared" si="61"/>
        <v>19</v>
      </c>
    </row>
    <row r="726" spans="1:15" x14ac:dyDescent="0.3">
      <c r="A726" s="55">
        <v>7076902</v>
      </c>
      <c r="B726" s="133" t="s">
        <v>1046</v>
      </c>
      <c r="C726" s="133" t="s">
        <v>9</v>
      </c>
      <c r="D726" s="55"/>
      <c r="E726" s="56" t="s">
        <v>155</v>
      </c>
      <c r="F726" s="60">
        <v>43232</v>
      </c>
      <c r="G726" s="57" t="str">
        <f>VLOOKUP(Table1[[#This Row],[JOB TYPE]],'CODES FOR CLOSING TYPE'!$A$1:$B$28,2,0)</f>
        <v>ZNGA561B</v>
      </c>
      <c r="H726" s="58" t="str">
        <f>_xlfn.IFNA(VLOOKUP(Table1[[#This Row],[JOB TYPE]],Table2[#All],2,0), "Not req")</f>
        <v>Not req</v>
      </c>
      <c r="I726" s="56"/>
      <c r="J726" s="58" t="str">
        <f>CONCATENATE(Table1[[#This Row],[WORK ID]],Table1[[#This Row],[CODE]])</f>
        <v>7076902ZNGA561B</v>
      </c>
      <c r="K726" s="58" t="str">
        <f t="shared" si="60"/>
        <v>DUP</v>
      </c>
      <c r="L726" s="58" t="b">
        <f t="shared" si="62"/>
        <v>1</v>
      </c>
      <c r="M726" s="58" t="str">
        <f t="shared" si="63"/>
        <v>NO</v>
      </c>
      <c r="N726" s="59" t="str">
        <f>IF(M726="PAY", VLOOKUP(Table1[[#This Row],[JOB TYPE]],'CODES FOR CLOSING TYPE'!$A$1:$C$28, 3, 0), "")</f>
        <v/>
      </c>
      <c r="O726" s="5">
        <f t="shared" si="61"/>
        <v>19</v>
      </c>
    </row>
    <row r="727" spans="1:15" x14ac:dyDescent="0.3">
      <c r="A727" s="55">
        <v>7259603</v>
      </c>
      <c r="B727" s="133" t="s">
        <v>918</v>
      </c>
      <c r="C727" s="133" t="s">
        <v>35</v>
      </c>
      <c r="D727" s="55"/>
      <c r="E727" s="56" t="s">
        <v>155</v>
      </c>
      <c r="F727" s="60">
        <v>43232</v>
      </c>
      <c r="G727" s="57" t="str">
        <f>VLOOKUP(Table1[[#This Row],[JOB TYPE]],'CODES FOR CLOSING TYPE'!$A$1:$B$28,2,0)</f>
        <v>ZNGA561C</v>
      </c>
      <c r="H727" s="58" t="str">
        <f>_xlfn.IFNA(VLOOKUP(Table1[[#This Row],[JOB TYPE]],Table2[#All],2,0), "Not req")</f>
        <v>Not req</v>
      </c>
      <c r="I727" s="56"/>
      <c r="J727" s="58" t="str">
        <f>CONCATENATE(Table1[[#This Row],[WORK ID]],Table1[[#This Row],[CODE]])</f>
        <v>7259603ZNGA561C</v>
      </c>
      <c r="K727" s="58" t="str">
        <f t="shared" si="60"/>
        <v>UNIQUE</v>
      </c>
      <c r="L727" s="58" t="b">
        <f t="shared" si="62"/>
        <v>0</v>
      </c>
      <c r="M727" s="58" t="str">
        <f t="shared" si="63"/>
        <v>PAY</v>
      </c>
      <c r="N727" s="59">
        <f>IF(M727="PAY", VLOOKUP(Table1[[#This Row],[JOB TYPE]],'CODES FOR CLOSING TYPE'!$A$1:$C$28, 3, 0), "")</f>
        <v>205.64</v>
      </c>
      <c r="O727" s="5">
        <f t="shared" si="61"/>
        <v>19</v>
      </c>
    </row>
    <row r="728" spans="1:15" x14ac:dyDescent="0.3">
      <c r="A728" s="55">
        <v>7301784</v>
      </c>
      <c r="B728" s="133" t="s">
        <v>1047</v>
      </c>
      <c r="C728" s="133" t="s">
        <v>9</v>
      </c>
      <c r="D728" s="55"/>
      <c r="E728" s="56" t="s">
        <v>155</v>
      </c>
      <c r="F728" s="60">
        <v>43232</v>
      </c>
      <c r="G728" s="57" t="str">
        <f>VLOOKUP(Table1[[#This Row],[JOB TYPE]],'CODES FOR CLOSING TYPE'!$A$1:$B$28,2,0)</f>
        <v>ZNGA561B</v>
      </c>
      <c r="H728" s="58" t="str">
        <f>_xlfn.IFNA(VLOOKUP(Table1[[#This Row],[JOB TYPE]],Table2[#All],2,0), "Not req")</f>
        <v>Not req</v>
      </c>
      <c r="I728" s="56"/>
      <c r="J728" s="58" t="str">
        <f>CONCATENATE(Table1[[#This Row],[WORK ID]],Table1[[#This Row],[CODE]])</f>
        <v>7301784ZNGA561B</v>
      </c>
      <c r="K728" s="58" t="str">
        <f t="shared" si="60"/>
        <v>DUP</v>
      </c>
      <c r="L728" s="58" t="b">
        <f t="shared" si="62"/>
        <v>1</v>
      </c>
      <c r="M728" s="58" t="str">
        <f t="shared" si="63"/>
        <v>NO</v>
      </c>
      <c r="N728" s="59" t="str">
        <f>IF(M728="PAY", VLOOKUP(Table1[[#This Row],[JOB TYPE]],'CODES FOR CLOSING TYPE'!$A$1:$C$28, 3, 0), "")</f>
        <v/>
      </c>
      <c r="O728" s="5">
        <f t="shared" si="61"/>
        <v>19</v>
      </c>
    </row>
    <row r="729" spans="1:15" x14ac:dyDescent="0.35">
      <c r="A729" s="30">
        <v>7301784</v>
      </c>
      <c r="B729" s="30" t="s">
        <v>1047</v>
      </c>
      <c r="C729" s="30" t="s">
        <v>15</v>
      </c>
      <c r="D729" s="30"/>
      <c r="E729" s="1" t="s">
        <v>155</v>
      </c>
      <c r="F729" s="51">
        <v>43232</v>
      </c>
      <c r="G729" s="32" t="str">
        <f>VLOOKUP(Table1[[#This Row],[JOB TYPE]],'CODES FOR CLOSING TYPE'!$A$1:$B$28,2,0)</f>
        <v>ZNGA561BC</v>
      </c>
      <c r="H729" s="5" t="str">
        <f>_xlfn.IFNA(VLOOKUP(Table1[[#This Row],[JOB TYPE]],Table2[#All],2,0), "Not req")</f>
        <v>Not req</v>
      </c>
      <c r="J729" s="5" t="str">
        <f>CONCATENATE(Table1[[#This Row],[WORK ID]],Table1[[#This Row],[CODE]])</f>
        <v>7301784ZNGA561BC</v>
      </c>
      <c r="K729" s="5" t="str">
        <f t="shared" si="60"/>
        <v>UNIQUE</v>
      </c>
      <c r="L729" s="5" t="b">
        <f t="shared" si="62"/>
        <v>0</v>
      </c>
      <c r="M729" s="5" t="str">
        <f t="shared" si="63"/>
        <v>PAY</v>
      </c>
      <c r="N729" s="34">
        <f>IF(M729="PAY", VLOOKUP(Table1[[#This Row],[JOB TYPE]],'CODES FOR CLOSING TYPE'!$A$1:$C$28, 3, 0), "")</f>
        <v>433.57</v>
      </c>
      <c r="O729" s="5">
        <f t="shared" si="61"/>
        <v>19</v>
      </c>
    </row>
    <row r="730" spans="1:15" x14ac:dyDescent="0.3">
      <c r="A730" s="55">
        <v>7374686</v>
      </c>
      <c r="B730" s="133" t="s">
        <v>1032</v>
      </c>
      <c r="C730" s="133" t="s">
        <v>26</v>
      </c>
      <c r="D730" s="55"/>
      <c r="E730" s="1" t="s">
        <v>155</v>
      </c>
      <c r="F730" s="51">
        <v>43232</v>
      </c>
      <c r="G730" s="57" t="str">
        <f>VLOOKUP(Table1[[#This Row],[JOB TYPE]],'CODES FOR CLOSING TYPE'!$A$1:$B$28,2,0)</f>
        <v>ZNGA563BC</v>
      </c>
      <c r="H730" s="58" t="str">
        <f>_xlfn.IFNA(VLOOKUP(Table1[[#This Row],[JOB TYPE]],Table2[#All],2,0), "Not req")</f>
        <v>Not req</v>
      </c>
      <c r="I730" s="56"/>
      <c r="J730" s="58" t="str">
        <f>CONCATENATE(Table1[[#This Row],[WORK ID]],Table1[[#This Row],[CODE]])</f>
        <v>7374686ZNGA563BC</v>
      </c>
      <c r="K730" s="58" t="str">
        <f t="shared" si="60"/>
        <v>UNIQUE</v>
      </c>
      <c r="L730" s="58" t="b">
        <f t="shared" si="62"/>
        <v>0</v>
      </c>
      <c r="M730" s="58" t="str">
        <f t="shared" si="63"/>
        <v>PAY</v>
      </c>
      <c r="N730" s="59">
        <f>IF(M730="PAY", VLOOKUP(Table1[[#This Row],[JOB TYPE]],'CODES FOR CLOSING TYPE'!$A$1:$C$28, 3, 0), "")</f>
        <v>626.70000000000005</v>
      </c>
      <c r="O730" s="5">
        <f t="shared" si="61"/>
        <v>19</v>
      </c>
    </row>
    <row r="731" spans="1:15" x14ac:dyDescent="0.3">
      <c r="A731" s="55">
        <v>7440217</v>
      </c>
      <c r="B731" s="133" t="s">
        <v>1048</v>
      </c>
      <c r="C731" s="133" t="s">
        <v>20</v>
      </c>
      <c r="D731" s="55"/>
      <c r="E731" s="56" t="s">
        <v>42</v>
      </c>
      <c r="F731" s="60">
        <v>43231</v>
      </c>
      <c r="G731" s="57" t="str">
        <f>VLOOKUP(Table1[[#This Row],[JOB TYPE]],'CODES FOR CLOSING TYPE'!$A$1:$B$28,2,0)</f>
        <v>ZNGA564B</v>
      </c>
      <c r="H731" s="58" t="str">
        <f>_xlfn.IFNA(VLOOKUP(Table1[[#This Row],[JOB TYPE]],Table2[#All],2,0), "Not req")</f>
        <v>REQ</v>
      </c>
      <c r="I731" s="56" t="s">
        <v>164</v>
      </c>
      <c r="J731" s="58" t="str">
        <f>CONCATENATE(Table1[[#This Row],[WORK ID]],Table1[[#This Row],[CODE]])</f>
        <v>7440217ZNGA564B</v>
      </c>
      <c r="K731" s="58" t="str">
        <f t="shared" si="60"/>
        <v>DUP</v>
      </c>
      <c r="L731" s="58" t="b">
        <f t="shared" si="62"/>
        <v>1</v>
      </c>
      <c r="M731" s="58" t="str">
        <f t="shared" si="63"/>
        <v>NO</v>
      </c>
      <c r="N731" s="59" t="str">
        <f>IF(M731="PAY", VLOOKUP(Table1[[#This Row],[JOB TYPE]],'CODES FOR CLOSING TYPE'!$A$1:$C$28, 3, 0), "")</f>
        <v/>
      </c>
      <c r="O731" s="5">
        <f t="shared" si="61"/>
        <v>19</v>
      </c>
    </row>
    <row r="732" spans="1:15" x14ac:dyDescent="0.3">
      <c r="A732" s="55">
        <v>7385296</v>
      </c>
      <c r="B732" s="133" t="s">
        <v>1049</v>
      </c>
      <c r="C732" s="133" t="s">
        <v>91</v>
      </c>
      <c r="D732" s="55"/>
      <c r="E732" s="56" t="s">
        <v>42</v>
      </c>
      <c r="F732" s="60">
        <v>43231</v>
      </c>
      <c r="G732" s="57" t="str">
        <f>VLOOKUP(Table1[[#This Row],[JOB TYPE]],'CODES FOR CLOSING TYPE'!$A$1:$B$28,2,0)</f>
        <v>ZNGA562B</v>
      </c>
      <c r="H732" s="58" t="str">
        <f>_xlfn.IFNA(VLOOKUP(Table1[[#This Row],[JOB TYPE]],Table2[#All],2,0), "Not req")</f>
        <v>Not req</v>
      </c>
      <c r="I732" s="56"/>
      <c r="J732" s="58" t="str">
        <f>CONCATENATE(Table1[[#This Row],[WORK ID]],Table1[[#This Row],[CODE]])</f>
        <v>7385296ZNGA562B</v>
      </c>
      <c r="K732" s="58" t="str">
        <f t="shared" si="60"/>
        <v>UNIQUE</v>
      </c>
      <c r="L732" s="58" t="b">
        <f t="shared" si="62"/>
        <v>1</v>
      </c>
      <c r="M732" s="58" t="str">
        <f t="shared" si="63"/>
        <v>PAY</v>
      </c>
      <c r="N732" s="59">
        <f>IF(M732="PAY", VLOOKUP(Table1[[#This Row],[JOB TYPE]],'CODES FOR CLOSING TYPE'!$A$1:$C$28, 3, 0), "")</f>
        <v>254.64</v>
      </c>
      <c r="O732" s="5">
        <f t="shared" si="61"/>
        <v>19</v>
      </c>
    </row>
    <row r="733" spans="1:15" x14ac:dyDescent="0.3">
      <c r="A733" s="55">
        <v>7505866</v>
      </c>
      <c r="B733" s="133" t="s">
        <v>1050</v>
      </c>
      <c r="C733" s="133" t="s">
        <v>621</v>
      </c>
      <c r="D733" s="55"/>
      <c r="E733" s="56" t="s">
        <v>42</v>
      </c>
      <c r="F733" s="60">
        <v>43232</v>
      </c>
      <c r="G733" s="57" t="str">
        <f>VLOOKUP(Table1[[#This Row],[JOB TYPE]],'CODES FOR CLOSING TYPE'!$A$1:$B$28,2,0)</f>
        <v>NGA-511</v>
      </c>
      <c r="H733" s="58" t="str">
        <f>_xlfn.IFNA(VLOOKUP(Table1[[#This Row],[JOB TYPE]],Table2[#All],2,0), "Not req")</f>
        <v>Not req</v>
      </c>
      <c r="I733" s="56"/>
      <c r="J733" s="58" t="str">
        <f>CONCATENATE(Table1[[#This Row],[WORK ID]],Table1[[#This Row],[CODE]])</f>
        <v>7505866NGA-511</v>
      </c>
      <c r="K733" s="58" t="str">
        <f t="shared" si="60"/>
        <v>UNIQUE</v>
      </c>
      <c r="L733" s="58" t="b">
        <f t="shared" si="62"/>
        <v>0</v>
      </c>
      <c r="M733" s="58" t="str">
        <f t="shared" si="63"/>
        <v>PAY</v>
      </c>
      <c r="N733" s="59">
        <f>IF(M733="PAY", VLOOKUP(Table1[[#This Row],[JOB TYPE]],'CODES FOR CLOSING TYPE'!$A$1:$C$28, 3, 0), "")</f>
        <v>225.02</v>
      </c>
      <c r="O733" s="5">
        <f t="shared" si="61"/>
        <v>19</v>
      </c>
    </row>
    <row r="734" spans="1:15" x14ac:dyDescent="0.3">
      <c r="A734" s="55">
        <v>7445349</v>
      </c>
      <c r="B734" s="133" t="s">
        <v>1051</v>
      </c>
      <c r="C734" s="133" t="s">
        <v>6</v>
      </c>
      <c r="D734" s="55"/>
      <c r="E734" s="56" t="s">
        <v>42</v>
      </c>
      <c r="F734" s="60">
        <v>43232</v>
      </c>
      <c r="G734" s="57" t="str">
        <f>VLOOKUP(Table1[[#This Row],[JOB TYPE]],'CODES FOR CLOSING TYPE'!$A$1:$B$28,2,0)</f>
        <v>ZNGA563B</v>
      </c>
      <c r="H734" s="58" t="str">
        <f>_xlfn.IFNA(VLOOKUP(Table1[[#This Row],[JOB TYPE]],Table2[#All],2,0), "Not req")</f>
        <v>REQ</v>
      </c>
      <c r="I734" s="56" t="s">
        <v>164</v>
      </c>
      <c r="J734" s="58" t="str">
        <f>CONCATENATE(Table1[[#This Row],[WORK ID]],Table1[[#This Row],[CODE]])</f>
        <v>7445349ZNGA563B</v>
      </c>
      <c r="K734" s="58" t="str">
        <f t="shared" si="60"/>
        <v>DUP</v>
      </c>
      <c r="L734" s="58" t="b">
        <f t="shared" si="62"/>
        <v>1</v>
      </c>
      <c r="M734" s="58" t="str">
        <f t="shared" si="63"/>
        <v>NO</v>
      </c>
      <c r="N734" s="59" t="str">
        <f>IF(M734="PAY", VLOOKUP(Table1[[#This Row],[JOB TYPE]],'CODES FOR CLOSING TYPE'!$A$1:$C$28, 3, 0), "")</f>
        <v/>
      </c>
      <c r="O734" s="5">
        <f t="shared" si="61"/>
        <v>19</v>
      </c>
    </row>
    <row r="735" spans="1:15" x14ac:dyDescent="0.35">
      <c r="A735" s="30">
        <v>7445349</v>
      </c>
      <c r="B735" s="30" t="s">
        <v>1051</v>
      </c>
      <c r="C735" s="30" t="s">
        <v>26</v>
      </c>
      <c r="D735" s="30"/>
      <c r="E735" s="1" t="s">
        <v>42</v>
      </c>
      <c r="F735" s="51">
        <v>43232</v>
      </c>
      <c r="G735" s="32" t="str">
        <f>VLOOKUP(Table1[[#This Row],[JOB TYPE]],'CODES FOR CLOSING TYPE'!$A$1:$B$28,2,0)</f>
        <v>ZNGA563BC</v>
      </c>
      <c r="H735" s="5" t="str">
        <f>_xlfn.IFNA(VLOOKUP(Table1[[#This Row],[JOB TYPE]],Table2[#All],2,0), "Not req")</f>
        <v>Not req</v>
      </c>
      <c r="J735" s="5" t="str">
        <f>CONCATENATE(Table1[[#This Row],[WORK ID]],Table1[[#This Row],[CODE]])</f>
        <v>7445349ZNGA563BC</v>
      </c>
      <c r="K735" s="5" t="str">
        <f t="shared" si="60"/>
        <v>UNIQUE</v>
      </c>
      <c r="L735" s="5" t="b">
        <f t="shared" si="62"/>
        <v>0</v>
      </c>
      <c r="M735" s="5" t="str">
        <f t="shared" si="63"/>
        <v>PAY</v>
      </c>
      <c r="N735" s="34">
        <f>IF(M735="PAY", VLOOKUP(Table1[[#This Row],[JOB TYPE]],'CODES FOR CLOSING TYPE'!$A$1:$C$28, 3, 0), "")</f>
        <v>626.70000000000005</v>
      </c>
      <c r="O735" s="5">
        <f t="shared" si="61"/>
        <v>19</v>
      </c>
    </row>
    <row r="736" spans="1:15" x14ac:dyDescent="0.3">
      <c r="A736" s="55">
        <v>7298648</v>
      </c>
      <c r="B736" s="133" t="s">
        <v>1052</v>
      </c>
      <c r="C736" s="133" t="s">
        <v>37</v>
      </c>
      <c r="D736" s="55"/>
      <c r="E736" s="56" t="s">
        <v>1010</v>
      </c>
      <c r="F736" s="51">
        <v>43232</v>
      </c>
      <c r="G736" s="32" t="str">
        <f>VLOOKUP(Table1[[#This Row],[JOB TYPE]],'CODES FOR CLOSING TYPE'!$A$1:$B$28,2,0)</f>
        <v>ZNGA560BC</v>
      </c>
      <c r="H736" s="5" t="str">
        <f>_xlfn.IFNA(VLOOKUP(Table1[[#This Row],[JOB TYPE]],Table2[#All],2,0), "Not req")</f>
        <v>Not req</v>
      </c>
      <c r="J736" s="5" t="str">
        <f>CONCATENATE(Table1[[#This Row],[WORK ID]],Table1[[#This Row],[CODE]])</f>
        <v>7298648ZNGA560BC</v>
      </c>
      <c r="K736" s="5" t="str">
        <f t="shared" si="60"/>
        <v>UNIQUE</v>
      </c>
      <c r="L736" s="5" t="b">
        <f t="shared" si="62"/>
        <v>0</v>
      </c>
      <c r="M736" s="5" t="str">
        <f t="shared" si="63"/>
        <v>PAY</v>
      </c>
      <c r="N736" s="34">
        <f>IF(M736="PAY", VLOOKUP(Table1[[#This Row],[JOB TYPE]],'CODES FOR CLOSING TYPE'!$A$1:$C$28, 3, 0), "")</f>
        <v>414.92</v>
      </c>
      <c r="O736" s="5">
        <f t="shared" si="61"/>
        <v>19</v>
      </c>
    </row>
    <row r="737" spans="1:15" x14ac:dyDescent="0.3">
      <c r="A737" s="55">
        <v>7298648</v>
      </c>
      <c r="B737" s="133" t="s">
        <v>1052</v>
      </c>
      <c r="C737" s="133" t="s">
        <v>29</v>
      </c>
      <c r="D737" s="55"/>
      <c r="E737" s="56" t="s">
        <v>1010</v>
      </c>
      <c r="F737" s="60">
        <v>43231</v>
      </c>
      <c r="G737" s="57" t="str">
        <f>VLOOKUP(Table1[[#This Row],[JOB TYPE]],'CODES FOR CLOSING TYPE'!$A$1:$B$28,2,0)</f>
        <v>ZNGA560B</v>
      </c>
      <c r="H737" s="58" t="str">
        <f>_xlfn.IFNA(VLOOKUP(Table1[[#This Row],[JOB TYPE]],Table2[#All],2,0), "Not req")</f>
        <v>Not req</v>
      </c>
      <c r="I737" s="56"/>
      <c r="J737" s="58" t="str">
        <f>CONCATENATE(Table1[[#This Row],[WORK ID]],Table1[[#This Row],[CODE]])</f>
        <v>7298648ZNGA560B</v>
      </c>
      <c r="K737" s="58" t="str">
        <f t="shared" si="60"/>
        <v>DUP</v>
      </c>
      <c r="L737" s="58" t="b">
        <f t="shared" si="62"/>
        <v>1</v>
      </c>
      <c r="M737" s="58" t="str">
        <f t="shared" si="63"/>
        <v>NO</v>
      </c>
      <c r="N737" s="59" t="str">
        <f>IF(M737="PAY", VLOOKUP(Table1[[#This Row],[JOB TYPE]],'CODES FOR CLOSING TYPE'!$A$1:$C$28, 3, 0), "")</f>
        <v/>
      </c>
      <c r="O737" s="5">
        <f t="shared" si="61"/>
        <v>19</v>
      </c>
    </row>
    <row r="738" spans="1:15" x14ac:dyDescent="0.3">
      <c r="A738" s="133">
        <v>7280659</v>
      </c>
      <c r="B738" s="133" t="s">
        <v>936</v>
      </c>
      <c r="C738" s="133" t="s">
        <v>26</v>
      </c>
      <c r="D738" s="55"/>
      <c r="E738" s="56" t="s">
        <v>51</v>
      </c>
      <c r="F738" s="60">
        <v>43231</v>
      </c>
      <c r="G738" s="57" t="str">
        <f>VLOOKUP(Table1[[#This Row],[JOB TYPE]],'CODES FOR CLOSING TYPE'!$A$1:$B$28,2,0)</f>
        <v>ZNGA563BC</v>
      </c>
      <c r="H738" s="58" t="str">
        <f>_xlfn.IFNA(VLOOKUP(Table1[[#This Row],[JOB TYPE]],Table2[#All],2,0), "Not req")</f>
        <v>Not req</v>
      </c>
      <c r="I738" s="56"/>
      <c r="J738" s="58" t="str">
        <f>CONCATENATE(Table1[[#This Row],[WORK ID]],Table1[[#This Row],[CODE]])</f>
        <v>7280659ZNGA563BC</v>
      </c>
      <c r="K738" s="58" t="str">
        <f t="shared" si="60"/>
        <v>UNIQUE</v>
      </c>
      <c r="L738" s="58" t="b">
        <f t="shared" si="62"/>
        <v>0</v>
      </c>
      <c r="M738" s="58" t="str">
        <f t="shared" si="63"/>
        <v>PAY</v>
      </c>
      <c r="N738" s="59">
        <f>IF(M738="PAY", VLOOKUP(Table1[[#This Row],[JOB TYPE]],'CODES FOR CLOSING TYPE'!$A$1:$C$28, 3, 0), "")</f>
        <v>626.70000000000005</v>
      </c>
      <c r="O738" s="5">
        <f t="shared" si="61"/>
        <v>19</v>
      </c>
    </row>
    <row r="739" spans="1:15" x14ac:dyDescent="0.3">
      <c r="A739" s="55">
        <v>6467008</v>
      </c>
      <c r="B739" s="133" t="s">
        <v>1053</v>
      </c>
      <c r="C739" s="133" t="s">
        <v>6</v>
      </c>
      <c r="D739" s="55"/>
      <c r="E739" s="56" t="s">
        <v>51</v>
      </c>
      <c r="F739" s="60">
        <v>43232</v>
      </c>
      <c r="G739" s="57" t="str">
        <f>VLOOKUP(Table1[[#This Row],[JOB TYPE]],'CODES FOR CLOSING TYPE'!$A$1:$B$28,2,0)</f>
        <v>ZNGA563B</v>
      </c>
      <c r="H739" s="58" t="str">
        <f>_xlfn.IFNA(VLOOKUP(Table1[[#This Row],[JOB TYPE]],Table2[#All],2,0), "Not req")</f>
        <v>REQ</v>
      </c>
      <c r="I739" s="56" t="s">
        <v>164</v>
      </c>
      <c r="J739" s="58" t="str">
        <f>CONCATENATE(Table1[[#This Row],[WORK ID]],Table1[[#This Row],[CODE]])</f>
        <v>6467008ZNGA563B</v>
      </c>
      <c r="K739" s="58" t="str">
        <f t="shared" si="60"/>
        <v>DUP</v>
      </c>
      <c r="L739" s="58" t="b">
        <f t="shared" si="62"/>
        <v>1</v>
      </c>
      <c r="M739" s="58" t="str">
        <f t="shared" si="63"/>
        <v>NO</v>
      </c>
      <c r="N739" s="59" t="str">
        <f>IF(M739="PAY", VLOOKUP(Table1[[#This Row],[JOB TYPE]],'CODES FOR CLOSING TYPE'!$A$1:$C$28, 3, 0), "")</f>
        <v/>
      </c>
      <c r="O739" s="5">
        <f t="shared" si="61"/>
        <v>19</v>
      </c>
    </row>
    <row r="740" spans="1:15" x14ac:dyDescent="0.35">
      <c r="A740" s="30">
        <v>6467008</v>
      </c>
      <c r="B740" s="30" t="s">
        <v>1053</v>
      </c>
      <c r="C740" s="30" t="s">
        <v>26</v>
      </c>
      <c r="D740" s="30"/>
      <c r="E740" s="1" t="s">
        <v>51</v>
      </c>
      <c r="F740" s="60">
        <v>43232</v>
      </c>
      <c r="G740" s="32" t="str">
        <f>VLOOKUP(Table1[[#This Row],[JOB TYPE]],'CODES FOR CLOSING TYPE'!$A$1:$B$28,2,0)</f>
        <v>ZNGA563BC</v>
      </c>
      <c r="H740" s="5" t="str">
        <f>_xlfn.IFNA(VLOOKUP(Table1[[#This Row],[JOB TYPE]],Table2[#All],2,0), "Not req")</f>
        <v>Not req</v>
      </c>
      <c r="J740" s="5" t="str">
        <f>CONCATENATE(Table1[[#This Row],[WORK ID]],Table1[[#This Row],[CODE]])</f>
        <v>6467008ZNGA563BC</v>
      </c>
      <c r="K740" s="5" t="str">
        <f t="shared" si="60"/>
        <v>UNIQUE</v>
      </c>
      <c r="L740" s="5" t="b">
        <f t="shared" si="62"/>
        <v>0</v>
      </c>
      <c r="M740" s="5" t="str">
        <f t="shared" si="63"/>
        <v>PAY</v>
      </c>
      <c r="N740" s="34">
        <f>IF(M740="PAY", VLOOKUP(Table1[[#This Row],[JOB TYPE]],'CODES FOR CLOSING TYPE'!$A$1:$C$28, 3, 0), "")</f>
        <v>626.70000000000005</v>
      </c>
      <c r="O740" s="5">
        <f t="shared" si="61"/>
        <v>19</v>
      </c>
    </row>
    <row r="741" spans="1:15" x14ac:dyDescent="0.3">
      <c r="A741" s="55">
        <v>7460009</v>
      </c>
      <c r="B741" s="133" t="s">
        <v>1054</v>
      </c>
      <c r="C741" s="133" t="s">
        <v>6</v>
      </c>
      <c r="D741" s="55"/>
      <c r="E741" s="56" t="s">
        <v>73</v>
      </c>
      <c r="F741" s="60">
        <v>43231</v>
      </c>
      <c r="G741" s="57" t="str">
        <f>VLOOKUP(Table1[[#This Row],[JOB TYPE]],'CODES FOR CLOSING TYPE'!$A$1:$B$28,2,0)</f>
        <v>ZNGA563B</v>
      </c>
      <c r="H741" s="58" t="str">
        <f>_xlfn.IFNA(VLOOKUP(Table1[[#This Row],[JOB TYPE]],Table2[#All],2,0), "Not req")</f>
        <v>REQ</v>
      </c>
      <c r="I741" s="56" t="s">
        <v>164</v>
      </c>
      <c r="J741" s="58" t="str">
        <f>CONCATENATE(Table1[[#This Row],[WORK ID]],Table1[[#This Row],[CODE]])</f>
        <v>7460009ZNGA563B</v>
      </c>
      <c r="K741" s="58" t="str">
        <f t="shared" si="60"/>
        <v>DUP</v>
      </c>
      <c r="L741" s="58" t="b">
        <f t="shared" si="62"/>
        <v>1</v>
      </c>
      <c r="M741" s="58" t="str">
        <f t="shared" si="63"/>
        <v>NO</v>
      </c>
      <c r="N741" s="59" t="str">
        <f>IF(M741="PAY", VLOOKUP(Table1[[#This Row],[JOB TYPE]],'CODES FOR CLOSING TYPE'!$A$1:$C$28, 3, 0), "")</f>
        <v/>
      </c>
      <c r="O741" s="5">
        <f t="shared" si="61"/>
        <v>19</v>
      </c>
    </row>
    <row r="742" spans="1:15" x14ac:dyDescent="0.3">
      <c r="A742" s="55">
        <v>7416177</v>
      </c>
      <c r="B742" s="133" t="s">
        <v>1024</v>
      </c>
      <c r="C742" s="133" t="s">
        <v>32</v>
      </c>
      <c r="D742" s="55"/>
      <c r="E742" s="56" t="s">
        <v>73</v>
      </c>
      <c r="F742" s="60">
        <v>43231</v>
      </c>
      <c r="G742" s="57" t="str">
        <f>VLOOKUP(Table1[[#This Row],[JOB TYPE]],'CODES FOR CLOSING TYPE'!$A$1:$B$28,2,0)</f>
        <v>ZNGA562BC</v>
      </c>
      <c r="H742" s="58" t="str">
        <f>_xlfn.IFNA(VLOOKUP(Table1[[#This Row],[JOB TYPE]],Table2[#All],2,0), "Not req")</f>
        <v>Not req</v>
      </c>
      <c r="I742" s="56"/>
      <c r="J742" s="58" t="str">
        <f>CONCATENATE(Table1[[#This Row],[WORK ID]],Table1[[#This Row],[CODE]])</f>
        <v>7416177ZNGA562BC</v>
      </c>
      <c r="K742" s="58" t="str">
        <f t="shared" si="60"/>
        <v>UNIQUE</v>
      </c>
      <c r="L742" s="58" t="b">
        <f t="shared" si="62"/>
        <v>0</v>
      </c>
      <c r="M742" s="58" t="str">
        <f t="shared" si="63"/>
        <v>PAY</v>
      </c>
      <c r="N742" s="59">
        <f>IF(M742="PAY", VLOOKUP(Table1[[#This Row],[JOB TYPE]],'CODES FOR CLOSING TYPE'!$A$1:$C$28, 3, 0), "")</f>
        <v>498.69</v>
      </c>
      <c r="O742" s="5">
        <f t="shared" si="61"/>
        <v>19</v>
      </c>
    </row>
    <row r="743" spans="1:15" x14ac:dyDescent="0.3">
      <c r="A743" s="55">
        <v>7460009</v>
      </c>
      <c r="B743" s="133" t="s">
        <v>1054</v>
      </c>
      <c r="C743" s="133" t="s">
        <v>26</v>
      </c>
      <c r="D743" s="55"/>
      <c r="E743" s="56" t="s">
        <v>73</v>
      </c>
      <c r="F743" s="60">
        <v>43231</v>
      </c>
      <c r="G743" s="57" t="str">
        <f>VLOOKUP(Table1[[#This Row],[JOB TYPE]],'CODES FOR CLOSING TYPE'!$A$1:$B$28,2,0)</f>
        <v>ZNGA563BC</v>
      </c>
      <c r="H743" s="58" t="str">
        <f>_xlfn.IFNA(VLOOKUP(Table1[[#This Row],[JOB TYPE]],Table2[#All],2,0), "Not req")</f>
        <v>Not req</v>
      </c>
      <c r="I743" s="56"/>
      <c r="J743" s="58" t="str">
        <f>CONCATENATE(Table1[[#This Row],[WORK ID]],Table1[[#This Row],[CODE]])</f>
        <v>7460009ZNGA563BC</v>
      </c>
      <c r="K743" s="58" t="str">
        <f t="shared" si="60"/>
        <v>UNIQUE</v>
      </c>
      <c r="L743" s="58" t="b">
        <f t="shared" si="62"/>
        <v>0</v>
      </c>
      <c r="M743" s="58" t="str">
        <f t="shared" si="63"/>
        <v>PAY</v>
      </c>
      <c r="N743" s="59">
        <f>IF(M743="PAY", VLOOKUP(Table1[[#This Row],[JOB TYPE]],'CODES FOR CLOSING TYPE'!$A$1:$C$28, 3, 0), "")</f>
        <v>626.70000000000005</v>
      </c>
      <c r="O743" s="5">
        <f t="shared" si="61"/>
        <v>19</v>
      </c>
    </row>
    <row r="744" spans="1:15" x14ac:dyDescent="0.3">
      <c r="A744" s="55">
        <v>7300288</v>
      </c>
      <c r="B744" s="133" t="s">
        <v>1055</v>
      </c>
      <c r="C744" s="133" t="s">
        <v>13</v>
      </c>
      <c r="D744" s="55"/>
      <c r="E744" s="56" t="s">
        <v>73</v>
      </c>
      <c r="F744" s="60">
        <v>43234</v>
      </c>
      <c r="G744" s="57" t="str">
        <f>VLOOKUP(Table1[[#This Row],[JOB TYPE]],'CODES FOR CLOSING TYPE'!$A$1:$B$28,2,0)</f>
        <v>Z999</v>
      </c>
      <c r="H744" s="58" t="str">
        <f>_xlfn.IFNA(VLOOKUP(Table1[[#This Row],[JOB TYPE]],Table2[#All],2,0), "Not req")</f>
        <v>REQ</v>
      </c>
      <c r="I744" s="56" t="s">
        <v>165</v>
      </c>
      <c r="J744" s="58" t="str">
        <f>CONCATENATE(Table1[[#This Row],[WORK ID]],Table1[[#This Row],[CODE]])</f>
        <v>7300288Z999</v>
      </c>
      <c r="K744" s="58" t="str">
        <f t="shared" si="60"/>
        <v>UNIQUE</v>
      </c>
      <c r="L744" s="58" t="b">
        <f t="shared" ref="L744:L768" si="64">SUMPRODUCT(--(G744=BUILDCODES))&gt;0</f>
        <v>0</v>
      </c>
      <c r="M744" s="58" t="str">
        <f t="shared" ref="M744:M768" si="65">IF(AND(K744="DUP", L744=TRUE),"NO","PAY")</f>
        <v>PAY</v>
      </c>
      <c r="N744" s="59">
        <f>IF(M744="PAY", VLOOKUP(Table1[[#This Row],[JOB TYPE]],'CODES FOR CLOSING TYPE'!$A$1:$C$28, 3, 0), "")</f>
        <v>0</v>
      </c>
      <c r="O744" s="5">
        <f t="shared" si="61"/>
        <v>20</v>
      </c>
    </row>
    <row r="745" spans="1:15" x14ac:dyDescent="0.3">
      <c r="A745" s="55">
        <v>7363535</v>
      </c>
      <c r="B745" s="133" t="s">
        <v>1056</v>
      </c>
      <c r="C745" s="133" t="s">
        <v>6</v>
      </c>
      <c r="D745" s="55"/>
      <c r="E745" s="56" t="s">
        <v>612</v>
      </c>
      <c r="F745" s="60">
        <v>43234</v>
      </c>
      <c r="G745" s="57" t="str">
        <f>VLOOKUP(Table1[[#This Row],[JOB TYPE]],'CODES FOR CLOSING TYPE'!$A$1:$B$28,2,0)</f>
        <v>ZNGA563B</v>
      </c>
      <c r="H745" s="58" t="str">
        <f>_xlfn.IFNA(VLOOKUP(Table1[[#This Row],[JOB TYPE]],Table2[#All],2,0), "Not req")</f>
        <v>REQ</v>
      </c>
      <c r="I745" s="56" t="s">
        <v>164</v>
      </c>
      <c r="J745" s="58" t="str">
        <f>CONCATENATE(Table1[[#This Row],[WORK ID]],Table1[[#This Row],[CODE]])</f>
        <v>7363535ZNGA563B</v>
      </c>
      <c r="K745" s="58" t="str">
        <f t="shared" si="60"/>
        <v>DUP</v>
      </c>
      <c r="L745" s="58" t="b">
        <f t="shared" si="64"/>
        <v>1</v>
      </c>
      <c r="M745" s="58" t="str">
        <f t="shared" si="65"/>
        <v>NO</v>
      </c>
      <c r="N745" s="59" t="str">
        <f>IF(M745="PAY", VLOOKUP(Table1[[#This Row],[JOB TYPE]],'CODES FOR CLOSING TYPE'!$A$1:$C$28, 3, 0), "")</f>
        <v/>
      </c>
      <c r="O745" s="5">
        <f t="shared" si="61"/>
        <v>20</v>
      </c>
    </row>
    <row r="746" spans="1:15" x14ac:dyDescent="0.35">
      <c r="A746" s="30">
        <v>7363535</v>
      </c>
      <c r="B746" s="30" t="s">
        <v>1056</v>
      </c>
      <c r="C746" s="30" t="s">
        <v>26</v>
      </c>
      <c r="D746" s="30"/>
      <c r="E746" s="1" t="s">
        <v>612</v>
      </c>
      <c r="F746" s="60">
        <v>43234</v>
      </c>
      <c r="G746" s="32" t="str">
        <f>VLOOKUP(Table1[[#This Row],[JOB TYPE]],'CODES FOR CLOSING TYPE'!$A$1:$B$28,2,0)</f>
        <v>ZNGA563BC</v>
      </c>
      <c r="H746" s="5" t="str">
        <f>_xlfn.IFNA(VLOOKUP(Table1[[#This Row],[JOB TYPE]],Table2[#All],2,0), "Not req")</f>
        <v>Not req</v>
      </c>
      <c r="J746" s="5" t="str">
        <f>CONCATENATE(Table1[[#This Row],[WORK ID]],Table1[[#This Row],[CODE]])</f>
        <v>7363535ZNGA563BC</v>
      </c>
      <c r="K746" s="5" t="str">
        <f t="shared" si="60"/>
        <v>UNIQUE</v>
      </c>
      <c r="L746" s="5" t="b">
        <f t="shared" si="64"/>
        <v>0</v>
      </c>
      <c r="M746" s="5" t="str">
        <f t="shared" si="65"/>
        <v>PAY</v>
      </c>
      <c r="N746" s="34">
        <f>IF(M746="PAY", VLOOKUP(Table1[[#This Row],[JOB TYPE]],'CODES FOR CLOSING TYPE'!$A$1:$C$28, 3, 0), "")</f>
        <v>626.70000000000005</v>
      </c>
      <c r="O746" s="5">
        <f t="shared" si="61"/>
        <v>20</v>
      </c>
    </row>
    <row r="747" spans="1:15" x14ac:dyDescent="0.3">
      <c r="A747" s="55">
        <v>6919458</v>
      </c>
      <c r="B747" s="133" t="s">
        <v>906</v>
      </c>
      <c r="C747" s="133" t="s">
        <v>52</v>
      </c>
      <c r="D747" s="55"/>
      <c r="E747" s="56" t="s">
        <v>86</v>
      </c>
      <c r="F747" s="60">
        <v>43234</v>
      </c>
      <c r="G747" s="57" t="str">
        <f>VLOOKUP(Table1[[#This Row],[JOB TYPE]],'CODES FOR CLOSING TYPE'!$A$1:$B$28,2,0)</f>
        <v>ZNGA564BC</v>
      </c>
      <c r="H747" s="58" t="str">
        <f>_xlfn.IFNA(VLOOKUP(Table1[[#This Row],[JOB TYPE]],Table2[#All],2,0), "Not req")</f>
        <v>Not req</v>
      </c>
      <c r="I747" s="56"/>
      <c r="J747" s="58" t="str">
        <f>CONCATENATE(Table1[[#This Row],[WORK ID]],Table1[[#This Row],[CODE]])</f>
        <v>6919458ZNGA564BC</v>
      </c>
      <c r="K747" s="58" t="str">
        <f t="shared" si="60"/>
        <v>UNIQUE</v>
      </c>
      <c r="L747" s="58" t="b">
        <f t="shared" si="64"/>
        <v>0</v>
      </c>
      <c r="M747" s="58" t="str">
        <f t="shared" si="65"/>
        <v>PAY</v>
      </c>
      <c r="N747" s="59">
        <f>IF(M747="PAY", VLOOKUP(Table1[[#This Row],[JOB TYPE]],'CODES FOR CLOSING TYPE'!$A$1:$C$28, 3, 0), "")</f>
        <v>881.69</v>
      </c>
      <c r="O747" s="5">
        <f t="shared" si="61"/>
        <v>20</v>
      </c>
    </row>
    <row r="748" spans="1:15" x14ac:dyDescent="0.3">
      <c r="A748" s="55">
        <v>7401726</v>
      </c>
      <c r="B748" s="133" t="s">
        <v>1057</v>
      </c>
      <c r="C748" s="133" t="s">
        <v>11</v>
      </c>
      <c r="D748" s="55"/>
      <c r="E748" s="56" t="s">
        <v>86</v>
      </c>
      <c r="F748" s="60">
        <v>43234</v>
      </c>
      <c r="G748" s="57" t="str">
        <f>VLOOKUP(Table1[[#This Row],[JOB TYPE]],'CODES FOR CLOSING TYPE'!$A$1:$B$28,2,0)</f>
        <v>NGA-750</v>
      </c>
      <c r="H748" s="58" t="str">
        <f>_xlfn.IFNA(VLOOKUP(Table1[[#This Row],[JOB TYPE]],Table2[#All],2,0), "Not req")</f>
        <v>Not req</v>
      </c>
      <c r="I748" s="56"/>
      <c r="J748" s="58" t="str">
        <f>CONCATENATE(Table1[[#This Row],[WORK ID]],Table1[[#This Row],[CODE]])</f>
        <v>7401726NGA-750</v>
      </c>
      <c r="K748" s="58" t="str">
        <f t="shared" si="60"/>
        <v>UNIQUE</v>
      </c>
      <c r="L748" s="58" t="b">
        <f t="shared" si="64"/>
        <v>0</v>
      </c>
      <c r="M748" s="58" t="str">
        <f t="shared" si="65"/>
        <v>PAY</v>
      </c>
      <c r="N748" s="59">
        <f>IF(M748="PAY", VLOOKUP(Table1[[#This Row],[JOB TYPE]],'CODES FOR CLOSING TYPE'!$A$1:$C$28, 3, 0), "")</f>
        <v>22.61</v>
      </c>
      <c r="O748" s="5">
        <f t="shared" si="61"/>
        <v>20</v>
      </c>
    </row>
    <row r="749" spans="1:15" x14ac:dyDescent="0.3">
      <c r="A749" s="30">
        <v>7401726</v>
      </c>
      <c r="B749" s="30" t="s">
        <v>1057</v>
      </c>
      <c r="C749" s="133" t="s">
        <v>848</v>
      </c>
      <c r="D749" s="30"/>
      <c r="E749" s="1" t="s">
        <v>86</v>
      </c>
      <c r="F749" s="60">
        <v>43234</v>
      </c>
      <c r="G749" s="32" t="str">
        <f>VLOOKUP(Table1[[#This Row],[JOB TYPE]],'CODES FOR CLOSING TYPE'!$A$1:$B$28,2,0)</f>
        <v>NGA-762</v>
      </c>
      <c r="H749" s="5" t="str">
        <f>_xlfn.IFNA(VLOOKUP(Table1[[#This Row],[JOB TYPE]],Table2[#All],2,0), "Not req")</f>
        <v>Not req</v>
      </c>
      <c r="J749" s="5" t="str">
        <f>CONCATENATE(Table1[[#This Row],[WORK ID]],Table1[[#This Row],[CODE]])</f>
        <v>7401726NGA-762</v>
      </c>
      <c r="K749" s="5" t="str">
        <f t="shared" si="60"/>
        <v>UNIQUE</v>
      </c>
      <c r="L749" s="5" t="b">
        <f t="shared" si="64"/>
        <v>0</v>
      </c>
      <c r="M749" s="5" t="str">
        <f t="shared" si="65"/>
        <v>PAY</v>
      </c>
      <c r="N749" s="34">
        <f>IF(M749="PAY", VLOOKUP(Table1[[#This Row],[JOB TYPE]],'CODES FOR CLOSING TYPE'!$A$1:$C$28, 3, 0), "")</f>
        <v>60.72</v>
      </c>
      <c r="O749" s="5">
        <f t="shared" si="61"/>
        <v>20</v>
      </c>
    </row>
    <row r="750" spans="1:15" x14ac:dyDescent="0.3">
      <c r="A750" s="55">
        <v>7411044</v>
      </c>
      <c r="B750" s="133" t="s">
        <v>1058</v>
      </c>
      <c r="C750" s="133" t="s">
        <v>6</v>
      </c>
      <c r="D750" s="55"/>
      <c r="E750" s="1" t="s">
        <v>86</v>
      </c>
      <c r="F750" s="60">
        <v>43234</v>
      </c>
      <c r="G750" s="57" t="str">
        <f>VLOOKUP(Table1[[#This Row],[JOB TYPE]],'CODES FOR CLOSING TYPE'!$A$1:$B$28,2,0)</f>
        <v>ZNGA563B</v>
      </c>
      <c r="H750" s="58" t="str">
        <f>_xlfn.IFNA(VLOOKUP(Table1[[#This Row],[JOB TYPE]],Table2[#All],2,0), "Not req")</f>
        <v>REQ</v>
      </c>
      <c r="I750" s="56" t="s">
        <v>164</v>
      </c>
      <c r="J750" s="58" t="str">
        <f>CONCATENATE(Table1[[#This Row],[WORK ID]],Table1[[#This Row],[CODE]])</f>
        <v>7411044ZNGA563B</v>
      </c>
      <c r="K750" s="58" t="str">
        <f t="shared" si="60"/>
        <v>DUP</v>
      </c>
      <c r="L750" s="58" t="b">
        <f t="shared" si="64"/>
        <v>1</v>
      </c>
      <c r="M750" s="58" t="str">
        <f t="shared" si="65"/>
        <v>NO</v>
      </c>
      <c r="N750" s="59" t="str">
        <f>IF(M750="PAY", VLOOKUP(Table1[[#This Row],[JOB TYPE]],'CODES FOR CLOSING TYPE'!$A$1:$C$28, 3, 0), "")</f>
        <v/>
      </c>
      <c r="O750" s="5">
        <f t="shared" si="61"/>
        <v>20</v>
      </c>
    </row>
    <row r="751" spans="1:15" x14ac:dyDescent="0.3">
      <c r="A751" s="55">
        <v>7331425</v>
      </c>
      <c r="B751" s="133" t="s">
        <v>1030</v>
      </c>
      <c r="C751" s="133" t="s">
        <v>26</v>
      </c>
      <c r="D751" s="55"/>
      <c r="E751" s="56" t="s">
        <v>30</v>
      </c>
      <c r="F751" s="60">
        <v>43234</v>
      </c>
      <c r="G751" s="57" t="str">
        <f>VLOOKUP(Table1[[#This Row],[JOB TYPE]],'CODES FOR CLOSING TYPE'!$A$1:$B$28,2,0)</f>
        <v>ZNGA563BC</v>
      </c>
      <c r="H751" s="58" t="str">
        <f>_xlfn.IFNA(VLOOKUP(Table1[[#This Row],[JOB TYPE]],Table2[#All],2,0), "Not req")</f>
        <v>Not req</v>
      </c>
      <c r="I751" s="56"/>
      <c r="J751" s="58" t="str">
        <f>CONCATENATE(Table1[[#This Row],[WORK ID]],Table1[[#This Row],[CODE]])</f>
        <v>7331425ZNGA563BC</v>
      </c>
      <c r="K751" s="58" t="str">
        <f t="shared" si="60"/>
        <v>UNIQUE</v>
      </c>
      <c r="L751" s="58" t="b">
        <f t="shared" si="64"/>
        <v>0</v>
      </c>
      <c r="M751" s="58" t="str">
        <f t="shared" si="65"/>
        <v>PAY</v>
      </c>
      <c r="N751" s="59">
        <f>IF(M751="PAY", VLOOKUP(Table1[[#This Row],[JOB TYPE]],'CODES FOR CLOSING TYPE'!$A$1:$C$28, 3, 0), "")</f>
        <v>626.70000000000005</v>
      </c>
      <c r="O751" s="5">
        <f t="shared" si="61"/>
        <v>20</v>
      </c>
    </row>
    <row r="752" spans="1:15" x14ac:dyDescent="0.3">
      <c r="A752" s="55">
        <v>7213836</v>
      </c>
      <c r="B752" s="133" t="s">
        <v>1059</v>
      </c>
      <c r="C752" s="133" t="s">
        <v>9</v>
      </c>
      <c r="D752" s="55"/>
      <c r="E752" s="56" t="s">
        <v>30</v>
      </c>
      <c r="F752" s="60">
        <v>43234</v>
      </c>
      <c r="G752" s="57" t="str">
        <f>VLOOKUP(Table1[[#This Row],[JOB TYPE]],'CODES FOR CLOSING TYPE'!$A$1:$B$28,2,0)</f>
        <v>ZNGA561B</v>
      </c>
      <c r="H752" s="58" t="str">
        <f>_xlfn.IFNA(VLOOKUP(Table1[[#This Row],[JOB TYPE]],Table2[#All],2,0), "Not req")</f>
        <v>Not req</v>
      </c>
      <c r="I752" s="56"/>
      <c r="J752" s="58" t="str">
        <f>CONCATENATE(Table1[[#This Row],[WORK ID]],Table1[[#This Row],[CODE]])</f>
        <v>7213836ZNGA561B</v>
      </c>
      <c r="K752" s="58" t="str">
        <f t="shared" si="60"/>
        <v>DUP</v>
      </c>
      <c r="L752" s="58" t="b">
        <f t="shared" si="64"/>
        <v>1</v>
      </c>
      <c r="M752" s="58" t="str">
        <f t="shared" si="65"/>
        <v>NO</v>
      </c>
      <c r="N752" s="59" t="str">
        <f>IF(M752="PAY", VLOOKUP(Table1[[#This Row],[JOB TYPE]],'CODES FOR CLOSING TYPE'!$A$1:$C$28, 3, 0), "")</f>
        <v/>
      </c>
      <c r="O752" s="5">
        <f t="shared" si="61"/>
        <v>20</v>
      </c>
    </row>
    <row r="753" spans="1:15" x14ac:dyDescent="0.3">
      <c r="A753" s="55">
        <v>7145408</v>
      </c>
      <c r="B753" s="133" t="s">
        <v>932</v>
      </c>
      <c r="C753" s="133" t="s">
        <v>26</v>
      </c>
      <c r="D753" s="55"/>
      <c r="E753" s="56" t="s">
        <v>7</v>
      </c>
      <c r="F753" s="60">
        <v>43234</v>
      </c>
      <c r="G753" s="57" t="str">
        <f>VLOOKUP(Table1[[#This Row],[JOB TYPE]],'CODES FOR CLOSING TYPE'!$A$1:$B$28,2,0)</f>
        <v>ZNGA563BC</v>
      </c>
      <c r="H753" s="58" t="str">
        <f>_xlfn.IFNA(VLOOKUP(Table1[[#This Row],[JOB TYPE]],Table2[#All],2,0), "Not req")</f>
        <v>Not req</v>
      </c>
      <c r="I753" s="56"/>
      <c r="J753" s="58" t="str">
        <f>CONCATENATE(Table1[[#This Row],[WORK ID]],Table1[[#This Row],[CODE]])</f>
        <v>7145408ZNGA563BC</v>
      </c>
      <c r="K753" s="58" t="str">
        <f t="shared" si="60"/>
        <v>UNIQUE</v>
      </c>
      <c r="L753" s="58" t="b">
        <f t="shared" si="64"/>
        <v>0</v>
      </c>
      <c r="M753" s="58" t="str">
        <f t="shared" si="65"/>
        <v>PAY</v>
      </c>
      <c r="N753" s="59">
        <f>IF(M753="PAY", VLOOKUP(Table1[[#This Row],[JOB TYPE]],'CODES FOR CLOSING TYPE'!$A$1:$C$28, 3, 0), "")</f>
        <v>626.70000000000005</v>
      </c>
      <c r="O753" s="5">
        <f t="shared" si="61"/>
        <v>20</v>
      </c>
    </row>
    <row r="754" spans="1:15" x14ac:dyDescent="0.3">
      <c r="A754" s="55">
        <v>7130149</v>
      </c>
      <c r="B754" s="133" t="s">
        <v>1007</v>
      </c>
      <c r="C754" s="133" t="s">
        <v>26</v>
      </c>
      <c r="D754" s="55"/>
      <c r="E754" s="56" t="s">
        <v>155</v>
      </c>
      <c r="F754" s="60">
        <v>43234</v>
      </c>
      <c r="G754" s="57" t="str">
        <f>VLOOKUP(Table1[[#This Row],[JOB TYPE]],'CODES FOR CLOSING TYPE'!$A$1:$B$28,2,0)</f>
        <v>ZNGA563BC</v>
      </c>
      <c r="H754" s="58" t="str">
        <f>_xlfn.IFNA(VLOOKUP(Table1[[#This Row],[JOB TYPE]],Table2[#All],2,0), "Not req")</f>
        <v>Not req</v>
      </c>
      <c r="I754" s="56"/>
      <c r="J754" s="58" t="str">
        <f>CONCATENATE(Table1[[#This Row],[WORK ID]],Table1[[#This Row],[CODE]])</f>
        <v>7130149ZNGA563BC</v>
      </c>
      <c r="K754" s="58" t="str">
        <f t="shared" si="60"/>
        <v>UNIQUE</v>
      </c>
      <c r="L754" s="58" t="b">
        <f t="shared" si="64"/>
        <v>0</v>
      </c>
      <c r="M754" s="58" t="str">
        <f t="shared" si="65"/>
        <v>PAY</v>
      </c>
      <c r="N754" s="59">
        <f>IF(M754="PAY", VLOOKUP(Table1[[#This Row],[JOB TYPE]],'CODES FOR CLOSING TYPE'!$A$1:$C$28, 3, 0), "")</f>
        <v>626.70000000000005</v>
      </c>
      <c r="O754" s="5">
        <f t="shared" si="61"/>
        <v>20</v>
      </c>
    </row>
    <row r="755" spans="1:15" x14ac:dyDescent="0.3">
      <c r="A755" s="55">
        <v>7415998</v>
      </c>
      <c r="B755" s="133" t="s">
        <v>1060</v>
      </c>
      <c r="C755" s="133" t="s">
        <v>9</v>
      </c>
      <c r="D755" s="55"/>
      <c r="E755" s="56" t="s">
        <v>155</v>
      </c>
      <c r="F755" s="60">
        <v>43234</v>
      </c>
      <c r="G755" s="57" t="str">
        <f>VLOOKUP(Table1[[#This Row],[JOB TYPE]],'CODES FOR CLOSING TYPE'!$A$1:$B$28,2,0)</f>
        <v>ZNGA561B</v>
      </c>
      <c r="H755" s="58" t="str">
        <f>_xlfn.IFNA(VLOOKUP(Table1[[#This Row],[JOB TYPE]],Table2[#All],2,0), "Not req")</f>
        <v>Not req</v>
      </c>
      <c r="I755" s="56"/>
      <c r="J755" s="58" t="str">
        <f>CONCATENATE(Table1[[#This Row],[WORK ID]],Table1[[#This Row],[CODE]])</f>
        <v>7415998ZNGA561B</v>
      </c>
      <c r="K755" s="58" t="str">
        <f t="shared" si="60"/>
        <v>DUP</v>
      </c>
      <c r="L755" s="58" t="b">
        <f t="shared" si="64"/>
        <v>1</v>
      </c>
      <c r="M755" s="58" t="str">
        <f t="shared" si="65"/>
        <v>NO</v>
      </c>
      <c r="N755" s="59" t="str">
        <f>IF(M755="PAY", VLOOKUP(Table1[[#This Row],[JOB TYPE]],'CODES FOR CLOSING TYPE'!$A$1:$C$28, 3, 0), "")</f>
        <v/>
      </c>
      <c r="O755" s="5">
        <f t="shared" si="61"/>
        <v>20</v>
      </c>
    </row>
    <row r="756" spans="1:15" x14ac:dyDescent="0.3">
      <c r="A756" s="55">
        <v>7440217</v>
      </c>
      <c r="B756" s="133" t="s">
        <v>1048</v>
      </c>
      <c r="C756" s="133" t="s">
        <v>52</v>
      </c>
      <c r="D756" s="55"/>
      <c r="E756" s="56" t="s">
        <v>42</v>
      </c>
      <c r="F756" s="60">
        <v>43234</v>
      </c>
      <c r="G756" s="57" t="str">
        <f>VLOOKUP(Table1[[#This Row],[JOB TYPE]],'CODES FOR CLOSING TYPE'!$A$1:$B$28,2,0)</f>
        <v>ZNGA564BC</v>
      </c>
      <c r="H756" s="58" t="str">
        <f>_xlfn.IFNA(VLOOKUP(Table1[[#This Row],[JOB TYPE]],Table2[#All],2,0), "Not req")</f>
        <v>Not req</v>
      </c>
      <c r="I756" s="56"/>
      <c r="J756" s="58" t="str">
        <f>CONCATENATE(Table1[[#This Row],[WORK ID]],Table1[[#This Row],[CODE]])</f>
        <v>7440217ZNGA564BC</v>
      </c>
      <c r="K756" s="58" t="str">
        <f t="shared" si="60"/>
        <v>UNIQUE</v>
      </c>
      <c r="L756" s="58" t="b">
        <f t="shared" si="64"/>
        <v>0</v>
      </c>
      <c r="M756" s="58" t="str">
        <f t="shared" si="65"/>
        <v>PAY</v>
      </c>
      <c r="N756" s="59">
        <f>IF(M756="PAY", VLOOKUP(Table1[[#This Row],[JOB TYPE]],'CODES FOR CLOSING TYPE'!$A$1:$C$28, 3, 0), "")</f>
        <v>881.69</v>
      </c>
      <c r="O756" s="5">
        <f t="shared" si="61"/>
        <v>20</v>
      </c>
    </row>
    <row r="757" spans="1:15" x14ac:dyDescent="0.3">
      <c r="A757" s="55">
        <v>7297100</v>
      </c>
      <c r="B757" s="133" t="s">
        <v>1061</v>
      </c>
      <c r="C757" s="133" t="s">
        <v>29</v>
      </c>
      <c r="D757" s="55"/>
      <c r="E757" s="56" t="s">
        <v>1014</v>
      </c>
      <c r="F757" s="60">
        <v>43234</v>
      </c>
      <c r="G757" s="57" t="str">
        <f>VLOOKUP(Table1[[#This Row],[JOB TYPE]],'CODES FOR CLOSING TYPE'!$A$1:$B$28,2,0)</f>
        <v>ZNGA560B</v>
      </c>
      <c r="H757" s="58" t="str">
        <f>_xlfn.IFNA(VLOOKUP(Table1[[#This Row],[JOB TYPE]],Table2[#All],2,0), "Not req")</f>
        <v>Not req</v>
      </c>
      <c r="I757" s="56"/>
      <c r="J757" s="58" t="str">
        <f>CONCATENATE(Table1[[#This Row],[WORK ID]],Table1[[#This Row],[CODE]])</f>
        <v>7297100ZNGA560B</v>
      </c>
      <c r="K757" s="58" t="str">
        <f t="shared" si="60"/>
        <v>UNIQUE</v>
      </c>
      <c r="L757" s="58" t="b">
        <f t="shared" si="64"/>
        <v>1</v>
      </c>
      <c r="M757" s="58" t="str">
        <f t="shared" si="65"/>
        <v>PAY</v>
      </c>
      <c r="N757" s="59">
        <f>IF(M757="PAY", VLOOKUP(Table1[[#This Row],[JOB TYPE]],'CODES FOR CLOSING TYPE'!$A$1:$C$28, 3, 0), "")</f>
        <v>187.32</v>
      </c>
      <c r="O757" s="5">
        <f t="shared" si="61"/>
        <v>20</v>
      </c>
    </row>
    <row r="758" spans="1:15" x14ac:dyDescent="0.3">
      <c r="A758" s="55">
        <v>7195031</v>
      </c>
      <c r="B758" s="133" t="s">
        <v>1062</v>
      </c>
      <c r="C758" s="133" t="s">
        <v>9</v>
      </c>
      <c r="D758" s="55"/>
      <c r="E758" s="56" t="s">
        <v>1014</v>
      </c>
      <c r="F758" s="60">
        <v>43234</v>
      </c>
      <c r="G758" s="57" t="str">
        <f>VLOOKUP(Table1[[#This Row],[JOB TYPE]],'CODES FOR CLOSING TYPE'!$A$1:$B$28,2,0)</f>
        <v>ZNGA561B</v>
      </c>
      <c r="H758" s="58" t="str">
        <f>_xlfn.IFNA(VLOOKUP(Table1[[#This Row],[JOB TYPE]],Table2[#All],2,0), "Not req")</f>
        <v>Not req</v>
      </c>
      <c r="I758" s="56"/>
      <c r="J758" s="58" t="str">
        <f>CONCATENATE(Table1[[#This Row],[WORK ID]],Table1[[#This Row],[CODE]])</f>
        <v>7195031ZNGA561B</v>
      </c>
      <c r="K758" s="58" t="str">
        <f t="shared" si="60"/>
        <v>UNIQUE</v>
      </c>
      <c r="L758" s="58" t="b">
        <f t="shared" si="64"/>
        <v>1</v>
      </c>
      <c r="M758" s="58" t="str">
        <f t="shared" si="65"/>
        <v>PAY</v>
      </c>
      <c r="N758" s="59">
        <f>IF(M758="PAY", VLOOKUP(Table1[[#This Row],[JOB TYPE]],'CODES FOR CLOSING TYPE'!$A$1:$C$28, 3, 0), "")</f>
        <v>194.94</v>
      </c>
      <c r="O758" s="5">
        <f t="shared" si="61"/>
        <v>20</v>
      </c>
    </row>
    <row r="759" spans="1:15" x14ac:dyDescent="0.3">
      <c r="A759" s="55">
        <v>7383437</v>
      </c>
      <c r="B759" s="133" t="s">
        <v>1063</v>
      </c>
      <c r="C759" s="133" t="s">
        <v>29</v>
      </c>
      <c r="D759" s="55"/>
      <c r="E759" s="56" t="s">
        <v>1010</v>
      </c>
      <c r="F759" s="60">
        <v>43234</v>
      </c>
      <c r="G759" s="57" t="str">
        <f>VLOOKUP(Table1[[#This Row],[JOB TYPE]],'CODES FOR CLOSING TYPE'!$A$1:$B$28,2,0)</f>
        <v>ZNGA560B</v>
      </c>
      <c r="H759" s="58" t="str">
        <f>_xlfn.IFNA(VLOOKUP(Table1[[#This Row],[JOB TYPE]],Table2[#All],2,0), "Not req")</f>
        <v>Not req</v>
      </c>
      <c r="I759" s="56"/>
      <c r="J759" s="58" t="str">
        <f>CONCATENATE(Table1[[#This Row],[WORK ID]],Table1[[#This Row],[CODE]])</f>
        <v>7383437ZNGA560B</v>
      </c>
      <c r="K759" s="58" t="str">
        <f t="shared" si="60"/>
        <v>UNIQUE</v>
      </c>
      <c r="L759" s="58" t="b">
        <f t="shared" si="64"/>
        <v>1</v>
      </c>
      <c r="M759" s="58" t="str">
        <f t="shared" si="65"/>
        <v>PAY</v>
      </c>
      <c r="N759" s="59">
        <f>IF(M759="PAY", VLOOKUP(Table1[[#This Row],[JOB TYPE]],'CODES FOR CLOSING TYPE'!$A$1:$C$28, 3, 0), "")</f>
        <v>187.32</v>
      </c>
      <c r="O759" s="5">
        <f t="shared" si="61"/>
        <v>20</v>
      </c>
    </row>
    <row r="760" spans="1:15" x14ac:dyDescent="0.3">
      <c r="A760" s="55">
        <v>7164705</v>
      </c>
      <c r="B760" s="133" t="s">
        <v>1064</v>
      </c>
      <c r="C760" s="133" t="s">
        <v>35</v>
      </c>
      <c r="D760" s="55"/>
      <c r="E760" s="56" t="s">
        <v>1010</v>
      </c>
      <c r="F760" s="60">
        <v>43234</v>
      </c>
      <c r="G760" s="57" t="str">
        <f>VLOOKUP(Table1[[#This Row],[JOB TYPE]],'CODES FOR CLOSING TYPE'!$A$1:$B$28,2,0)</f>
        <v>ZNGA561C</v>
      </c>
      <c r="H760" s="58" t="str">
        <f>_xlfn.IFNA(VLOOKUP(Table1[[#This Row],[JOB TYPE]],Table2[#All],2,0), "Not req")</f>
        <v>Not req</v>
      </c>
      <c r="I760" s="56"/>
      <c r="J760" s="58" t="str">
        <f>CONCATENATE(Table1[[#This Row],[WORK ID]],Table1[[#This Row],[CODE]])</f>
        <v>7164705ZNGA561C</v>
      </c>
      <c r="K760" s="58" t="str">
        <f t="shared" si="60"/>
        <v>UNIQUE</v>
      </c>
      <c r="L760" s="58" t="b">
        <f t="shared" si="64"/>
        <v>0</v>
      </c>
      <c r="M760" s="58" t="str">
        <f t="shared" si="65"/>
        <v>PAY</v>
      </c>
      <c r="N760" s="59">
        <f>IF(M760="PAY", VLOOKUP(Table1[[#This Row],[JOB TYPE]],'CODES FOR CLOSING TYPE'!$A$1:$C$28, 3, 0), "")</f>
        <v>205.64</v>
      </c>
      <c r="O760" s="5">
        <f t="shared" si="61"/>
        <v>20</v>
      </c>
    </row>
    <row r="761" spans="1:15" x14ac:dyDescent="0.3">
      <c r="A761" s="55">
        <v>7460401</v>
      </c>
      <c r="B761" s="133" t="s">
        <v>1065</v>
      </c>
      <c r="C761" s="133" t="s">
        <v>29</v>
      </c>
      <c r="D761" s="55"/>
      <c r="E761" s="56" t="s">
        <v>1010</v>
      </c>
      <c r="F761" s="60">
        <v>43234</v>
      </c>
      <c r="G761" s="57" t="str">
        <f>VLOOKUP(Table1[[#This Row],[JOB TYPE]],'CODES FOR CLOSING TYPE'!$A$1:$B$28,2,0)</f>
        <v>ZNGA560B</v>
      </c>
      <c r="H761" s="58" t="str">
        <f>_xlfn.IFNA(VLOOKUP(Table1[[#This Row],[JOB TYPE]],Table2[#All],2,0), "Not req")</f>
        <v>Not req</v>
      </c>
      <c r="I761" s="56"/>
      <c r="J761" s="58" t="str">
        <f>CONCATENATE(Table1[[#This Row],[WORK ID]],Table1[[#This Row],[CODE]])</f>
        <v>7460401ZNGA560B</v>
      </c>
      <c r="K761" s="58" t="str">
        <f t="shared" si="60"/>
        <v>UNIQUE</v>
      </c>
      <c r="L761" s="58" t="b">
        <f t="shared" si="64"/>
        <v>1</v>
      </c>
      <c r="M761" s="58" t="str">
        <f t="shared" si="65"/>
        <v>PAY</v>
      </c>
      <c r="N761" s="59">
        <f>IF(M761="PAY", VLOOKUP(Table1[[#This Row],[JOB TYPE]],'CODES FOR CLOSING TYPE'!$A$1:$C$28, 3, 0), "")</f>
        <v>187.32</v>
      </c>
      <c r="O761" s="5">
        <f t="shared" si="61"/>
        <v>20</v>
      </c>
    </row>
    <row r="762" spans="1:15" x14ac:dyDescent="0.3">
      <c r="A762" s="55">
        <v>7077650</v>
      </c>
      <c r="B762" s="133" t="s">
        <v>886</v>
      </c>
      <c r="C762" s="133" t="s">
        <v>15</v>
      </c>
      <c r="D762" s="55"/>
      <c r="E762" s="56" t="s">
        <v>51</v>
      </c>
      <c r="F762" s="60">
        <v>43234</v>
      </c>
      <c r="G762" s="57" t="str">
        <f>VLOOKUP(Table1[[#This Row],[JOB TYPE]],'CODES FOR CLOSING TYPE'!$A$1:$B$28,2,0)</f>
        <v>ZNGA561BC</v>
      </c>
      <c r="H762" s="58" t="str">
        <f>_xlfn.IFNA(VLOOKUP(Table1[[#This Row],[JOB TYPE]],Table2[#All],2,0), "Not req")</f>
        <v>Not req</v>
      </c>
      <c r="I762" s="56"/>
      <c r="J762" s="58" t="str">
        <f>CONCATENATE(Table1[[#This Row],[WORK ID]],Table1[[#This Row],[CODE]])</f>
        <v>7077650ZNGA561BC</v>
      </c>
      <c r="K762" s="58" t="str">
        <f t="shared" si="60"/>
        <v>UNIQUE</v>
      </c>
      <c r="L762" s="58" t="b">
        <f t="shared" si="64"/>
        <v>0</v>
      </c>
      <c r="M762" s="58" t="str">
        <f t="shared" si="65"/>
        <v>PAY</v>
      </c>
      <c r="N762" s="59">
        <f>IF(M762="PAY", VLOOKUP(Table1[[#This Row],[JOB TYPE]],'CODES FOR CLOSING TYPE'!$A$1:$C$28, 3, 0), "")</f>
        <v>433.57</v>
      </c>
      <c r="O762" s="5">
        <f t="shared" si="61"/>
        <v>20</v>
      </c>
    </row>
    <row r="763" spans="1:15" x14ac:dyDescent="0.3">
      <c r="A763" s="55">
        <v>7506548</v>
      </c>
      <c r="B763" s="133" t="s">
        <v>1066</v>
      </c>
      <c r="C763" s="133" t="s">
        <v>29</v>
      </c>
      <c r="D763" s="55"/>
      <c r="E763" s="56" t="s">
        <v>51</v>
      </c>
      <c r="F763" s="60">
        <v>43234</v>
      </c>
      <c r="G763" s="57" t="str">
        <f>VLOOKUP(Table1[[#This Row],[JOB TYPE]],'CODES FOR CLOSING TYPE'!$A$1:$B$28,2,0)</f>
        <v>ZNGA560B</v>
      </c>
      <c r="H763" s="58" t="str">
        <f>_xlfn.IFNA(VLOOKUP(Table1[[#This Row],[JOB TYPE]],Table2[#All],2,0), "Not req")</f>
        <v>Not req</v>
      </c>
      <c r="I763" s="56"/>
      <c r="J763" s="58" t="str">
        <f>CONCATENATE(Table1[[#This Row],[WORK ID]],Table1[[#This Row],[CODE]])</f>
        <v>7506548ZNGA560B</v>
      </c>
      <c r="K763" s="58" t="str">
        <f t="shared" si="60"/>
        <v>DUP</v>
      </c>
      <c r="L763" s="58" t="b">
        <f t="shared" si="64"/>
        <v>1</v>
      </c>
      <c r="M763" s="58" t="str">
        <f t="shared" si="65"/>
        <v>NO</v>
      </c>
      <c r="N763" s="59" t="str">
        <f>IF(M763="PAY", VLOOKUP(Table1[[#This Row],[JOB TYPE]],'CODES FOR CLOSING TYPE'!$A$1:$C$28, 3, 0), "")</f>
        <v/>
      </c>
      <c r="O763" s="5">
        <f t="shared" si="61"/>
        <v>20</v>
      </c>
    </row>
    <row r="764" spans="1:15" x14ac:dyDescent="0.3">
      <c r="A764" s="55">
        <v>7506548</v>
      </c>
      <c r="B764" s="133" t="s">
        <v>1066</v>
      </c>
      <c r="C764" s="133" t="s">
        <v>37</v>
      </c>
      <c r="D764" s="55"/>
      <c r="E764" s="56" t="s">
        <v>51</v>
      </c>
      <c r="F764" s="60">
        <v>43234</v>
      </c>
      <c r="G764" s="57" t="str">
        <f>VLOOKUP(Table1[[#This Row],[JOB TYPE]],'CODES FOR CLOSING TYPE'!$A$1:$B$28,2,0)</f>
        <v>ZNGA560BC</v>
      </c>
      <c r="H764" s="58" t="str">
        <f>_xlfn.IFNA(VLOOKUP(Table1[[#This Row],[JOB TYPE]],Table2[#All],2,0), "Not req")</f>
        <v>Not req</v>
      </c>
      <c r="I764" s="56"/>
      <c r="J764" s="58" t="str">
        <f>CONCATENATE(Table1[[#This Row],[WORK ID]],Table1[[#This Row],[CODE]])</f>
        <v>7506548ZNGA560BC</v>
      </c>
      <c r="K764" s="58" t="str">
        <f t="shared" si="60"/>
        <v>UNIQUE</v>
      </c>
      <c r="L764" s="58" t="b">
        <f t="shared" si="64"/>
        <v>0</v>
      </c>
      <c r="M764" s="58" t="str">
        <f t="shared" si="65"/>
        <v>PAY</v>
      </c>
      <c r="N764" s="59">
        <f>IF(M764="PAY", VLOOKUP(Table1[[#This Row],[JOB TYPE]],'CODES FOR CLOSING TYPE'!$A$1:$C$28, 3, 0), "")</f>
        <v>414.92</v>
      </c>
      <c r="O764" s="5">
        <f t="shared" si="61"/>
        <v>20</v>
      </c>
    </row>
    <row r="765" spans="1:15" x14ac:dyDescent="0.3">
      <c r="A765" s="55">
        <v>7504517</v>
      </c>
      <c r="B765" s="133" t="s">
        <v>1067</v>
      </c>
      <c r="C765" s="133" t="s">
        <v>26</v>
      </c>
      <c r="D765" s="55"/>
      <c r="E765" s="56" t="s">
        <v>51</v>
      </c>
      <c r="F765" s="60">
        <v>43234</v>
      </c>
      <c r="G765" s="57" t="str">
        <f>VLOOKUP(Table1[[#This Row],[JOB TYPE]],'CODES FOR CLOSING TYPE'!$A$1:$B$28,2,0)</f>
        <v>ZNGA563BC</v>
      </c>
      <c r="H765" s="58" t="str">
        <f>_xlfn.IFNA(VLOOKUP(Table1[[#This Row],[JOB TYPE]],Table2[#All],2,0), "Not req")</f>
        <v>Not req</v>
      </c>
      <c r="I765" s="56"/>
      <c r="J765" s="58" t="str">
        <f>CONCATENATE(Table1[[#This Row],[WORK ID]],Table1[[#This Row],[CODE]])</f>
        <v>7504517ZNGA563BC</v>
      </c>
      <c r="K765" s="58" t="str">
        <f t="shared" si="60"/>
        <v>UNIQUE</v>
      </c>
      <c r="L765" s="58" t="b">
        <f t="shared" si="64"/>
        <v>0</v>
      </c>
      <c r="M765" s="58" t="str">
        <f t="shared" si="65"/>
        <v>PAY</v>
      </c>
      <c r="N765" s="59">
        <f>IF(M765="PAY", VLOOKUP(Table1[[#This Row],[JOB TYPE]],'CODES FOR CLOSING TYPE'!$A$1:$C$28, 3, 0), "")</f>
        <v>626.70000000000005</v>
      </c>
      <c r="O765" s="5">
        <f t="shared" si="61"/>
        <v>20</v>
      </c>
    </row>
    <row r="766" spans="1:15" x14ac:dyDescent="0.3">
      <c r="A766" s="55">
        <v>7245447</v>
      </c>
      <c r="B766" s="133" t="s">
        <v>1068</v>
      </c>
      <c r="C766" s="133" t="s">
        <v>9</v>
      </c>
      <c r="D766" s="55"/>
      <c r="E766" s="56" t="s">
        <v>58</v>
      </c>
      <c r="F766" s="60">
        <v>43234</v>
      </c>
      <c r="G766" s="57" t="str">
        <f>VLOOKUP(Table1[[#This Row],[JOB TYPE]],'CODES FOR CLOSING TYPE'!$A$1:$B$28,2,0)</f>
        <v>ZNGA561B</v>
      </c>
      <c r="H766" s="58" t="str">
        <f>_xlfn.IFNA(VLOOKUP(Table1[[#This Row],[JOB TYPE]],Table2[#All],2,0), "Not req")</f>
        <v>Not req</v>
      </c>
      <c r="I766" s="56"/>
      <c r="J766" s="58" t="str">
        <f>CONCATENATE(Table1[[#This Row],[WORK ID]],Table1[[#This Row],[CODE]])</f>
        <v>7245447ZNGA561B</v>
      </c>
      <c r="K766" s="58" t="str">
        <f t="shared" si="60"/>
        <v>DUP</v>
      </c>
      <c r="L766" s="58" t="b">
        <f t="shared" si="64"/>
        <v>1</v>
      </c>
      <c r="M766" s="58" t="str">
        <f t="shared" si="65"/>
        <v>NO</v>
      </c>
      <c r="N766" s="59" t="str">
        <f>IF(M766="PAY", VLOOKUP(Table1[[#This Row],[JOB TYPE]],'CODES FOR CLOSING TYPE'!$A$1:$C$28, 3, 0), "")</f>
        <v/>
      </c>
      <c r="O766" s="5">
        <f t="shared" si="61"/>
        <v>20</v>
      </c>
    </row>
    <row r="767" spans="1:15" x14ac:dyDescent="0.35">
      <c r="A767" s="30">
        <v>7245447</v>
      </c>
      <c r="B767" s="30" t="s">
        <v>1068</v>
      </c>
      <c r="C767" s="30" t="s">
        <v>15</v>
      </c>
      <c r="D767" s="30"/>
      <c r="E767" s="1" t="s">
        <v>58</v>
      </c>
      <c r="F767" s="60">
        <v>43234</v>
      </c>
      <c r="G767" s="32" t="str">
        <f>VLOOKUP(Table1[[#This Row],[JOB TYPE]],'CODES FOR CLOSING TYPE'!$A$1:$B$28,2,0)</f>
        <v>ZNGA561BC</v>
      </c>
      <c r="H767" s="5" t="str">
        <f>_xlfn.IFNA(VLOOKUP(Table1[[#This Row],[JOB TYPE]],Table2[#All],2,0), "Not req")</f>
        <v>Not req</v>
      </c>
      <c r="J767" s="5" t="str">
        <f>CONCATENATE(Table1[[#This Row],[WORK ID]],Table1[[#This Row],[CODE]])</f>
        <v>7245447ZNGA561BC</v>
      </c>
      <c r="K767" s="5" t="str">
        <f t="shared" si="60"/>
        <v>UNIQUE</v>
      </c>
      <c r="L767" s="5" t="b">
        <f t="shared" si="64"/>
        <v>0</v>
      </c>
      <c r="M767" s="5" t="str">
        <f t="shared" si="65"/>
        <v>PAY</v>
      </c>
      <c r="N767" s="34">
        <f>IF(M767="PAY", VLOOKUP(Table1[[#This Row],[JOB TYPE]],'CODES FOR CLOSING TYPE'!$A$1:$C$28, 3, 0), "")</f>
        <v>433.57</v>
      </c>
      <c r="O767" s="5">
        <f t="shared" si="61"/>
        <v>20</v>
      </c>
    </row>
    <row r="768" spans="1:15" x14ac:dyDescent="0.3">
      <c r="A768" s="55">
        <v>7442067</v>
      </c>
      <c r="B768" s="133" t="s">
        <v>1069</v>
      </c>
      <c r="C768" s="133" t="s">
        <v>6</v>
      </c>
      <c r="D768" s="55"/>
      <c r="E768" s="1" t="s">
        <v>58</v>
      </c>
      <c r="F768" s="60">
        <v>43234</v>
      </c>
      <c r="G768" s="57" t="str">
        <f>VLOOKUP(Table1[[#This Row],[JOB TYPE]],'CODES FOR CLOSING TYPE'!$A$1:$B$28,2,0)</f>
        <v>ZNGA563B</v>
      </c>
      <c r="H768" s="58" t="str">
        <f>_xlfn.IFNA(VLOOKUP(Table1[[#This Row],[JOB TYPE]],Table2[#All],2,0), "Not req")</f>
        <v>REQ</v>
      </c>
      <c r="I768" s="56" t="s">
        <v>164</v>
      </c>
      <c r="J768" s="58" t="str">
        <f>CONCATENATE(Table1[[#This Row],[WORK ID]],Table1[[#This Row],[CODE]])</f>
        <v>7442067ZNGA563B</v>
      </c>
      <c r="K768" s="58" t="str">
        <f t="shared" si="60"/>
        <v>DUP</v>
      </c>
      <c r="L768" s="58" t="b">
        <f t="shared" si="64"/>
        <v>1</v>
      </c>
      <c r="M768" s="58" t="str">
        <f t="shared" si="65"/>
        <v>NO</v>
      </c>
      <c r="N768" s="59" t="str">
        <f>IF(M768="PAY", VLOOKUP(Table1[[#This Row],[JOB TYPE]],'CODES FOR CLOSING TYPE'!$A$1:$C$28, 3, 0), "")</f>
        <v/>
      </c>
      <c r="O768" s="5">
        <f t="shared" si="61"/>
        <v>20</v>
      </c>
    </row>
    <row r="769" spans="1:15" x14ac:dyDescent="0.3">
      <c r="A769" s="55">
        <v>7441997</v>
      </c>
      <c r="B769" s="133" t="s">
        <v>1070</v>
      </c>
      <c r="C769" s="133" t="s">
        <v>29</v>
      </c>
      <c r="D769" s="55"/>
      <c r="E769" s="56" t="s">
        <v>612</v>
      </c>
      <c r="F769" s="60">
        <v>43235</v>
      </c>
      <c r="G769" s="57" t="str">
        <f>VLOOKUP(Table1[[#This Row],[JOB TYPE]],'CODES FOR CLOSING TYPE'!$A$1:$B$28,2,0)</f>
        <v>ZNGA560B</v>
      </c>
      <c r="H769" s="58" t="str">
        <f>_xlfn.IFNA(VLOOKUP(Table1[[#This Row],[JOB TYPE]],Table2[#All],2,0), "Not req")</f>
        <v>Not req</v>
      </c>
      <c r="I769" s="56"/>
      <c r="J769" s="58" t="str">
        <f>CONCATENATE(Table1[[#This Row],[WORK ID]],Table1[[#This Row],[CODE]])</f>
        <v>7441997ZNGA560B</v>
      </c>
      <c r="K769" s="58" t="str">
        <f t="shared" si="60"/>
        <v>DUP</v>
      </c>
      <c r="L769" s="58" t="b">
        <f t="shared" ref="L769:L788" si="66">SUMPRODUCT(--(G769=BUILDCODES))&gt;0</f>
        <v>1</v>
      </c>
      <c r="M769" s="58" t="str">
        <f t="shared" ref="M769:M788" si="67">IF(AND(K769="DUP", L769=TRUE),"NO","PAY")</f>
        <v>NO</v>
      </c>
      <c r="N769" s="59" t="str">
        <f>IF(M769="PAY", VLOOKUP(Table1[[#This Row],[JOB TYPE]],'CODES FOR CLOSING TYPE'!$A$1:$C$28, 3, 0), "")</f>
        <v/>
      </c>
      <c r="O769" s="5">
        <f t="shared" si="61"/>
        <v>20</v>
      </c>
    </row>
    <row r="770" spans="1:15" x14ac:dyDescent="0.3">
      <c r="A770" s="55">
        <v>6911672</v>
      </c>
      <c r="B770" s="133" t="s">
        <v>1027</v>
      </c>
      <c r="C770" s="133" t="s">
        <v>32</v>
      </c>
      <c r="D770" s="55"/>
      <c r="E770" s="56" t="s">
        <v>612</v>
      </c>
      <c r="F770" s="60">
        <v>43235</v>
      </c>
      <c r="G770" s="57" t="str">
        <f>VLOOKUP(Table1[[#This Row],[JOB TYPE]],'CODES FOR CLOSING TYPE'!$A$1:$B$28,2,0)</f>
        <v>ZNGA562BC</v>
      </c>
      <c r="H770" s="58" t="str">
        <f>_xlfn.IFNA(VLOOKUP(Table1[[#This Row],[JOB TYPE]],Table2[#All],2,0), "Not req")</f>
        <v>Not req</v>
      </c>
      <c r="I770" s="56"/>
      <c r="J770" s="58" t="str">
        <f>CONCATENATE(Table1[[#This Row],[WORK ID]],Table1[[#This Row],[CODE]])</f>
        <v>6911672ZNGA562BC</v>
      </c>
      <c r="K770" s="58" t="str">
        <f t="shared" si="60"/>
        <v>UNIQUE</v>
      </c>
      <c r="L770" s="58" t="b">
        <f t="shared" si="66"/>
        <v>0</v>
      </c>
      <c r="M770" s="58" t="str">
        <f t="shared" si="67"/>
        <v>PAY</v>
      </c>
      <c r="N770" s="59">
        <f>IF(M770="PAY", VLOOKUP(Table1[[#This Row],[JOB TYPE]],'CODES FOR CLOSING TYPE'!$A$1:$C$28, 3, 0), "")</f>
        <v>498.69</v>
      </c>
      <c r="O770" s="5">
        <f t="shared" si="61"/>
        <v>20</v>
      </c>
    </row>
    <row r="771" spans="1:15" x14ac:dyDescent="0.3">
      <c r="A771" s="55">
        <v>7387655</v>
      </c>
      <c r="B771" s="133" t="s">
        <v>1028</v>
      </c>
      <c r="C771" s="133" t="s">
        <v>37</v>
      </c>
      <c r="D771" s="55"/>
      <c r="E771" s="56" t="s">
        <v>612</v>
      </c>
      <c r="F771" s="60">
        <v>43235</v>
      </c>
      <c r="G771" s="57" t="str">
        <f>VLOOKUP(Table1[[#This Row],[JOB TYPE]],'CODES FOR CLOSING TYPE'!$A$1:$B$28,2,0)</f>
        <v>ZNGA560BC</v>
      </c>
      <c r="H771" s="58" t="str">
        <f>_xlfn.IFNA(VLOOKUP(Table1[[#This Row],[JOB TYPE]],Table2[#All],2,0), "Not req")</f>
        <v>Not req</v>
      </c>
      <c r="I771" s="56"/>
      <c r="J771" s="58" t="str">
        <f>CONCATENATE(Table1[[#This Row],[WORK ID]],Table1[[#This Row],[CODE]])</f>
        <v>7387655ZNGA560BC</v>
      </c>
      <c r="K771" s="58" t="str">
        <f t="shared" ref="K771:K834" si="68">IF(COUNTIF(J$2:J$5044, J771&amp;"C")&gt;0, "DUP", "UNIQUE")</f>
        <v>UNIQUE</v>
      </c>
      <c r="L771" s="58" t="b">
        <f t="shared" si="66"/>
        <v>0</v>
      </c>
      <c r="M771" s="58" t="str">
        <f t="shared" si="67"/>
        <v>PAY</v>
      </c>
      <c r="N771" s="59">
        <f>IF(M771="PAY", VLOOKUP(Table1[[#This Row],[JOB TYPE]],'CODES FOR CLOSING TYPE'!$A$1:$C$28, 3, 0), "")</f>
        <v>414.92</v>
      </c>
      <c r="O771" s="5">
        <f t="shared" ref="O771:O788" si="69">WEEKNUM(F771,2)</f>
        <v>20</v>
      </c>
    </row>
    <row r="772" spans="1:15" x14ac:dyDescent="0.35">
      <c r="A772" s="55">
        <v>7441997</v>
      </c>
      <c r="B772" s="55" t="s">
        <v>1070</v>
      </c>
      <c r="C772" s="55" t="s">
        <v>37</v>
      </c>
      <c r="D772" s="55"/>
      <c r="E772" s="56" t="s">
        <v>612</v>
      </c>
      <c r="F772" s="60">
        <v>43235</v>
      </c>
      <c r="G772" s="57" t="str">
        <f>VLOOKUP(Table1[[#This Row],[JOB TYPE]],'CODES FOR CLOSING TYPE'!$A$1:$B$28,2,0)</f>
        <v>ZNGA560BC</v>
      </c>
      <c r="H772" s="58" t="str">
        <f>_xlfn.IFNA(VLOOKUP(Table1[[#This Row],[JOB TYPE]],Table2[#All],2,0), "Not req")</f>
        <v>Not req</v>
      </c>
      <c r="I772" s="56"/>
      <c r="J772" s="58" t="str">
        <f>CONCATENATE(Table1[[#This Row],[WORK ID]],Table1[[#This Row],[CODE]])</f>
        <v>7441997ZNGA560BC</v>
      </c>
      <c r="K772" s="58" t="str">
        <f t="shared" si="68"/>
        <v>UNIQUE</v>
      </c>
      <c r="L772" s="58" t="b">
        <f t="shared" si="66"/>
        <v>0</v>
      </c>
      <c r="M772" s="58" t="str">
        <f t="shared" si="67"/>
        <v>PAY</v>
      </c>
      <c r="N772" s="59">
        <f>IF(M772="PAY", VLOOKUP(Table1[[#This Row],[JOB TYPE]],'CODES FOR CLOSING TYPE'!$A$1:$C$28, 3, 0), "")</f>
        <v>414.92</v>
      </c>
      <c r="O772" s="5">
        <f t="shared" si="69"/>
        <v>20</v>
      </c>
    </row>
    <row r="773" spans="1:15" x14ac:dyDescent="0.3">
      <c r="A773" s="55">
        <v>7021127</v>
      </c>
      <c r="B773" s="133" t="s">
        <v>1029</v>
      </c>
      <c r="C773" s="133" t="s">
        <v>52</v>
      </c>
      <c r="D773" s="55"/>
      <c r="E773" s="56" t="s">
        <v>86</v>
      </c>
      <c r="F773" s="60">
        <v>43235</v>
      </c>
      <c r="G773" s="57" t="str">
        <f>VLOOKUP(Table1[[#This Row],[JOB TYPE]],'CODES FOR CLOSING TYPE'!$A$1:$B$28,2,0)</f>
        <v>ZNGA564BC</v>
      </c>
      <c r="H773" s="58" t="str">
        <f>_xlfn.IFNA(VLOOKUP(Table1[[#This Row],[JOB TYPE]],Table2[#All],2,0), "Not req")</f>
        <v>Not req</v>
      </c>
      <c r="I773" s="56"/>
      <c r="J773" s="58" t="str">
        <f>CONCATENATE(Table1[[#This Row],[WORK ID]],Table1[[#This Row],[CODE]])</f>
        <v>7021127ZNGA564BC</v>
      </c>
      <c r="K773" s="58" t="str">
        <f t="shared" si="68"/>
        <v>UNIQUE</v>
      </c>
      <c r="L773" s="58" t="b">
        <f t="shared" si="66"/>
        <v>0</v>
      </c>
      <c r="M773" s="58" t="str">
        <f t="shared" si="67"/>
        <v>PAY</v>
      </c>
      <c r="N773" s="59">
        <f>IF(M773="PAY", VLOOKUP(Table1[[#This Row],[JOB TYPE]],'CODES FOR CLOSING TYPE'!$A$1:$C$28, 3, 0), "")</f>
        <v>881.69</v>
      </c>
      <c r="O773" s="5">
        <f t="shared" si="69"/>
        <v>20</v>
      </c>
    </row>
    <row r="774" spans="1:15" x14ac:dyDescent="0.3">
      <c r="A774" s="55">
        <v>7481333</v>
      </c>
      <c r="B774" s="133" t="s">
        <v>1071</v>
      </c>
      <c r="C774" s="133" t="s">
        <v>20</v>
      </c>
      <c r="D774" s="55"/>
      <c r="E774" s="56" t="s">
        <v>30</v>
      </c>
      <c r="F774" s="60">
        <v>43235</v>
      </c>
      <c r="G774" s="57" t="str">
        <f>VLOOKUP(Table1[[#This Row],[JOB TYPE]],'CODES FOR CLOSING TYPE'!$A$1:$B$28,2,0)</f>
        <v>ZNGA564B</v>
      </c>
      <c r="H774" s="58" t="str">
        <f>_xlfn.IFNA(VLOOKUP(Table1[[#This Row],[JOB TYPE]],Table2[#All],2,0), "Not req")</f>
        <v>REQ</v>
      </c>
      <c r="I774" s="56" t="s">
        <v>164</v>
      </c>
      <c r="J774" s="58" t="str">
        <f>CONCATENATE(Table1[[#This Row],[WORK ID]],Table1[[#This Row],[CODE]])</f>
        <v>7481333ZNGA564B</v>
      </c>
      <c r="K774" s="58" t="str">
        <f t="shared" si="68"/>
        <v>DUP</v>
      </c>
      <c r="L774" s="58" t="b">
        <f t="shared" si="66"/>
        <v>1</v>
      </c>
      <c r="M774" s="58" t="str">
        <f t="shared" si="67"/>
        <v>NO</v>
      </c>
      <c r="N774" s="59" t="str">
        <f>IF(M774="PAY", VLOOKUP(Table1[[#This Row],[JOB TYPE]],'CODES FOR CLOSING TYPE'!$A$1:$C$28, 3, 0), "")</f>
        <v/>
      </c>
      <c r="O774" s="5">
        <f t="shared" si="69"/>
        <v>20</v>
      </c>
    </row>
    <row r="775" spans="1:15" x14ac:dyDescent="0.3">
      <c r="A775" s="55">
        <v>7481333</v>
      </c>
      <c r="B775" s="133" t="s">
        <v>1071</v>
      </c>
      <c r="C775" s="133" t="s">
        <v>52</v>
      </c>
      <c r="D775" s="55"/>
      <c r="E775" s="56" t="s">
        <v>30</v>
      </c>
      <c r="F775" s="60">
        <v>43235</v>
      </c>
      <c r="G775" s="57" t="str">
        <f>VLOOKUP(Table1[[#This Row],[JOB TYPE]],'CODES FOR CLOSING TYPE'!$A$1:$B$28,2,0)</f>
        <v>ZNGA564BC</v>
      </c>
      <c r="H775" s="58" t="str">
        <f>_xlfn.IFNA(VLOOKUP(Table1[[#This Row],[JOB TYPE]],Table2[#All],2,0), "Not req")</f>
        <v>Not req</v>
      </c>
      <c r="I775" s="56"/>
      <c r="J775" s="58" t="str">
        <f>CONCATENATE(Table1[[#This Row],[WORK ID]],Table1[[#This Row],[CODE]])</f>
        <v>7481333ZNGA564BC</v>
      </c>
      <c r="K775" s="58" t="str">
        <f t="shared" si="68"/>
        <v>UNIQUE</v>
      </c>
      <c r="L775" s="58" t="b">
        <f t="shared" si="66"/>
        <v>0</v>
      </c>
      <c r="M775" s="58" t="str">
        <f t="shared" si="67"/>
        <v>PAY</v>
      </c>
      <c r="N775" s="59">
        <f>IF(M775="PAY", VLOOKUP(Table1[[#This Row],[JOB TYPE]],'CODES FOR CLOSING TYPE'!$A$1:$C$28, 3, 0), "")</f>
        <v>881.69</v>
      </c>
      <c r="O775" s="5">
        <f t="shared" si="69"/>
        <v>20</v>
      </c>
    </row>
    <row r="776" spans="1:15" x14ac:dyDescent="0.3">
      <c r="A776" s="55">
        <v>7444042</v>
      </c>
      <c r="B776" s="133" t="s">
        <v>1072</v>
      </c>
      <c r="C776" s="133" t="s">
        <v>11</v>
      </c>
      <c r="D776" s="55"/>
      <c r="E776" s="56" t="s">
        <v>7</v>
      </c>
      <c r="F776" s="60">
        <v>43235</v>
      </c>
      <c r="G776" s="57" t="str">
        <f>VLOOKUP(Table1[[#This Row],[JOB TYPE]],'CODES FOR CLOSING TYPE'!$A$1:$B$28,2,0)</f>
        <v>NGA-750</v>
      </c>
      <c r="H776" s="58" t="str">
        <f>_xlfn.IFNA(VLOOKUP(Table1[[#This Row],[JOB TYPE]],Table2[#All],2,0), "Not req")</f>
        <v>Not req</v>
      </c>
      <c r="I776" s="56"/>
      <c r="J776" s="58" t="str">
        <f>CONCATENATE(Table1[[#This Row],[WORK ID]],Table1[[#This Row],[CODE]])</f>
        <v>7444042NGA-750</v>
      </c>
      <c r="K776" s="58" t="str">
        <f t="shared" si="68"/>
        <v>UNIQUE</v>
      </c>
      <c r="L776" s="58" t="b">
        <f t="shared" si="66"/>
        <v>0</v>
      </c>
      <c r="M776" s="58" t="str">
        <f t="shared" si="67"/>
        <v>PAY</v>
      </c>
      <c r="N776" s="59">
        <f>IF(M776="PAY", VLOOKUP(Table1[[#This Row],[JOB TYPE]],'CODES FOR CLOSING TYPE'!$A$1:$C$28, 3, 0), "")</f>
        <v>22.61</v>
      </c>
      <c r="O776" s="5">
        <f t="shared" si="69"/>
        <v>20</v>
      </c>
    </row>
    <row r="777" spans="1:15" x14ac:dyDescent="0.3">
      <c r="A777" s="55">
        <v>7252825</v>
      </c>
      <c r="B777" s="133" t="s">
        <v>1073</v>
      </c>
      <c r="C777" s="133" t="s">
        <v>121</v>
      </c>
      <c r="D777" s="55"/>
      <c r="E777" s="56" t="s">
        <v>7</v>
      </c>
      <c r="F777" s="60">
        <v>43235</v>
      </c>
      <c r="G777" s="57" t="str">
        <f>VLOOKUP(Table1[[#This Row],[JOB TYPE]],'CODES FOR CLOSING TYPE'!$A$1:$B$28,2,0)</f>
        <v>N-563RSP</v>
      </c>
      <c r="H777" s="58" t="str">
        <f>_xlfn.IFNA(VLOOKUP(Table1[[#This Row],[JOB TYPE]],Table2[#All],2,0), "Not req")</f>
        <v>REQ</v>
      </c>
      <c r="I777" s="56" t="s">
        <v>164</v>
      </c>
      <c r="J777" s="58" t="str">
        <f>CONCATENATE(Table1[[#This Row],[WORK ID]],Table1[[#This Row],[CODE]])</f>
        <v>7252825N-563RSP</v>
      </c>
      <c r="K777" s="58" t="str">
        <f t="shared" si="68"/>
        <v>UNIQUE</v>
      </c>
      <c r="L777" s="58" t="b">
        <f t="shared" si="66"/>
        <v>0</v>
      </c>
      <c r="M777" s="58" t="str">
        <f t="shared" si="67"/>
        <v>PAY</v>
      </c>
      <c r="N777" s="59">
        <f>IF(M777="PAY", VLOOKUP(Table1[[#This Row],[JOB TYPE]],'CODES FOR CLOSING TYPE'!$A$1:$C$28, 3, 0), "")</f>
        <v>626.70000000000005</v>
      </c>
      <c r="O777" s="5">
        <f t="shared" si="69"/>
        <v>20</v>
      </c>
    </row>
    <row r="778" spans="1:15" x14ac:dyDescent="0.3">
      <c r="A778" s="55">
        <v>7330362</v>
      </c>
      <c r="B778" s="133" t="s">
        <v>1044</v>
      </c>
      <c r="C778" s="133" t="s">
        <v>13</v>
      </c>
      <c r="D778" s="55"/>
      <c r="E778" s="56" t="s">
        <v>155</v>
      </c>
      <c r="F778" s="60">
        <v>43235</v>
      </c>
      <c r="G778" s="57" t="str">
        <f>VLOOKUP(Table1[[#This Row],[JOB TYPE]],'CODES FOR CLOSING TYPE'!$A$1:$B$28,2,0)</f>
        <v>Z999</v>
      </c>
      <c r="H778" s="58" t="str">
        <f>_xlfn.IFNA(VLOOKUP(Table1[[#This Row],[JOB TYPE]],Table2[#All],2,0), "Not req")</f>
        <v>REQ</v>
      </c>
      <c r="I778" s="56" t="s">
        <v>164</v>
      </c>
      <c r="J778" s="58" t="str">
        <f>CONCATENATE(Table1[[#This Row],[WORK ID]],Table1[[#This Row],[CODE]])</f>
        <v>7330362Z999</v>
      </c>
      <c r="K778" s="58" t="str">
        <f t="shared" si="68"/>
        <v>UNIQUE</v>
      </c>
      <c r="L778" s="58" t="b">
        <f t="shared" si="66"/>
        <v>0</v>
      </c>
      <c r="M778" s="58" t="str">
        <f t="shared" si="67"/>
        <v>PAY</v>
      </c>
      <c r="N778" s="59">
        <f>IF(M778="PAY", VLOOKUP(Table1[[#This Row],[JOB TYPE]],'CODES FOR CLOSING TYPE'!$A$1:$C$28, 3, 0), "")</f>
        <v>0</v>
      </c>
      <c r="O778" s="5">
        <f t="shared" si="69"/>
        <v>20</v>
      </c>
    </row>
    <row r="779" spans="1:15" x14ac:dyDescent="0.3">
      <c r="A779" s="30">
        <v>7330362</v>
      </c>
      <c r="B779" s="30" t="s">
        <v>1044</v>
      </c>
      <c r="C779" s="133" t="s">
        <v>32</v>
      </c>
      <c r="D779" s="30"/>
      <c r="E779" s="56" t="s">
        <v>155</v>
      </c>
      <c r="F779" s="60">
        <v>43235</v>
      </c>
      <c r="G779" s="32" t="str">
        <f>VLOOKUP(Table1[[#This Row],[JOB TYPE]],'CODES FOR CLOSING TYPE'!$A$1:$B$28,2,0)</f>
        <v>ZNGA562BC</v>
      </c>
      <c r="H779" s="5" t="str">
        <f>_xlfn.IFNA(VLOOKUP(Table1[[#This Row],[JOB TYPE]],Table2[#All],2,0), "Not req")</f>
        <v>Not req</v>
      </c>
      <c r="J779" s="5" t="str">
        <f>CONCATENATE(Table1[[#This Row],[WORK ID]],Table1[[#This Row],[CODE]])</f>
        <v>7330362ZNGA562BC</v>
      </c>
      <c r="K779" s="5" t="str">
        <f t="shared" si="68"/>
        <v>UNIQUE</v>
      </c>
      <c r="L779" s="5" t="b">
        <f t="shared" si="66"/>
        <v>0</v>
      </c>
      <c r="M779" s="5" t="str">
        <f t="shared" si="67"/>
        <v>PAY</v>
      </c>
      <c r="N779" s="34">
        <f>IF(M779="PAY", VLOOKUP(Table1[[#This Row],[JOB TYPE]],'CODES FOR CLOSING TYPE'!$A$1:$C$28, 3, 0), "")</f>
        <v>498.69</v>
      </c>
      <c r="O779" s="5">
        <f t="shared" si="69"/>
        <v>20</v>
      </c>
    </row>
    <row r="780" spans="1:15" x14ac:dyDescent="0.3">
      <c r="A780" s="55">
        <v>7319807</v>
      </c>
      <c r="B780" s="133" t="s">
        <v>1045</v>
      </c>
      <c r="C780" s="133" t="s">
        <v>26</v>
      </c>
      <c r="D780" s="55"/>
      <c r="E780" s="56" t="s">
        <v>155</v>
      </c>
      <c r="F780" s="60">
        <v>43235</v>
      </c>
      <c r="G780" s="57" t="str">
        <f>VLOOKUP(Table1[[#This Row],[JOB TYPE]],'CODES FOR CLOSING TYPE'!$A$1:$B$28,2,0)</f>
        <v>ZNGA563BC</v>
      </c>
      <c r="H780" s="58" t="str">
        <f>_xlfn.IFNA(VLOOKUP(Table1[[#This Row],[JOB TYPE]],Table2[#All],2,0), "Not req")</f>
        <v>Not req</v>
      </c>
      <c r="I780" s="56"/>
      <c r="J780" s="58" t="str">
        <f>CONCATENATE(Table1[[#This Row],[WORK ID]],Table1[[#This Row],[CODE]])</f>
        <v>7319807ZNGA563BC</v>
      </c>
      <c r="K780" s="58" t="str">
        <f t="shared" si="68"/>
        <v>UNIQUE</v>
      </c>
      <c r="L780" s="58" t="b">
        <f t="shared" si="66"/>
        <v>0</v>
      </c>
      <c r="M780" s="58" t="str">
        <f t="shared" si="67"/>
        <v>PAY</v>
      </c>
      <c r="N780" s="59">
        <f>IF(M780="PAY", VLOOKUP(Table1[[#This Row],[JOB TYPE]],'CODES FOR CLOSING TYPE'!$A$1:$C$28, 3, 0), "")</f>
        <v>626.70000000000005</v>
      </c>
      <c r="O780" s="5">
        <f t="shared" si="69"/>
        <v>20</v>
      </c>
    </row>
    <row r="781" spans="1:15" x14ac:dyDescent="0.3">
      <c r="A781" s="55">
        <v>7492872</v>
      </c>
      <c r="B781" s="133" t="s">
        <v>1074</v>
      </c>
      <c r="C781" s="133" t="s">
        <v>9</v>
      </c>
      <c r="D781" s="55"/>
      <c r="E781" s="56" t="s">
        <v>155</v>
      </c>
      <c r="F781" s="60">
        <v>43235</v>
      </c>
      <c r="G781" s="57" t="str">
        <f>VLOOKUP(Table1[[#This Row],[JOB TYPE]],'CODES FOR CLOSING TYPE'!$A$1:$B$28,2,0)</f>
        <v>ZNGA561B</v>
      </c>
      <c r="H781" s="58" t="str">
        <f>_xlfn.IFNA(VLOOKUP(Table1[[#This Row],[JOB TYPE]],Table2[#All],2,0), "Not req")</f>
        <v>Not req</v>
      </c>
      <c r="I781" s="56"/>
      <c r="J781" s="58" t="str">
        <f>CONCATENATE(Table1[[#This Row],[WORK ID]],Table1[[#This Row],[CODE]])</f>
        <v>7492872ZNGA561B</v>
      </c>
      <c r="K781" s="58" t="str">
        <f t="shared" si="68"/>
        <v>DUP</v>
      </c>
      <c r="L781" s="58" t="b">
        <f t="shared" si="66"/>
        <v>1</v>
      </c>
      <c r="M781" s="58" t="str">
        <f t="shared" si="67"/>
        <v>NO</v>
      </c>
      <c r="N781" s="59" t="str">
        <f>IF(M781="PAY", VLOOKUP(Table1[[#This Row],[JOB TYPE]],'CODES FOR CLOSING TYPE'!$A$1:$C$28, 3, 0), "")</f>
        <v/>
      </c>
      <c r="O781" s="5">
        <f t="shared" si="69"/>
        <v>20</v>
      </c>
    </row>
    <row r="782" spans="1:15" x14ac:dyDescent="0.35">
      <c r="A782" s="30">
        <v>7492872</v>
      </c>
      <c r="B782" s="30" t="s">
        <v>1074</v>
      </c>
      <c r="C782" s="30" t="s">
        <v>15</v>
      </c>
      <c r="D782" s="30"/>
      <c r="E782" s="1" t="s">
        <v>155</v>
      </c>
      <c r="F782" s="60">
        <v>43235</v>
      </c>
      <c r="G782" s="32" t="str">
        <f>VLOOKUP(Table1[[#This Row],[JOB TYPE]],'CODES FOR CLOSING TYPE'!$A$1:$B$28,2,0)</f>
        <v>ZNGA561BC</v>
      </c>
      <c r="H782" s="5" t="str">
        <f>_xlfn.IFNA(VLOOKUP(Table1[[#This Row],[JOB TYPE]],Table2[#All],2,0), "Not req")</f>
        <v>Not req</v>
      </c>
      <c r="J782" s="5" t="str">
        <f>CONCATENATE(Table1[[#This Row],[WORK ID]],Table1[[#This Row],[CODE]])</f>
        <v>7492872ZNGA561BC</v>
      </c>
      <c r="K782" s="5" t="str">
        <f t="shared" si="68"/>
        <v>UNIQUE</v>
      </c>
      <c r="L782" s="5" t="b">
        <f t="shared" si="66"/>
        <v>0</v>
      </c>
      <c r="M782" s="5" t="str">
        <f t="shared" si="67"/>
        <v>PAY</v>
      </c>
      <c r="N782" s="34">
        <f>IF(M782="PAY", VLOOKUP(Table1[[#This Row],[JOB TYPE]],'CODES FOR CLOSING TYPE'!$A$1:$C$28, 3, 0), "")</f>
        <v>433.57</v>
      </c>
      <c r="O782" s="5">
        <f t="shared" si="69"/>
        <v>20</v>
      </c>
    </row>
    <row r="783" spans="1:15" x14ac:dyDescent="0.3">
      <c r="A783" s="55">
        <v>7206374</v>
      </c>
      <c r="B783" s="133" t="s">
        <v>1075</v>
      </c>
      <c r="C783" s="133" t="s">
        <v>29</v>
      </c>
      <c r="D783" s="55"/>
      <c r="E783" s="56" t="s">
        <v>1014</v>
      </c>
      <c r="F783" s="60">
        <v>43235</v>
      </c>
      <c r="G783" s="57" t="str">
        <f>VLOOKUP(Table1[[#This Row],[JOB TYPE]],'CODES FOR CLOSING TYPE'!$A$1:$B$28,2,0)</f>
        <v>ZNGA560B</v>
      </c>
      <c r="H783" s="58" t="str">
        <f>_xlfn.IFNA(VLOOKUP(Table1[[#This Row],[JOB TYPE]],Table2[#All],2,0), "Not req")</f>
        <v>Not req</v>
      </c>
      <c r="I783" s="56"/>
      <c r="J783" s="58" t="str">
        <f>CONCATENATE(Table1[[#This Row],[WORK ID]],Table1[[#This Row],[CODE]])</f>
        <v>7206374ZNGA560B</v>
      </c>
      <c r="K783" s="58" t="str">
        <f t="shared" si="68"/>
        <v>UNIQUE</v>
      </c>
      <c r="L783" s="58" t="b">
        <f t="shared" si="66"/>
        <v>1</v>
      </c>
      <c r="M783" s="58" t="str">
        <f t="shared" si="67"/>
        <v>PAY</v>
      </c>
      <c r="N783" s="59">
        <f>IF(M783="PAY", VLOOKUP(Table1[[#This Row],[JOB TYPE]],'CODES FOR CLOSING TYPE'!$A$1:$C$28, 3, 0), "")</f>
        <v>187.32</v>
      </c>
      <c r="O783" s="5">
        <f t="shared" si="69"/>
        <v>20</v>
      </c>
    </row>
    <row r="784" spans="1:15" x14ac:dyDescent="0.3">
      <c r="A784" s="55">
        <v>7418873</v>
      </c>
      <c r="B784" s="133" t="s">
        <v>1076</v>
      </c>
      <c r="C784" s="133" t="s">
        <v>29</v>
      </c>
      <c r="D784" s="55"/>
      <c r="E784" s="56" t="s">
        <v>1010</v>
      </c>
      <c r="F784" s="60">
        <v>43235</v>
      </c>
      <c r="G784" s="57" t="str">
        <f>VLOOKUP(Table1[[#This Row],[JOB TYPE]],'CODES FOR CLOSING TYPE'!$A$1:$B$28,2,0)</f>
        <v>ZNGA560B</v>
      </c>
      <c r="H784" s="58" t="str">
        <f>_xlfn.IFNA(VLOOKUP(Table1[[#This Row],[JOB TYPE]],Table2[#All],2,0), "Not req")</f>
        <v>Not req</v>
      </c>
      <c r="I784" s="56"/>
      <c r="J784" s="58" t="str">
        <f>CONCATENATE(Table1[[#This Row],[WORK ID]],Table1[[#This Row],[CODE]])</f>
        <v>7418873ZNGA560B</v>
      </c>
      <c r="K784" s="58" t="str">
        <f t="shared" si="68"/>
        <v>UNIQUE</v>
      </c>
      <c r="L784" s="58" t="b">
        <f t="shared" si="66"/>
        <v>1</v>
      </c>
      <c r="M784" s="58" t="str">
        <f t="shared" si="67"/>
        <v>PAY</v>
      </c>
      <c r="N784" s="59">
        <f>IF(M784="PAY", VLOOKUP(Table1[[#This Row],[JOB TYPE]],'CODES FOR CLOSING TYPE'!$A$1:$C$28, 3, 0), "")</f>
        <v>187.32</v>
      </c>
      <c r="O784" s="5">
        <f t="shared" si="69"/>
        <v>20</v>
      </c>
    </row>
    <row r="785" spans="1:15" x14ac:dyDescent="0.3">
      <c r="A785" s="55">
        <v>7441893</v>
      </c>
      <c r="B785" s="133" t="s">
        <v>1077</v>
      </c>
      <c r="C785" s="133" t="s">
        <v>29</v>
      </c>
      <c r="D785" s="55"/>
      <c r="E785" s="56" t="s">
        <v>1010</v>
      </c>
      <c r="F785" s="60">
        <v>43235</v>
      </c>
      <c r="G785" s="57" t="str">
        <f>VLOOKUP(Table1[[#This Row],[JOB TYPE]],'CODES FOR CLOSING TYPE'!$A$1:$B$28,2,0)</f>
        <v>ZNGA560B</v>
      </c>
      <c r="H785" s="58" t="str">
        <f>_xlfn.IFNA(VLOOKUP(Table1[[#This Row],[JOB TYPE]],Table2[#All],2,0), "Not req")</f>
        <v>Not req</v>
      </c>
      <c r="I785" s="56"/>
      <c r="J785" s="58" t="str">
        <f>CONCATENATE(Table1[[#This Row],[WORK ID]],Table1[[#This Row],[CODE]])</f>
        <v>7441893ZNGA560B</v>
      </c>
      <c r="K785" s="58" t="str">
        <f t="shared" si="68"/>
        <v>DUP</v>
      </c>
      <c r="L785" s="58" t="b">
        <f t="shared" si="66"/>
        <v>1</v>
      </c>
      <c r="M785" s="58" t="str">
        <f t="shared" si="67"/>
        <v>NO</v>
      </c>
      <c r="N785" s="59" t="str">
        <f>IF(M785="PAY", VLOOKUP(Table1[[#This Row],[JOB TYPE]],'CODES FOR CLOSING TYPE'!$A$1:$C$28, 3, 0), "")</f>
        <v/>
      </c>
      <c r="O785" s="5">
        <f t="shared" si="69"/>
        <v>20</v>
      </c>
    </row>
    <row r="786" spans="1:15" x14ac:dyDescent="0.3">
      <c r="A786" s="55">
        <v>7491405</v>
      </c>
      <c r="B786" s="133" t="s">
        <v>1078</v>
      </c>
      <c r="C786" s="133" t="s">
        <v>9</v>
      </c>
      <c r="D786" s="55"/>
      <c r="E786" s="56" t="s">
        <v>51</v>
      </c>
      <c r="F786" s="60">
        <v>43235</v>
      </c>
      <c r="G786" s="57" t="str">
        <f>VLOOKUP(Table1[[#This Row],[JOB TYPE]],'CODES FOR CLOSING TYPE'!$A$1:$B$28,2,0)</f>
        <v>ZNGA561B</v>
      </c>
      <c r="H786" s="58" t="str">
        <f>_xlfn.IFNA(VLOOKUP(Table1[[#This Row],[JOB TYPE]],Table2[#All],2,0), "Not req")</f>
        <v>Not req</v>
      </c>
      <c r="I786" s="56"/>
      <c r="J786" s="58" t="str">
        <f>CONCATENATE(Table1[[#This Row],[WORK ID]],Table1[[#This Row],[CODE]])</f>
        <v>7491405ZNGA561B</v>
      </c>
      <c r="K786" s="58" t="str">
        <f t="shared" si="68"/>
        <v>UNIQUE</v>
      </c>
      <c r="L786" s="58" t="b">
        <f t="shared" si="66"/>
        <v>1</v>
      </c>
      <c r="M786" s="58" t="str">
        <f t="shared" si="67"/>
        <v>PAY</v>
      </c>
      <c r="N786" s="59">
        <f>IF(M786="PAY", VLOOKUP(Table1[[#This Row],[JOB TYPE]],'CODES FOR CLOSING TYPE'!$A$1:$C$28, 3, 0), "")</f>
        <v>194.94</v>
      </c>
      <c r="O786" s="5">
        <f t="shared" si="69"/>
        <v>20</v>
      </c>
    </row>
    <row r="787" spans="1:15" x14ac:dyDescent="0.3">
      <c r="A787" s="55">
        <v>7454813</v>
      </c>
      <c r="B787" s="133" t="s">
        <v>1079</v>
      </c>
      <c r="C787" s="133" t="s">
        <v>26</v>
      </c>
      <c r="D787" s="55"/>
      <c r="E787" s="56" t="s">
        <v>73</v>
      </c>
      <c r="F787" s="60">
        <v>43235</v>
      </c>
      <c r="G787" s="57" t="str">
        <f>VLOOKUP(Table1[[#This Row],[JOB TYPE]],'CODES FOR CLOSING TYPE'!$A$1:$B$28,2,0)</f>
        <v>ZNGA563BC</v>
      </c>
      <c r="H787" s="58" t="str">
        <f>_xlfn.IFNA(VLOOKUP(Table1[[#This Row],[JOB TYPE]],Table2[#All],2,0), "Not req")</f>
        <v>Not req</v>
      </c>
      <c r="I787" s="56"/>
      <c r="J787" s="58" t="str">
        <f>CONCATENATE(Table1[[#This Row],[WORK ID]],Table1[[#This Row],[CODE]])</f>
        <v>7454813ZNGA563BC</v>
      </c>
      <c r="K787" s="58" t="str">
        <f t="shared" si="68"/>
        <v>UNIQUE</v>
      </c>
      <c r="L787" s="58" t="b">
        <f t="shared" si="66"/>
        <v>0</v>
      </c>
      <c r="M787" s="58" t="str">
        <f t="shared" si="67"/>
        <v>PAY</v>
      </c>
      <c r="N787" s="59">
        <f>IF(M787="PAY", VLOOKUP(Table1[[#This Row],[JOB TYPE]],'CODES FOR CLOSING TYPE'!$A$1:$C$28, 3, 0), "")</f>
        <v>626.70000000000005</v>
      </c>
      <c r="O787" s="5">
        <f t="shared" si="69"/>
        <v>20</v>
      </c>
    </row>
    <row r="788" spans="1:15" x14ac:dyDescent="0.3">
      <c r="A788" s="55">
        <v>7454813</v>
      </c>
      <c r="B788" s="133" t="s">
        <v>1079</v>
      </c>
      <c r="C788" s="133" t="s">
        <v>6</v>
      </c>
      <c r="D788" s="55"/>
      <c r="E788" s="56" t="s">
        <v>73</v>
      </c>
      <c r="F788" s="60">
        <v>43235</v>
      </c>
      <c r="G788" s="57" t="str">
        <f>VLOOKUP(Table1[[#This Row],[JOB TYPE]],'CODES FOR CLOSING TYPE'!$A$1:$B$28,2,0)</f>
        <v>ZNGA563B</v>
      </c>
      <c r="H788" s="58" t="str">
        <f>_xlfn.IFNA(VLOOKUP(Table1[[#This Row],[JOB TYPE]],Table2[#All],2,0), "Not req")</f>
        <v>REQ</v>
      </c>
      <c r="I788" s="56" t="s">
        <v>164</v>
      </c>
      <c r="J788" s="58" t="str">
        <f>CONCATENATE(Table1[[#This Row],[WORK ID]],Table1[[#This Row],[CODE]])</f>
        <v>7454813ZNGA563B</v>
      </c>
      <c r="K788" s="58" t="str">
        <f t="shared" si="68"/>
        <v>DUP</v>
      </c>
      <c r="L788" s="58" t="b">
        <f t="shared" si="66"/>
        <v>1</v>
      </c>
      <c r="M788" s="58" t="str">
        <f t="shared" si="67"/>
        <v>NO</v>
      </c>
      <c r="N788" s="59" t="str">
        <f>IF(M788="PAY", VLOOKUP(Table1[[#This Row],[JOB TYPE]],'CODES FOR CLOSING TYPE'!$A$1:$C$28, 3, 0), "")</f>
        <v/>
      </c>
      <c r="O788" s="58">
        <f t="shared" si="69"/>
        <v>20</v>
      </c>
    </row>
    <row r="789" spans="1:15" x14ac:dyDescent="0.3">
      <c r="A789" s="55">
        <v>7011510</v>
      </c>
      <c r="B789" s="133" t="s">
        <v>1081</v>
      </c>
      <c r="C789" s="133" t="s">
        <v>13</v>
      </c>
      <c r="D789" s="55"/>
      <c r="E789" s="56" t="s">
        <v>73</v>
      </c>
      <c r="F789" s="60">
        <v>43236</v>
      </c>
      <c r="G789" s="57" t="str">
        <f>VLOOKUP(Table1[[#This Row],[JOB TYPE]],'CODES FOR CLOSING TYPE'!$A$1:$B$28,2,0)</f>
        <v>Z999</v>
      </c>
      <c r="H789" s="58" t="str">
        <f>_xlfn.IFNA(VLOOKUP(Table1[[#This Row],[JOB TYPE]],Table2[#All],2,0), "Not req")</f>
        <v>REQ</v>
      </c>
      <c r="I789" s="56" t="s">
        <v>165</v>
      </c>
      <c r="J789" s="58" t="str">
        <f>CONCATENATE(Table1[[#This Row],[WORK ID]],Table1[[#This Row],[CODE]])</f>
        <v>7011510Z999</v>
      </c>
      <c r="K789" s="58" t="str">
        <f t="shared" si="68"/>
        <v>UNIQUE</v>
      </c>
      <c r="L789" s="58" t="b">
        <f t="shared" ref="L789:L811" si="70">SUMPRODUCT(--(G789=BUILDCODES))&gt;0</f>
        <v>0</v>
      </c>
      <c r="M789" s="58" t="str">
        <f t="shared" ref="M789:M811" si="71">IF(AND(K789="DUP", L789=TRUE),"NO","PAY")</f>
        <v>PAY</v>
      </c>
      <c r="N789" s="59">
        <f>IF(M789="PAY", VLOOKUP(Table1[[#This Row],[JOB TYPE]],'CODES FOR CLOSING TYPE'!$A$1:$C$28, 3, 0), "")</f>
        <v>0</v>
      </c>
      <c r="O789" s="58">
        <f t="shared" ref="O789:O811" si="72">WEEKNUM(F789,2)</f>
        <v>20</v>
      </c>
    </row>
    <row r="790" spans="1:15" x14ac:dyDescent="0.3">
      <c r="A790" s="55">
        <v>6876944</v>
      </c>
      <c r="B790" s="133" t="s">
        <v>1082</v>
      </c>
      <c r="C790" s="133" t="s">
        <v>13</v>
      </c>
      <c r="D790" s="55"/>
      <c r="E790" s="56" t="s">
        <v>612</v>
      </c>
      <c r="F790" s="60">
        <v>43236</v>
      </c>
      <c r="G790" s="57" t="str">
        <f>VLOOKUP(Table1[[#This Row],[JOB TYPE]],'CODES FOR CLOSING TYPE'!$A$1:$B$28,2,0)</f>
        <v>Z999</v>
      </c>
      <c r="H790" s="58" t="str">
        <f>_xlfn.IFNA(VLOOKUP(Table1[[#This Row],[JOB TYPE]],Table2[#All],2,0), "Not req")</f>
        <v>REQ</v>
      </c>
      <c r="I790" s="56" t="s">
        <v>164</v>
      </c>
      <c r="J790" s="58" t="str">
        <f>CONCATENATE(Table1[[#This Row],[WORK ID]],Table1[[#This Row],[CODE]])</f>
        <v>6876944Z999</v>
      </c>
      <c r="K790" s="58" t="str">
        <f t="shared" si="68"/>
        <v>UNIQUE</v>
      </c>
      <c r="L790" s="58" t="b">
        <f t="shared" si="70"/>
        <v>0</v>
      </c>
      <c r="M790" s="58" t="str">
        <f t="shared" si="71"/>
        <v>PAY</v>
      </c>
      <c r="N790" s="59">
        <f>IF(M790="PAY", VLOOKUP(Table1[[#This Row],[JOB TYPE]],'CODES FOR CLOSING TYPE'!$A$1:$C$28, 3, 0), "")</f>
        <v>0</v>
      </c>
      <c r="O790" s="58">
        <f t="shared" si="72"/>
        <v>20</v>
      </c>
    </row>
    <row r="791" spans="1:15" x14ac:dyDescent="0.3">
      <c r="A791" s="30">
        <v>6876944</v>
      </c>
      <c r="B791" s="30" t="s">
        <v>1082</v>
      </c>
      <c r="C791" s="133" t="s">
        <v>9</v>
      </c>
      <c r="D791" s="30"/>
      <c r="E791" s="1" t="s">
        <v>612</v>
      </c>
      <c r="F791" s="60">
        <v>43236</v>
      </c>
      <c r="G791" s="32" t="str">
        <f>VLOOKUP(Table1[[#This Row],[JOB TYPE]],'CODES FOR CLOSING TYPE'!$A$1:$B$28,2,0)</f>
        <v>ZNGA561B</v>
      </c>
      <c r="H791" s="5" t="str">
        <f>_xlfn.IFNA(VLOOKUP(Table1[[#This Row],[JOB TYPE]],Table2[#All],2,0), "Not req")</f>
        <v>Not req</v>
      </c>
      <c r="J791" s="5" t="str">
        <f>CONCATENATE(Table1[[#This Row],[WORK ID]],Table1[[#This Row],[CODE]])</f>
        <v>6876944ZNGA561B</v>
      </c>
      <c r="K791" s="5" t="str">
        <f t="shared" si="68"/>
        <v>DUP</v>
      </c>
      <c r="L791" s="5" t="b">
        <f t="shared" si="70"/>
        <v>1</v>
      </c>
      <c r="M791" s="5" t="str">
        <f t="shared" si="71"/>
        <v>NO</v>
      </c>
      <c r="N791" s="34" t="str">
        <f>IF(M791="PAY", VLOOKUP(Table1[[#This Row],[JOB TYPE]],'CODES FOR CLOSING TYPE'!$A$1:$C$28, 3, 0), "")</f>
        <v/>
      </c>
      <c r="O791" s="5">
        <f t="shared" si="72"/>
        <v>20</v>
      </c>
    </row>
    <row r="792" spans="1:15" x14ac:dyDescent="0.3">
      <c r="A792" s="55">
        <v>7429698</v>
      </c>
      <c r="B792" s="133" t="s">
        <v>1083</v>
      </c>
      <c r="C792" s="133" t="s">
        <v>121</v>
      </c>
      <c r="D792" s="55"/>
      <c r="E792" s="56" t="s">
        <v>86</v>
      </c>
      <c r="F792" s="60">
        <v>43236</v>
      </c>
      <c r="G792" s="57" t="str">
        <f>VLOOKUP(Table1[[#This Row],[JOB TYPE]],'CODES FOR CLOSING TYPE'!$A$1:$B$28,2,0)</f>
        <v>N-563RSP</v>
      </c>
      <c r="H792" s="58" t="str">
        <f>_xlfn.IFNA(VLOOKUP(Table1[[#This Row],[JOB TYPE]],Table2[#All],2,0), "Not req")</f>
        <v>REQ</v>
      </c>
      <c r="I792" s="56" t="s">
        <v>164</v>
      </c>
      <c r="J792" s="58" t="str">
        <f>CONCATENATE(Table1[[#This Row],[WORK ID]],Table1[[#This Row],[CODE]])</f>
        <v>7429698N-563RSP</v>
      </c>
      <c r="K792" s="58" t="str">
        <f t="shared" si="68"/>
        <v>UNIQUE</v>
      </c>
      <c r="L792" s="58" t="b">
        <f t="shared" si="70"/>
        <v>0</v>
      </c>
      <c r="M792" s="58" t="str">
        <f t="shared" si="71"/>
        <v>PAY</v>
      </c>
      <c r="N792" s="59">
        <f>IF(M792="PAY", VLOOKUP(Table1[[#This Row],[JOB TYPE]],'CODES FOR CLOSING TYPE'!$A$1:$C$28, 3, 0), "")</f>
        <v>626.70000000000005</v>
      </c>
      <c r="O792" s="58">
        <f t="shared" si="72"/>
        <v>20</v>
      </c>
    </row>
    <row r="793" spans="1:15" x14ac:dyDescent="0.3">
      <c r="A793" s="55">
        <v>7469164</v>
      </c>
      <c r="B793" s="133" t="s">
        <v>1042</v>
      </c>
      <c r="C793" s="133" t="s">
        <v>37</v>
      </c>
      <c r="D793" s="55"/>
      <c r="E793" s="56" t="s">
        <v>86</v>
      </c>
      <c r="F793" s="60">
        <v>43236</v>
      </c>
      <c r="G793" s="57" t="str">
        <f>VLOOKUP(Table1[[#This Row],[JOB TYPE]],'CODES FOR CLOSING TYPE'!$A$1:$B$28,2,0)</f>
        <v>ZNGA560BC</v>
      </c>
      <c r="H793" s="58" t="str">
        <f>_xlfn.IFNA(VLOOKUP(Table1[[#This Row],[JOB TYPE]],Table2[#All],2,0), "Not req")</f>
        <v>Not req</v>
      </c>
      <c r="I793" s="56"/>
      <c r="J793" s="58" t="str">
        <f>CONCATENATE(Table1[[#This Row],[WORK ID]],Table1[[#This Row],[CODE]])</f>
        <v>7469164ZNGA560BC</v>
      </c>
      <c r="K793" s="58" t="str">
        <f t="shared" si="68"/>
        <v>UNIQUE</v>
      </c>
      <c r="L793" s="58" t="b">
        <f t="shared" si="70"/>
        <v>0</v>
      </c>
      <c r="M793" s="58" t="str">
        <f t="shared" si="71"/>
        <v>PAY</v>
      </c>
      <c r="N793" s="59">
        <f>IF(M793="PAY", VLOOKUP(Table1[[#This Row],[JOB TYPE]],'CODES FOR CLOSING TYPE'!$A$1:$C$28, 3, 0), "")</f>
        <v>414.92</v>
      </c>
      <c r="O793" s="58">
        <f t="shared" si="72"/>
        <v>20</v>
      </c>
    </row>
    <row r="794" spans="1:15" x14ac:dyDescent="0.3">
      <c r="A794" s="55">
        <v>7213836</v>
      </c>
      <c r="B794" s="133" t="s">
        <v>1059</v>
      </c>
      <c r="C794" s="133" t="s">
        <v>15</v>
      </c>
      <c r="D794" s="55"/>
      <c r="E794" s="56" t="s">
        <v>30</v>
      </c>
      <c r="F794" s="60">
        <v>43236</v>
      </c>
      <c r="G794" s="57" t="str">
        <f>VLOOKUP(Table1[[#This Row],[JOB TYPE]],'CODES FOR CLOSING TYPE'!$A$1:$B$28,2,0)</f>
        <v>ZNGA561BC</v>
      </c>
      <c r="H794" s="58" t="str">
        <f>_xlfn.IFNA(VLOOKUP(Table1[[#This Row],[JOB TYPE]],Table2[#All],2,0), "Not req")</f>
        <v>Not req</v>
      </c>
      <c r="I794" s="56"/>
      <c r="J794" s="58" t="str">
        <f>CONCATENATE(Table1[[#This Row],[WORK ID]],Table1[[#This Row],[CODE]])</f>
        <v>7213836ZNGA561BC</v>
      </c>
      <c r="K794" s="58" t="str">
        <f t="shared" si="68"/>
        <v>UNIQUE</v>
      </c>
      <c r="L794" s="58" t="b">
        <f t="shared" si="70"/>
        <v>0</v>
      </c>
      <c r="M794" s="58" t="str">
        <f t="shared" si="71"/>
        <v>PAY</v>
      </c>
      <c r="N794" s="59">
        <f>IF(M794="PAY", VLOOKUP(Table1[[#This Row],[JOB TYPE]],'CODES FOR CLOSING TYPE'!$A$1:$C$28, 3, 0), "")</f>
        <v>433.57</v>
      </c>
      <c r="O794" s="58">
        <f t="shared" si="72"/>
        <v>20</v>
      </c>
    </row>
    <row r="795" spans="1:15" x14ac:dyDescent="0.3">
      <c r="A795" s="55">
        <v>7460537</v>
      </c>
      <c r="B795" s="133" t="s">
        <v>1043</v>
      </c>
      <c r="C795" s="133" t="s">
        <v>26</v>
      </c>
      <c r="D795" s="55"/>
      <c r="E795" s="56" t="s">
        <v>30</v>
      </c>
      <c r="F795" s="60">
        <v>43236</v>
      </c>
      <c r="G795" s="57" t="str">
        <f>VLOOKUP(Table1[[#This Row],[JOB TYPE]],'CODES FOR CLOSING TYPE'!$A$1:$B$28,2,0)</f>
        <v>ZNGA563BC</v>
      </c>
      <c r="H795" s="58" t="str">
        <f>_xlfn.IFNA(VLOOKUP(Table1[[#This Row],[JOB TYPE]],Table2[#All],2,0), "Not req")</f>
        <v>Not req</v>
      </c>
      <c r="I795" s="56"/>
      <c r="J795" s="58" t="str">
        <f>CONCATENATE(Table1[[#This Row],[WORK ID]],Table1[[#This Row],[CODE]])</f>
        <v>7460537ZNGA563BC</v>
      </c>
      <c r="K795" s="58" t="str">
        <f t="shared" si="68"/>
        <v>UNIQUE</v>
      </c>
      <c r="L795" s="58" t="b">
        <f t="shared" si="70"/>
        <v>0</v>
      </c>
      <c r="M795" s="58" t="str">
        <f t="shared" si="71"/>
        <v>PAY</v>
      </c>
      <c r="N795" s="59">
        <f>IF(M795="PAY", VLOOKUP(Table1[[#This Row],[JOB TYPE]],'CODES FOR CLOSING TYPE'!$A$1:$C$28, 3, 0), "")</f>
        <v>626.70000000000005</v>
      </c>
      <c r="O795" s="58">
        <f t="shared" si="72"/>
        <v>20</v>
      </c>
    </row>
    <row r="796" spans="1:15" x14ac:dyDescent="0.3">
      <c r="A796" s="55">
        <v>7388416</v>
      </c>
      <c r="B796" s="133" t="s">
        <v>1084</v>
      </c>
      <c r="C796" s="133" t="s">
        <v>13</v>
      </c>
      <c r="D796" s="55"/>
      <c r="E796" s="56" t="s">
        <v>7</v>
      </c>
      <c r="F796" s="60">
        <v>43236</v>
      </c>
      <c r="G796" s="57" t="str">
        <f>VLOOKUP(Table1[[#This Row],[JOB TYPE]],'CODES FOR CLOSING TYPE'!$A$1:$B$28,2,0)</f>
        <v>Z999</v>
      </c>
      <c r="H796" s="58" t="str">
        <f>_xlfn.IFNA(VLOOKUP(Table1[[#This Row],[JOB TYPE]],Table2[#All],2,0), "Not req")</f>
        <v>REQ</v>
      </c>
      <c r="I796" s="56" t="s">
        <v>164</v>
      </c>
      <c r="J796" s="58" t="str">
        <f>CONCATENATE(Table1[[#This Row],[WORK ID]],Table1[[#This Row],[CODE]])</f>
        <v>7388416Z999</v>
      </c>
      <c r="K796" s="58" t="str">
        <f t="shared" si="68"/>
        <v>UNIQUE</v>
      </c>
      <c r="L796" s="58" t="b">
        <f t="shared" si="70"/>
        <v>0</v>
      </c>
      <c r="M796" s="58" t="str">
        <f t="shared" si="71"/>
        <v>PAY</v>
      </c>
      <c r="N796" s="59">
        <f>IF(M796="PAY", VLOOKUP(Table1[[#This Row],[JOB TYPE]],'CODES FOR CLOSING TYPE'!$A$1:$C$28, 3, 0), "")</f>
        <v>0</v>
      </c>
      <c r="O796" s="58">
        <f t="shared" si="72"/>
        <v>20</v>
      </c>
    </row>
    <row r="797" spans="1:15" x14ac:dyDescent="0.3">
      <c r="A797" s="55">
        <v>7388416</v>
      </c>
      <c r="B797" s="133" t="s">
        <v>1084</v>
      </c>
      <c r="C797" s="133" t="s">
        <v>6</v>
      </c>
      <c r="D797" s="55"/>
      <c r="E797" s="56" t="s">
        <v>7</v>
      </c>
      <c r="F797" s="60">
        <v>43236</v>
      </c>
      <c r="G797" s="57" t="str">
        <f>VLOOKUP(Table1[[#This Row],[JOB TYPE]],'CODES FOR CLOSING TYPE'!$A$1:$B$28,2,0)</f>
        <v>ZNGA563B</v>
      </c>
      <c r="H797" s="58" t="str">
        <f>_xlfn.IFNA(VLOOKUP(Table1[[#This Row],[JOB TYPE]],Table2[#All],2,0), "Not req")</f>
        <v>REQ</v>
      </c>
      <c r="I797" s="56" t="s">
        <v>164</v>
      </c>
      <c r="J797" s="58" t="str">
        <f>CONCATENATE(Table1[[#This Row],[WORK ID]],Table1[[#This Row],[CODE]])</f>
        <v>7388416ZNGA563B</v>
      </c>
      <c r="K797" s="58" t="str">
        <f t="shared" si="68"/>
        <v>UNIQUE</v>
      </c>
      <c r="L797" s="58" t="b">
        <f t="shared" si="70"/>
        <v>1</v>
      </c>
      <c r="M797" s="58" t="str">
        <f t="shared" si="71"/>
        <v>PAY</v>
      </c>
      <c r="N797" s="59">
        <f>IF(M797="PAY", VLOOKUP(Table1[[#This Row],[JOB TYPE]],'CODES FOR CLOSING TYPE'!$A$1:$C$28, 3, 0), "")</f>
        <v>383.5</v>
      </c>
      <c r="O797" s="58">
        <f t="shared" si="72"/>
        <v>20</v>
      </c>
    </row>
    <row r="798" spans="1:15" x14ac:dyDescent="0.3">
      <c r="A798" s="55">
        <v>7464097</v>
      </c>
      <c r="B798" s="133" t="s">
        <v>1085</v>
      </c>
      <c r="C798" s="133" t="s">
        <v>597</v>
      </c>
      <c r="D798" s="55"/>
      <c r="E798" s="56" t="s">
        <v>7</v>
      </c>
      <c r="F798" s="60">
        <v>43236</v>
      </c>
      <c r="G798" s="57" t="str">
        <f>VLOOKUP(Table1[[#This Row],[JOB TYPE]],'CODES FOR CLOSING TYPE'!$A$1:$B$28,2,0)</f>
        <v>N-561RSP</v>
      </c>
      <c r="H798" s="58" t="str">
        <f>_xlfn.IFNA(VLOOKUP(Table1[[#This Row],[JOB TYPE]],Table2[#All],2,0), "Not req")</f>
        <v>Not req</v>
      </c>
      <c r="I798" s="56"/>
      <c r="J798" s="58" t="str">
        <f>CONCATENATE(Table1[[#This Row],[WORK ID]],Table1[[#This Row],[CODE]])</f>
        <v>7464097N-561RSP</v>
      </c>
      <c r="K798" s="58" t="str">
        <f t="shared" si="68"/>
        <v>UNIQUE</v>
      </c>
      <c r="L798" s="58" t="b">
        <f t="shared" si="70"/>
        <v>0</v>
      </c>
      <c r="M798" s="58" t="str">
        <f t="shared" si="71"/>
        <v>PAY</v>
      </c>
      <c r="N798" s="59">
        <f>IF(M798="PAY", VLOOKUP(Table1[[#This Row],[JOB TYPE]],'CODES FOR CLOSING TYPE'!$A$1:$C$28, 3, 0), "")</f>
        <v>433.57</v>
      </c>
      <c r="O798" s="58">
        <f t="shared" si="72"/>
        <v>20</v>
      </c>
    </row>
    <row r="799" spans="1:15" x14ac:dyDescent="0.3">
      <c r="A799" s="55">
        <v>7478068</v>
      </c>
      <c r="B799" s="133" t="s">
        <v>1086</v>
      </c>
      <c r="C799" s="133" t="s">
        <v>6</v>
      </c>
      <c r="D799" s="55"/>
      <c r="E799" s="56" t="s">
        <v>155</v>
      </c>
      <c r="F799" s="60">
        <v>43236</v>
      </c>
      <c r="G799" s="57" t="str">
        <f>VLOOKUP(Table1[[#This Row],[JOB TYPE]],'CODES FOR CLOSING TYPE'!$A$1:$B$28,2,0)</f>
        <v>ZNGA563B</v>
      </c>
      <c r="H799" s="58" t="str">
        <f>_xlfn.IFNA(VLOOKUP(Table1[[#This Row],[JOB TYPE]],Table2[#All],2,0), "Not req")</f>
        <v>REQ</v>
      </c>
      <c r="I799" s="56" t="s">
        <v>164</v>
      </c>
      <c r="J799" s="58" t="str">
        <f>CONCATENATE(Table1[[#This Row],[WORK ID]],Table1[[#This Row],[CODE]])</f>
        <v>7478068ZNGA563B</v>
      </c>
      <c r="K799" s="58" t="str">
        <f t="shared" si="68"/>
        <v>DUP</v>
      </c>
      <c r="L799" s="58" t="b">
        <f t="shared" si="70"/>
        <v>1</v>
      </c>
      <c r="M799" s="58" t="str">
        <f t="shared" si="71"/>
        <v>NO</v>
      </c>
      <c r="N799" s="59" t="str">
        <f>IF(M799="PAY", VLOOKUP(Table1[[#This Row],[JOB TYPE]],'CODES FOR CLOSING TYPE'!$A$1:$C$28, 3, 0), "")</f>
        <v/>
      </c>
      <c r="O799" s="58">
        <f t="shared" si="72"/>
        <v>20</v>
      </c>
    </row>
    <row r="800" spans="1:15" x14ac:dyDescent="0.35">
      <c r="A800" s="30">
        <v>7478068</v>
      </c>
      <c r="B800" s="30" t="s">
        <v>1086</v>
      </c>
      <c r="C800" s="30" t="s">
        <v>26</v>
      </c>
      <c r="D800" s="30"/>
      <c r="E800" s="1" t="s">
        <v>155</v>
      </c>
      <c r="F800" s="60">
        <v>43236</v>
      </c>
      <c r="G800" s="32" t="str">
        <f>VLOOKUP(Table1[[#This Row],[JOB TYPE]],'CODES FOR CLOSING TYPE'!$A$1:$B$28,2,0)</f>
        <v>ZNGA563BC</v>
      </c>
      <c r="H800" s="5" t="str">
        <f>_xlfn.IFNA(VLOOKUP(Table1[[#This Row],[JOB TYPE]],Table2[#All],2,0), "Not req")</f>
        <v>Not req</v>
      </c>
      <c r="J800" s="5" t="str">
        <f>CONCATENATE(Table1[[#This Row],[WORK ID]],Table1[[#This Row],[CODE]])</f>
        <v>7478068ZNGA563BC</v>
      </c>
      <c r="K800" s="5" t="str">
        <f t="shared" si="68"/>
        <v>UNIQUE</v>
      </c>
      <c r="L800" s="5" t="b">
        <f t="shared" si="70"/>
        <v>0</v>
      </c>
      <c r="M800" s="5" t="str">
        <f t="shared" si="71"/>
        <v>PAY</v>
      </c>
      <c r="N800" s="34">
        <f>IF(M800="PAY", VLOOKUP(Table1[[#This Row],[JOB TYPE]],'CODES FOR CLOSING TYPE'!$A$1:$C$28, 3, 0), "")</f>
        <v>626.70000000000005</v>
      </c>
      <c r="O800" s="5">
        <f t="shared" si="72"/>
        <v>20</v>
      </c>
    </row>
    <row r="801" spans="1:15" x14ac:dyDescent="0.3">
      <c r="A801" s="55">
        <v>7325090</v>
      </c>
      <c r="B801" s="133" t="s">
        <v>1087</v>
      </c>
      <c r="C801" s="133" t="s">
        <v>597</v>
      </c>
      <c r="D801" s="55"/>
      <c r="E801" s="56" t="s">
        <v>42</v>
      </c>
      <c r="F801" s="60">
        <v>43236</v>
      </c>
      <c r="G801" s="57" t="str">
        <f>VLOOKUP(Table1[[#This Row],[JOB TYPE]],'CODES FOR CLOSING TYPE'!$A$1:$B$28,2,0)</f>
        <v>N-561RSP</v>
      </c>
      <c r="H801" s="58" t="str">
        <f>_xlfn.IFNA(VLOOKUP(Table1[[#This Row],[JOB TYPE]],Table2[#All],2,0), "Not req")</f>
        <v>Not req</v>
      </c>
      <c r="I801" s="56"/>
      <c r="J801" s="58" t="str">
        <f>CONCATENATE(Table1[[#This Row],[WORK ID]],Table1[[#This Row],[CODE]])</f>
        <v>7325090N-561RSP</v>
      </c>
      <c r="K801" s="58" t="str">
        <f t="shared" si="68"/>
        <v>UNIQUE</v>
      </c>
      <c r="L801" s="58" t="b">
        <f t="shared" si="70"/>
        <v>0</v>
      </c>
      <c r="M801" s="58" t="str">
        <f t="shared" si="71"/>
        <v>PAY</v>
      </c>
      <c r="N801" s="59">
        <f>IF(M801="PAY", VLOOKUP(Table1[[#This Row],[JOB TYPE]],'CODES FOR CLOSING TYPE'!$A$1:$C$28, 3, 0), "")</f>
        <v>433.57</v>
      </c>
      <c r="O801" s="58">
        <f t="shared" si="72"/>
        <v>20</v>
      </c>
    </row>
    <row r="802" spans="1:15" x14ac:dyDescent="0.3">
      <c r="A802" s="55">
        <v>7325090</v>
      </c>
      <c r="B802" s="133" t="s">
        <v>1087</v>
      </c>
      <c r="C802" s="55" t="s">
        <v>13</v>
      </c>
      <c r="D802" s="55"/>
      <c r="E802" s="56" t="s">
        <v>42</v>
      </c>
      <c r="F802" s="60">
        <v>43236</v>
      </c>
      <c r="G802" s="57" t="str">
        <f>VLOOKUP(Table1[[#This Row],[JOB TYPE]],'CODES FOR CLOSING TYPE'!$A$1:$B$28,2,0)</f>
        <v>Z999</v>
      </c>
      <c r="H802" s="58" t="str">
        <f>_xlfn.IFNA(VLOOKUP(Table1[[#This Row],[JOB TYPE]],Table2[#All],2,0), "Not req")</f>
        <v>REQ</v>
      </c>
      <c r="I802" s="56" t="s">
        <v>164</v>
      </c>
      <c r="J802" s="58" t="str">
        <f>CONCATENATE(Table1[[#This Row],[WORK ID]],Table1[[#This Row],[CODE]])</f>
        <v>7325090Z999</v>
      </c>
      <c r="K802" s="58" t="str">
        <f t="shared" si="68"/>
        <v>UNIQUE</v>
      </c>
      <c r="L802" s="58" t="b">
        <f t="shared" si="70"/>
        <v>0</v>
      </c>
      <c r="M802" s="58" t="str">
        <f t="shared" si="71"/>
        <v>PAY</v>
      </c>
      <c r="N802" s="59">
        <f>IF(M802="PAY", VLOOKUP(Table1[[#This Row],[JOB TYPE]],'CODES FOR CLOSING TYPE'!$A$1:$C$28, 3, 0), "")</f>
        <v>0</v>
      </c>
      <c r="O802" s="58">
        <f t="shared" si="72"/>
        <v>20</v>
      </c>
    </row>
    <row r="803" spans="1:15" x14ac:dyDescent="0.3">
      <c r="A803" s="55">
        <v>7502323</v>
      </c>
      <c r="B803" s="133" t="s">
        <v>1088</v>
      </c>
      <c r="C803" s="133" t="s">
        <v>29</v>
      </c>
      <c r="D803" s="55"/>
      <c r="E803" s="56" t="s">
        <v>1014</v>
      </c>
      <c r="F803" s="60">
        <v>43236</v>
      </c>
      <c r="G803" s="57" t="str">
        <f>VLOOKUP(Table1[[#This Row],[JOB TYPE]],'CODES FOR CLOSING TYPE'!$A$1:$B$28,2,0)</f>
        <v>ZNGA560B</v>
      </c>
      <c r="H803" s="58" t="str">
        <f>_xlfn.IFNA(VLOOKUP(Table1[[#This Row],[JOB TYPE]],Table2[#All],2,0), "Not req")</f>
        <v>Not req</v>
      </c>
      <c r="I803" s="56"/>
      <c r="J803" s="58" t="str">
        <f>CONCATENATE(Table1[[#This Row],[WORK ID]],Table1[[#This Row],[CODE]])</f>
        <v>7502323ZNGA560B</v>
      </c>
      <c r="K803" s="58" t="str">
        <f t="shared" si="68"/>
        <v>UNIQUE</v>
      </c>
      <c r="L803" s="58" t="b">
        <f t="shared" si="70"/>
        <v>1</v>
      </c>
      <c r="M803" s="58" t="str">
        <f t="shared" si="71"/>
        <v>PAY</v>
      </c>
      <c r="N803" s="59">
        <f>IF(M803="PAY", VLOOKUP(Table1[[#This Row],[JOB TYPE]],'CODES FOR CLOSING TYPE'!$A$1:$C$28, 3, 0), "")</f>
        <v>187.32</v>
      </c>
      <c r="O803" s="58">
        <f t="shared" si="72"/>
        <v>20</v>
      </c>
    </row>
    <row r="804" spans="1:15" x14ac:dyDescent="0.3">
      <c r="A804" s="55">
        <v>7418555</v>
      </c>
      <c r="B804" s="133" t="s">
        <v>1089</v>
      </c>
      <c r="C804" s="133" t="s">
        <v>29</v>
      </c>
      <c r="D804" s="55"/>
      <c r="E804" s="56" t="s">
        <v>1010</v>
      </c>
      <c r="F804" s="60">
        <v>43236</v>
      </c>
      <c r="G804" s="57" t="str">
        <f>VLOOKUP(Table1[[#This Row],[JOB TYPE]],'CODES FOR CLOSING TYPE'!$A$1:$B$28,2,0)</f>
        <v>ZNGA560B</v>
      </c>
      <c r="H804" s="58" t="str">
        <f>_xlfn.IFNA(VLOOKUP(Table1[[#This Row],[JOB TYPE]],Table2[#All],2,0), "Not req")</f>
        <v>Not req</v>
      </c>
      <c r="I804" s="56"/>
      <c r="J804" s="58" t="str">
        <f>CONCATENATE(Table1[[#This Row],[WORK ID]],Table1[[#This Row],[CODE]])</f>
        <v>7418555ZNGA560B</v>
      </c>
      <c r="K804" s="58" t="str">
        <f t="shared" si="68"/>
        <v>UNIQUE</v>
      </c>
      <c r="L804" s="58" t="b">
        <f t="shared" si="70"/>
        <v>1</v>
      </c>
      <c r="M804" s="58" t="str">
        <f t="shared" si="71"/>
        <v>PAY</v>
      </c>
      <c r="N804" s="59">
        <f>IF(M804="PAY", VLOOKUP(Table1[[#This Row],[JOB TYPE]],'CODES FOR CLOSING TYPE'!$A$1:$C$28, 3, 0), "")</f>
        <v>187.32</v>
      </c>
      <c r="O804" s="58">
        <f t="shared" si="72"/>
        <v>20</v>
      </c>
    </row>
    <row r="805" spans="1:15" x14ac:dyDescent="0.3">
      <c r="A805" s="55">
        <v>7441893</v>
      </c>
      <c r="B805" s="133" t="s">
        <v>1077</v>
      </c>
      <c r="C805" s="133" t="s">
        <v>37</v>
      </c>
      <c r="D805" s="55"/>
      <c r="E805" s="56" t="s">
        <v>1010</v>
      </c>
      <c r="F805" s="60">
        <v>43236</v>
      </c>
      <c r="G805" s="57" t="str">
        <f>VLOOKUP(Table1[[#This Row],[JOB TYPE]],'CODES FOR CLOSING TYPE'!$A$1:$B$28,2,0)</f>
        <v>ZNGA560BC</v>
      </c>
      <c r="H805" s="58" t="str">
        <f>_xlfn.IFNA(VLOOKUP(Table1[[#This Row],[JOB TYPE]],Table2[#All],2,0), "Not req")</f>
        <v>Not req</v>
      </c>
      <c r="I805" s="56"/>
      <c r="J805" s="58" t="str">
        <f>CONCATENATE(Table1[[#This Row],[WORK ID]],Table1[[#This Row],[CODE]])</f>
        <v>7441893ZNGA560BC</v>
      </c>
      <c r="K805" s="58" t="str">
        <f t="shared" si="68"/>
        <v>UNIQUE</v>
      </c>
      <c r="L805" s="58" t="b">
        <f t="shared" si="70"/>
        <v>0</v>
      </c>
      <c r="M805" s="58" t="str">
        <f t="shared" si="71"/>
        <v>PAY</v>
      </c>
      <c r="N805" s="59">
        <f>IF(M805="PAY", VLOOKUP(Table1[[#This Row],[JOB TYPE]],'CODES FOR CLOSING TYPE'!$A$1:$C$28, 3, 0), "")</f>
        <v>414.92</v>
      </c>
      <c r="O805" s="58">
        <f t="shared" si="72"/>
        <v>20</v>
      </c>
    </row>
    <row r="806" spans="1:15" x14ac:dyDescent="0.3">
      <c r="A806" s="55">
        <v>7436377</v>
      </c>
      <c r="B806" s="133" t="s">
        <v>1090</v>
      </c>
      <c r="C806" s="133" t="s">
        <v>9</v>
      </c>
      <c r="D806" s="55"/>
      <c r="E806" s="56" t="s">
        <v>1010</v>
      </c>
      <c r="F806" s="60">
        <v>43236</v>
      </c>
      <c r="G806" s="57" t="str">
        <f>VLOOKUP(Table1[[#This Row],[JOB TYPE]],'CODES FOR CLOSING TYPE'!$A$1:$B$28,2,0)</f>
        <v>ZNGA561B</v>
      </c>
      <c r="H806" s="58" t="str">
        <f>_xlfn.IFNA(VLOOKUP(Table1[[#This Row],[JOB TYPE]],Table2[#All],2,0), "Not req")</f>
        <v>Not req</v>
      </c>
      <c r="I806" s="56"/>
      <c r="J806" s="58" t="str">
        <f>CONCATENATE(Table1[[#This Row],[WORK ID]],Table1[[#This Row],[CODE]])</f>
        <v>7436377ZNGA561B</v>
      </c>
      <c r="K806" s="58" t="str">
        <f t="shared" si="68"/>
        <v>DUP</v>
      </c>
      <c r="L806" s="58" t="b">
        <f t="shared" si="70"/>
        <v>1</v>
      </c>
      <c r="M806" s="58" t="str">
        <f t="shared" si="71"/>
        <v>NO</v>
      </c>
      <c r="N806" s="59" t="str">
        <f>IF(M806="PAY", VLOOKUP(Table1[[#This Row],[JOB TYPE]],'CODES FOR CLOSING TYPE'!$A$1:$C$28, 3, 0), "")</f>
        <v/>
      </c>
      <c r="O806" s="58">
        <f t="shared" si="72"/>
        <v>20</v>
      </c>
    </row>
    <row r="807" spans="1:15" x14ac:dyDescent="0.3">
      <c r="A807" s="55">
        <v>7445758</v>
      </c>
      <c r="B807" s="133" t="s">
        <v>1091</v>
      </c>
      <c r="C807" s="133" t="s">
        <v>20</v>
      </c>
      <c r="D807" s="55"/>
      <c r="E807" s="56" t="s">
        <v>51</v>
      </c>
      <c r="F807" s="60">
        <v>43236</v>
      </c>
      <c r="G807" s="57" t="str">
        <f>VLOOKUP(Table1[[#This Row],[JOB TYPE]],'CODES FOR CLOSING TYPE'!$A$1:$B$28,2,0)</f>
        <v>ZNGA564B</v>
      </c>
      <c r="H807" s="58" t="str">
        <f>_xlfn.IFNA(VLOOKUP(Table1[[#This Row],[JOB TYPE]],Table2[#All],2,0), "Not req")</f>
        <v>REQ</v>
      </c>
      <c r="I807" s="56" t="s">
        <v>164</v>
      </c>
      <c r="J807" s="58" t="str">
        <f>CONCATENATE(Table1[[#This Row],[WORK ID]],Table1[[#This Row],[CODE]])</f>
        <v>7445758ZNGA564B</v>
      </c>
      <c r="K807" s="58" t="str">
        <f t="shared" si="68"/>
        <v>DUP</v>
      </c>
      <c r="L807" s="58" t="b">
        <f t="shared" si="70"/>
        <v>1</v>
      </c>
      <c r="M807" s="58" t="str">
        <f t="shared" si="71"/>
        <v>NO</v>
      </c>
      <c r="N807" s="59" t="str">
        <f>IF(M807="PAY", VLOOKUP(Table1[[#This Row],[JOB TYPE]],'CODES FOR CLOSING TYPE'!$A$1:$C$28, 3, 0), "")</f>
        <v/>
      </c>
      <c r="O807" s="58">
        <f t="shared" si="72"/>
        <v>20</v>
      </c>
    </row>
    <row r="808" spans="1:15" x14ac:dyDescent="0.35">
      <c r="A808" s="30">
        <v>7445758</v>
      </c>
      <c r="B808" s="30" t="s">
        <v>1091</v>
      </c>
      <c r="C808" s="30" t="s">
        <v>52</v>
      </c>
      <c r="D808" s="30"/>
      <c r="E808" s="1" t="s">
        <v>51</v>
      </c>
      <c r="F808" s="60">
        <v>43236</v>
      </c>
      <c r="G808" s="32" t="str">
        <f>VLOOKUP(Table1[[#This Row],[JOB TYPE]],'CODES FOR CLOSING TYPE'!$A$1:$B$28,2,0)</f>
        <v>ZNGA564BC</v>
      </c>
      <c r="H808" s="5" t="str">
        <f>_xlfn.IFNA(VLOOKUP(Table1[[#This Row],[JOB TYPE]],Table2[#All],2,0), "Not req")</f>
        <v>Not req</v>
      </c>
      <c r="J808" s="5" t="str">
        <f>CONCATENATE(Table1[[#This Row],[WORK ID]],Table1[[#This Row],[CODE]])</f>
        <v>7445758ZNGA564BC</v>
      </c>
      <c r="K808" s="5" t="str">
        <f t="shared" si="68"/>
        <v>UNIQUE</v>
      </c>
      <c r="L808" s="5" t="b">
        <f t="shared" si="70"/>
        <v>0</v>
      </c>
      <c r="M808" s="5" t="str">
        <f t="shared" si="71"/>
        <v>PAY</v>
      </c>
      <c r="N808" s="34">
        <f>IF(M808="PAY", VLOOKUP(Table1[[#This Row],[JOB TYPE]],'CODES FOR CLOSING TYPE'!$A$1:$C$28, 3, 0), "")</f>
        <v>881.69</v>
      </c>
      <c r="O808" s="5">
        <f t="shared" si="72"/>
        <v>20</v>
      </c>
    </row>
    <row r="809" spans="1:15" x14ac:dyDescent="0.3">
      <c r="A809" s="55">
        <v>7442731</v>
      </c>
      <c r="B809" s="133" t="s">
        <v>1092</v>
      </c>
      <c r="C809" s="133" t="s">
        <v>91</v>
      </c>
      <c r="D809" s="55"/>
      <c r="E809" s="1" t="s">
        <v>51</v>
      </c>
      <c r="F809" s="60">
        <v>43236</v>
      </c>
      <c r="G809" s="57" t="str">
        <f>VLOOKUP(Table1[[#This Row],[JOB TYPE]],'CODES FOR CLOSING TYPE'!$A$1:$B$28,2,0)</f>
        <v>ZNGA562B</v>
      </c>
      <c r="H809" s="58" t="str">
        <f>_xlfn.IFNA(VLOOKUP(Table1[[#This Row],[JOB TYPE]],Table2[#All],2,0), "Not req")</f>
        <v>Not req</v>
      </c>
      <c r="I809" s="56"/>
      <c r="J809" s="58" t="str">
        <f>CONCATENATE(Table1[[#This Row],[WORK ID]],Table1[[#This Row],[CODE]])</f>
        <v>7442731ZNGA562B</v>
      </c>
      <c r="K809" s="58" t="str">
        <f t="shared" si="68"/>
        <v>UNIQUE</v>
      </c>
      <c r="L809" s="58" t="b">
        <f t="shared" si="70"/>
        <v>1</v>
      </c>
      <c r="M809" s="58" t="str">
        <f t="shared" si="71"/>
        <v>PAY</v>
      </c>
      <c r="N809" s="59">
        <f>IF(M809="PAY", VLOOKUP(Table1[[#This Row],[JOB TYPE]],'CODES FOR CLOSING TYPE'!$A$1:$C$28, 3, 0), "")</f>
        <v>254.64</v>
      </c>
      <c r="O809" s="58">
        <f t="shared" si="72"/>
        <v>20</v>
      </c>
    </row>
    <row r="810" spans="1:15" x14ac:dyDescent="0.3">
      <c r="A810" s="55">
        <v>7453725</v>
      </c>
      <c r="B810" s="133" t="s">
        <v>1040</v>
      </c>
      <c r="C810" s="133" t="s">
        <v>26</v>
      </c>
      <c r="D810" s="55"/>
      <c r="E810" s="56" t="s">
        <v>58</v>
      </c>
      <c r="F810" s="60">
        <v>43236</v>
      </c>
      <c r="G810" s="57" t="str">
        <f>VLOOKUP(Table1[[#This Row],[JOB TYPE]],'CODES FOR CLOSING TYPE'!$A$1:$B$28,2,0)</f>
        <v>ZNGA563BC</v>
      </c>
      <c r="H810" s="58" t="str">
        <f>_xlfn.IFNA(VLOOKUP(Table1[[#This Row],[JOB TYPE]],Table2[#All],2,0), "Not req")</f>
        <v>Not req</v>
      </c>
      <c r="I810" s="56"/>
      <c r="J810" s="58" t="str">
        <f>CONCATENATE(Table1[[#This Row],[WORK ID]],Table1[[#This Row],[CODE]])</f>
        <v>7453725ZNGA563BC</v>
      </c>
      <c r="K810" s="58" t="str">
        <f t="shared" si="68"/>
        <v>UNIQUE</v>
      </c>
      <c r="L810" s="58" t="b">
        <f t="shared" si="70"/>
        <v>0</v>
      </c>
      <c r="M810" s="58" t="str">
        <f t="shared" si="71"/>
        <v>PAY</v>
      </c>
      <c r="N810" s="59">
        <f>IF(M810="PAY", VLOOKUP(Table1[[#This Row],[JOB TYPE]],'CODES FOR CLOSING TYPE'!$A$1:$C$28, 3, 0), "")</f>
        <v>626.70000000000005</v>
      </c>
      <c r="O810" s="58">
        <f t="shared" si="72"/>
        <v>20</v>
      </c>
    </row>
    <row r="811" spans="1:15" x14ac:dyDescent="0.3">
      <c r="A811" s="55">
        <v>7517001</v>
      </c>
      <c r="B811" s="133" t="s">
        <v>1093</v>
      </c>
      <c r="C811" s="133" t="s">
        <v>91</v>
      </c>
      <c r="D811" s="55"/>
      <c r="E811" s="56" t="s">
        <v>58</v>
      </c>
      <c r="F811" s="60">
        <v>43236</v>
      </c>
      <c r="G811" s="57" t="str">
        <f>VLOOKUP(Table1[[#This Row],[JOB TYPE]],'CODES FOR CLOSING TYPE'!$A$1:$B$28,2,0)</f>
        <v>ZNGA562B</v>
      </c>
      <c r="H811" s="58" t="str">
        <f>_xlfn.IFNA(VLOOKUP(Table1[[#This Row],[JOB TYPE]],Table2[#All],2,0), "Not req")</f>
        <v>Not req</v>
      </c>
      <c r="I811" s="56"/>
      <c r="J811" s="58" t="str">
        <f>CONCATENATE(Table1[[#This Row],[WORK ID]],Table1[[#This Row],[CODE]])</f>
        <v>7517001ZNGA562B</v>
      </c>
      <c r="K811" s="58" t="str">
        <f t="shared" si="68"/>
        <v>UNIQUE</v>
      </c>
      <c r="L811" s="58" t="b">
        <f t="shared" si="70"/>
        <v>1</v>
      </c>
      <c r="M811" s="58" t="str">
        <f t="shared" si="71"/>
        <v>PAY</v>
      </c>
      <c r="N811" s="59">
        <f>IF(M811="PAY", VLOOKUP(Table1[[#This Row],[JOB TYPE]],'CODES FOR CLOSING TYPE'!$A$1:$C$28, 3, 0), "")</f>
        <v>254.64</v>
      </c>
      <c r="O811" s="58">
        <f t="shared" si="72"/>
        <v>20</v>
      </c>
    </row>
    <row r="812" spans="1:15" x14ac:dyDescent="0.3">
      <c r="A812" s="133">
        <v>7460594</v>
      </c>
      <c r="B812" s="133" t="s">
        <v>1094</v>
      </c>
      <c r="C812" s="133" t="s">
        <v>621</v>
      </c>
      <c r="D812" s="55"/>
      <c r="E812" s="56" t="s">
        <v>612</v>
      </c>
      <c r="F812" s="60">
        <v>43237</v>
      </c>
      <c r="G812" s="57" t="str">
        <f>VLOOKUP(Table1[[#This Row],[JOB TYPE]],'CODES FOR CLOSING TYPE'!$A$1:$B$28,2,0)</f>
        <v>NGA-511</v>
      </c>
      <c r="H812" s="58" t="str">
        <f>_xlfn.IFNA(VLOOKUP(Table1[[#This Row],[JOB TYPE]],Table2[#All],2,0), "Not req")</f>
        <v>Not req</v>
      </c>
      <c r="I812" s="56"/>
      <c r="J812" s="58" t="str">
        <f>CONCATENATE(Table1[[#This Row],[WORK ID]],Table1[[#This Row],[CODE]])</f>
        <v>7460594NGA-511</v>
      </c>
      <c r="K812" s="58" t="str">
        <f t="shared" si="68"/>
        <v>UNIQUE</v>
      </c>
      <c r="L812" s="58" t="b">
        <f t="shared" ref="L812:L843" si="73">SUMPRODUCT(--(G812=BUILDCODES))&gt;0</f>
        <v>0</v>
      </c>
      <c r="M812" s="58" t="str">
        <f t="shared" ref="M812:M843" si="74">IF(AND(K812="DUP", L812=TRUE),"NO","PAY")</f>
        <v>PAY</v>
      </c>
      <c r="N812" s="59">
        <f>IF(M812="PAY", VLOOKUP(Table1[[#This Row],[JOB TYPE]],'CODES FOR CLOSING TYPE'!$A$1:$C$28, 3, 0), "")</f>
        <v>225.02</v>
      </c>
      <c r="O812" s="58">
        <f t="shared" ref="O812:O843" si="75">WEEKNUM(F812,2)</f>
        <v>20</v>
      </c>
    </row>
    <row r="813" spans="1:15" x14ac:dyDescent="0.3">
      <c r="A813" s="55">
        <v>7492454</v>
      </c>
      <c r="B813" s="133" t="s">
        <v>1095</v>
      </c>
      <c r="C813" s="133" t="s">
        <v>6</v>
      </c>
      <c r="D813" s="55"/>
      <c r="E813" s="56" t="s">
        <v>612</v>
      </c>
      <c r="F813" s="60">
        <v>43237</v>
      </c>
      <c r="G813" s="57" t="str">
        <f>VLOOKUP(Table1[[#This Row],[JOB TYPE]],'CODES FOR CLOSING TYPE'!$A$1:$B$28,2,0)</f>
        <v>ZNGA563B</v>
      </c>
      <c r="H813" s="58" t="str">
        <f>_xlfn.IFNA(VLOOKUP(Table1[[#This Row],[JOB TYPE]],Table2[#All],2,0), "Not req")</f>
        <v>REQ</v>
      </c>
      <c r="I813" s="56" t="s">
        <v>164</v>
      </c>
      <c r="J813" s="58" t="str">
        <f>CONCATENATE(Table1[[#This Row],[WORK ID]],Table1[[#This Row],[CODE]])</f>
        <v>7492454ZNGA563B</v>
      </c>
      <c r="K813" s="58" t="str">
        <f t="shared" si="68"/>
        <v>UNIQUE</v>
      </c>
      <c r="L813" s="58" t="b">
        <f t="shared" si="73"/>
        <v>1</v>
      </c>
      <c r="M813" s="58" t="str">
        <f t="shared" si="74"/>
        <v>PAY</v>
      </c>
      <c r="N813" s="59">
        <f>IF(M813="PAY", VLOOKUP(Table1[[#This Row],[JOB TYPE]],'CODES FOR CLOSING TYPE'!$A$1:$C$28, 3, 0), "")</f>
        <v>383.5</v>
      </c>
      <c r="O813" s="58">
        <f t="shared" si="75"/>
        <v>20</v>
      </c>
    </row>
    <row r="814" spans="1:15" x14ac:dyDescent="0.3">
      <c r="A814" s="55">
        <v>6926396</v>
      </c>
      <c r="B814" s="133" t="s">
        <v>1096</v>
      </c>
      <c r="C814" s="133" t="s">
        <v>91</v>
      </c>
      <c r="D814" s="55"/>
      <c r="E814" s="56" t="s">
        <v>612</v>
      </c>
      <c r="F814" s="60">
        <v>43238</v>
      </c>
      <c r="G814" s="57" t="str">
        <f>VLOOKUP(Table1[[#This Row],[JOB TYPE]],'CODES FOR CLOSING TYPE'!$A$1:$B$28,2,0)</f>
        <v>ZNGA562B</v>
      </c>
      <c r="H814" s="58" t="str">
        <f>_xlfn.IFNA(VLOOKUP(Table1[[#This Row],[JOB TYPE]],Table2[#All],2,0), "Not req")</f>
        <v>Not req</v>
      </c>
      <c r="I814" s="56"/>
      <c r="J814" s="58" t="str">
        <f>CONCATENATE(Table1[[#This Row],[WORK ID]],Table1[[#This Row],[CODE]])</f>
        <v>6926396ZNGA562B</v>
      </c>
      <c r="K814" s="58" t="str">
        <f t="shared" si="68"/>
        <v>UNIQUE</v>
      </c>
      <c r="L814" s="58" t="b">
        <f t="shared" si="73"/>
        <v>1</v>
      </c>
      <c r="M814" s="58" t="str">
        <f t="shared" si="74"/>
        <v>PAY</v>
      </c>
      <c r="N814" s="59">
        <f>IF(M814="PAY", VLOOKUP(Table1[[#This Row],[JOB TYPE]],'CODES FOR CLOSING TYPE'!$A$1:$C$28, 3, 0), "")</f>
        <v>254.64</v>
      </c>
      <c r="O814" s="58">
        <f t="shared" si="75"/>
        <v>20</v>
      </c>
    </row>
    <row r="815" spans="1:15" x14ac:dyDescent="0.35">
      <c r="A815" s="30">
        <v>6926396</v>
      </c>
      <c r="B815" s="30" t="s">
        <v>1096</v>
      </c>
      <c r="C815" s="30" t="s">
        <v>91</v>
      </c>
      <c r="D815" s="30"/>
      <c r="E815" s="1" t="s">
        <v>612</v>
      </c>
      <c r="F815" s="60">
        <v>43238</v>
      </c>
      <c r="G815" s="32" t="str">
        <f>VLOOKUP(Table1[[#This Row],[JOB TYPE]],'CODES FOR CLOSING TYPE'!$A$1:$B$28,2,0)</f>
        <v>ZNGA562B</v>
      </c>
      <c r="H815" s="5" t="str">
        <f>_xlfn.IFNA(VLOOKUP(Table1[[#This Row],[JOB TYPE]],Table2[#All],2,0), "Not req")</f>
        <v>Not req</v>
      </c>
      <c r="J815" s="5" t="str">
        <f>CONCATENATE(Table1[[#This Row],[WORK ID]],Table1[[#This Row],[CODE]])</f>
        <v>6926396ZNGA562B</v>
      </c>
      <c r="K815" s="5" t="str">
        <f t="shared" si="68"/>
        <v>UNIQUE</v>
      </c>
      <c r="L815" s="5" t="b">
        <f t="shared" si="73"/>
        <v>1</v>
      </c>
      <c r="M815" s="5" t="str">
        <f t="shared" si="74"/>
        <v>PAY</v>
      </c>
      <c r="N815" s="34">
        <f>IF(M815="PAY", VLOOKUP(Table1[[#This Row],[JOB TYPE]],'CODES FOR CLOSING TYPE'!$A$1:$C$28, 3, 0), "")</f>
        <v>254.64</v>
      </c>
      <c r="O815" s="5">
        <f t="shared" si="75"/>
        <v>20</v>
      </c>
    </row>
    <row r="816" spans="1:15" x14ac:dyDescent="0.3">
      <c r="A816" s="55">
        <v>6876944</v>
      </c>
      <c r="B816" s="133" t="s">
        <v>1082</v>
      </c>
      <c r="C816" s="133" t="s">
        <v>15</v>
      </c>
      <c r="D816" s="55"/>
      <c r="E816" s="1" t="s">
        <v>612</v>
      </c>
      <c r="F816" s="60">
        <v>43238</v>
      </c>
      <c r="G816" s="57" t="str">
        <f>VLOOKUP(Table1[[#This Row],[JOB TYPE]],'CODES FOR CLOSING TYPE'!$A$1:$B$28,2,0)</f>
        <v>ZNGA561BC</v>
      </c>
      <c r="H816" s="58" t="str">
        <f>_xlfn.IFNA(VLOOKUP(Table1[[#This Row],[JOB TYPE]],Table2[#All],2,0), "Not req")</f>
        <v>Not req</v>
      </c>
      <c r="I816" s="56"/>
      <c r="J816" s="58" t="str">
        <f>CONCATENATE(Table1[[#This Row],[WORK ID]],Table1[[#This Row],[CODE]])</f>
        <v>6876944ZNGA561BC</v>
      </c>
      <c r="K816" s="58" t="str">
        <f t="shared" si="68"/>
        <v>UNIQUE</v>
      </c>
      <c r="L816" s="58" t="b">
        <f t="shared" si="73"/>
        <v>0</v>
      </c>
      <c r="M816" s="58" t="str">
        <f t="shared" si="74"/>
        <v>PAY</v>
      </c>
      <c r="N816" s="59">
        <f>IF(M816="PAY", VLOOKUP(Table1[[#This Row],[JOB TYPE]],'CODES FOR CLOSING TYPE'!$A$1:$C$28, 3, 0), "")</f>
        <v>433.57</v>
      </c>
      <c r="O816" s="58">
        <f t="shared" si="75"/>
        <v>20</v>
      </c>
    </row>
    <row r="817" spans="1:15" x14ac:dyDescent="0.3">
      <c r="A817" s="55">
        <v>7503598</v>
      </c>
      <c r="B817" s="133" t="s">
        <v>1097</v>
      </c>
      <c r="C817" s="133" t="s">
        <v>6</v>
      </c>
      <c r="D817" s="55"/>
      <c r="E817" s="1" t="s">
        <v>612</v>
      </c>
      <c r="F817" s="60">
        <v>43239</v>
      </c>
      <c r="G817" s="57" t="str">
        <f>VLOOKUP(Table1[[#This Row],[JOB TYPE]],'CODES FOR CLOSING TYPE'!$A$1:$B$28,2,0)</f>
        <v>ZNGA563B</v>
      </c>
      <c r="H817" s="58" t="str">
        <f>_xlfn.IFNA(VLOOKUP(Table1[[#This Row],[JOB TYPE]],Table2[#All],2,0), "Not req")</f>
        <v>REQ</v>
      </c>
      <c r="I817" s="56" t="s">
        <v>164</v>
      </c>
      <c r="J817" s="58" t="str">
        <f>CONCATENATE(Table1[[#This Row],[WORK ID]],Table1[[#This Row],[CODE]])</f>
        <v>7503598ZNGA563B</v>
      </c>
      <c r="K817" s="58" t="str">
        <f t="shared" si="68"/>
        <v>DUP</v>
      </c>
      <c r="L817" s="58" t="b">
        <f t="shared" si="73"/>
        <v>1</v>
      </c>
      <c r="M817" s="58" t="str">
        <f t="shared" si="74"/>
        <v>NO</v>
      </c>
      <c r="N817" s="59" t="str">
        <f>IF(M817="PAY", VLOOKUP(Table1[[#This Row],[JOB TYPE]],'CODES FOR CLOSING TYPE'!$A$1:$C$28, 3, 0), "")</f>
        <v/>
      </c>
      <c r="O817" s="58">
        <f t="shared" si="75"/>
        <v>20</v>
      </c>
    </row>
    <row r="818" spans="1:15" x14ac:dyDescent="0.35">
      <c r="A818" s="30">
        <v>7503598</v>
      </c>
      <c r="B818" s="30" t="s">
        <v>1097</v>
      </c>
      <c r="C818" s="30" t="s">
        <v>26</v>
      </c>
      <c r="D818" s="30"/>
      <c r="E818" s="1" t="s">
        <v>612</v>
      </c>
      <c r="F818" s="60">
        <v>43239</v>
      </c>
      <c r="G818" s="32" t="str">
        <f>VLOOKUP(Table1[[#This Row],[JOB TYPE]],'CODES FOR CLOSING TYPE'!$A$1:$B$28,2,0)</f>
        <v>ZNGA563BC</v>
      </c>
      <c r="H818" s="5" t="str">
        <f>_xlfn.IFNA(VLOOKUP(Table1[[#This Row],[JOB TYPE]],Table2[#All],2,0), "Not req")</f>
        <v>Not req</v>
      </c>
      <c r="J818" s="5" t="str">
        <f>CONCATENATE(Table1[[#This Row],[WORK ID]],Table1[[#This Row],[CODE]])</f>
        <v>7503598ZNGA563BC</v>
      </c>
      <c r="K818" s="5" t="str">
        <f t="shared" si="68"/>
        <v>UNIQUE</v>
      </c>
      <c r="L818" s="5" t="b">
        <f t="shared" si="73"/>
        <v>0</v>
      </c>
      <c r="M818" s="5" t="str">
        <f t="shared" si="74"/>
        <v>PAY</v>
      </c>
      <c r="N818" s="34">
        <f>IF(M818="PAY", VLOOKUP(Table1[[#This Row],[JOB TYPE]],'CODES FOR CLOSING TYPE'!$A$1:$C$28, 3, 0), "")</f>
        <v>626.70000000000005</v>
      </c>
      <c r="O818" s="5">
        <f t="shared" si="75"/>
        <v>20</v>
      </c>
    </row>
    <row r="819" spans="1:15" x14ac:dyDescent="0.2">
      <c r="A819" s="55">
        <v>7411044</v>
      </c>
      <c r="B819" s="130" t="s">
        <v>1058</v>
      </c>
      <c r="C819" s="130" t="s">
        <v>26</v>
      </c>
      <c r="D819" s="55"/>
      <c r="E819" s="56" t="s">
        <v>86</v>
      </c>
      <c r="F819" s="60">
        <v>43237</v>
      </c>
      <c r="G819" s="57" t="str">
        <f>VLOOKUP(Table1[[#This Row],[JOB TYPE]],'CODES FOR CLOSING TYPE'!$A$1:$B$28,2,0)</f>
        <v>ZNGA563BC</v>
      </c>
      <c r="H819" s="58" t="str">
        <f>_xlfn.IFNA(VLOOKUP(Table1[[#This Row],[JOB TYPE]],Table2[#All],2,0), "Not req")</f>
        <v>Not req</v>
      </c>
      <c r="I819" s="56"/>
      <c r="J819" s="58" t="str">
        <f>CONCATENATE(Table1[[#This Row],[WORK ID]],Table1[[#This Row],[CODE]])</f>
        <v>7411044ZNGA563BC</v>
      </c>
      <c r="K819" s="58" t="str">
        <f t="shared" si="68"/>
        <v>UNIQUE</v>
      </c>
      <c r="L819" s="58" t="b">
        <f t="shared" si="73"/>
        <v>0</v>
      </c>
      <c r="M819" s="58" t="str">
        <f t="shared" si="74"/>
        <v>PAY</v>
      </c>
      <c r="N819" s="59">
        <f>IF(M819="PAY", VLOOKUP(Table1[[#This Row],[JOB TYPE]],'CODES FOR CLOSING TYPE'!$A$1:$C$28, 3, 0), "")</f>
        <v>626.70000000000005</v>
      </c>
      <c r="O819" s="58">
        <f t="shared" si="75"/>
        <v>20</v>
      </c>
    </row>
    <row r="820" spans="1:15" x14ac:dyDescent="0.2">
      <c r="A820" s="55">
        <v>7277961</v>
      </c>
      <c r="B820" s="130" t="s">
        <v>739</v>
      </c>
      <c r="C820" s="130" t="s">
        <v>121</v>
      </c>
      <c r="D820" s="55"/>
      <c r="E820" s="56" t="s">
        <v>86</v>
      </c>
      <c r="F820" s="60">
        <v>43238</v>
      </c>
      <c r="G820" s="57" t="str">
        <f>VLOOKUP(Table1[[#This Row],[JOB TYPE]],'CODES FOR CLOSING TYPE'!$A$1:$B$28,2,0)</f>
        <v>N-563RSP</v>
      </c>
      <c r="H820" s="58" t="str">
        <f>_xlfn.IFNA(VLOOKUP(Table1[[#This Row],[JOB TYPE]],Table2[#All],2,0), "Not req")</f>
        <v>REQ</v>
      </c>
      <c r="I820" s="56" t="s">
        <v>164</v>
      </c>
      <c r="J820" s="58" t="str">
        <f>CONCATENATE(Table1[[#This Row],[WORK ID]],Table1[[#This Row],[CODE]])</f>
        <v>7277961N-563RSP</v>
      </c>
      <c r="K820" s="58" t="str">
        <f t="shared" si="68"/>
        <v>UNIQUE</v>
      </c>
      <c r="L820" s="58" t="b">
        <f t="shared" si="73"/>
        <v>0</v>
      </c>
      <c r="M820" s="58" t="str">
        <f t="shared" si="74"/>
        <v>PAY</v>
      </c>
      <c r="N820" s="59">
        <f>IF(M820="PAY", VLOOKUP(Table1[[#This Row],[JOB TYPE]],'CODES FOR CLOSING TYPE'!$A$1:$C$28, 3, 0), "")</f>
        <v>626.70000000000005</v>
      </c>
      <c r="O820" s="58">
        <f t="shared" si="75"/>
        <v>20</v>
      </c>
    </row>
    <row r="821" spans="1:15" x14ac:dyDescent="0.2">
      <c r="A821" s="55">
        <v>7376632</v>
      </c>
      <c r="B821" s="130" t="s">
        <v>1098</v>
      </c>
      <c r="C821" s="130" t="s">
        <v>13</v>
      </c>
      <c r="D821" s="55"/>
      <c r="E821" s="56" t="s">
        <v>86</v>
      </c>
      <c r="F821" s="60">
        <v>43239</v>
      </c>
      <c r="G821" s="57" t="str">
        <f>VLOOKUP(Table1[[#This Row],[JOB TYPE]],'CODES FOR CLOSING TYPE'!$A$1:$B$28,2,0)</f>
        <v>Z999</v>
      </c>
      <c r="H821" s="58" t="str">
        <f>_xlfn.IFNA(VLOOKUP(Table1[[#This Row],[JOB TYPE]],Table2[#All],2,0), "Not req")</f>
        <v>REQ</v>
      </c>
      <c r="I821" s="56" t="s">
        <v>165</v>
      </c>
      <c r="J821" s="58" t="str">
        <f>CONCATENATE(Table1[[#This Row],[WORK ID]],Table1[[#This Row],[CODE]])</f>
        <v>7376632Z999</v>
      </c>
      <c r="K821" s="58" t="str">
        <f t="shared" si="68"/>
        <v>UNIQUE</v>
      </c>
      <c r="L821" s="58" t="b">
        <f t="shared" si="73"/>
        <v>0</v>
      </c>
      <c r="M821" s="58" t="str">
        <f t="shared" si="74"/>
        <v>PAY</v>
      </c>
      <c r="N821" s="59">
        <f>IF(M821="PAY", VLOOKUP(Table1[[#This Row],[JOB TYPE]],'CODES FOR CLOSING TYPE'!$A$1:$C$28, 3, 0), "")</f>
        <v>0</v>
      </c>
      <c r="O821" s="58">
        <f t="shared" si="75"/>
        <v>20</v>
      </c>
    </row>
    <row r="822" spans="1:15" x14ac:dyDescent="0.35">
      <c r="A822" s="30">
        <v>7376632</v>
      </c>
      <c r="B822" s="30" t="s">
        <v>1098</v>
      </c>
      <c r="C822" s="30" t="s">
        <v>6</v>
      </c>
      <c r="D822" s="30"/>
      <c r="E822" s="1" t="s">
        <v>86</v>
      </c>
      <c r="F822" s="51">
        <v>43239</v>
      </c>
      <c r="G822" s="32" t="str">
        <f>VLOOKUP(Table1[[#This Row],[JOB TYPE]],'CODES FOR CLOSING TYPE'!$A$1:$B$28,2,0)</f>
        <v>ZNGA563B</v>
      </c>
      <c r="H822" s="5" t="str">
        <f>_xlfn.IFNA(VLOOKUP(Table1[[#This Row],[JOB TYPE]],Table2[#All],2,0), "Not req")</f>
        <v>REQ</v>
      </c>
      <c r="I822" s="1" t="s">
        <v>165</v>
      </c>
      <c r="J822" s="5" t="str">
        <f>CONCATENATE(Table1[[#This Row],[WORK ID]],Table1[[#This Row],[CODE]])</f>
        <v>7376632ZNGA563B</v>
      </c>
      <c r="K822" s="5" t="str">
        <f t="shared" si="68"/>
        <v>UNIQUE</v>
      </c>
      <c r="L822" s="5" t="b">
        <f t="shared" si="73"/>
        <v>1</v>
      </c>
      <c r="M822" s="5" t="str">
        <f t="shared" si="74"/>
        <v>PAY</v>
      </c>
      <c r="N822" s="34">
        <f>IF(M822="PAY", VLOOKUP(Table1[[#This Row],[JOB TYPE]],'CODES FOR CLOSING TYPE'!$A$1:$C$28, 3, 0), "")</f>
        <v>383.5</v>
      </c>
      <c r="O822" s="5">
        <f t="shared" si="75"/>
        <v>20</v>
      </c>
    </row>
    <row r="823" spans="1:15" x14ac:dyDescent="0.2">
      <c r="A823" s="55">
        <v>7565409</v>
      </c>
      <c r="B823" s="130" t="s">
        <v>1099</v>
      </c>
      <c r="C823" s="130" t="s">
        <v>20</v>
      </c>
      <c r="D823" s="55"/>
      <c r="E823" s="56" t="s">
        <v>30</v>
      </c>
      <c r="F823" s="51">
        <v>43239</v>
      </c>
      <c r="G823" s="57" t="str">
        <f>VLOOKUP(Table1[[#This Row],[JOB TYPE]],'CODES FOR CLOSING TYPE'!$A$1:$B$28,2,0)</f>
        <v>ZNGA564B</v>
      </c>
      <c r="H823" s="58" t="str">
        <f>_xlfn.IFNA(VLOOKUP(Table1[[#This Row],[JOB TYPE]],Table2[#All],2,0), "Not req")</f>
        <v>REQ</v>
      </c>
      <c r="I823" s="56" t="s">
        <v>165</v>
      </c>
      <c r="J823" s="58" t="str">
        <f>CONCATENATE(Table1[[#This Row],[WORK ID]],Table1[[#This Row],[CODE]])</f>
        <v>7565409ZNGA564B</v>
      </c>
      <c r="K823" s="58" t="str">
        <f t="shared" si="68"/>
        <v>DUP</v>
      </c>
      <c r="L823" s="58" t="b">
        <f t="shared" si="73"/>
        <v>1</v>
      </c>
      <c r="M823" s="58" t="str">
        <f t="shared" si="74"/>
        <v>NO</v>
      </c>
      <c r="N823" s="59" t="str">
        <f>IF(M823="PAY", VLOOKUP(Table1[[#This Row],[JOB TYPE]],'CODES FOR CLOSING TYPE'!$A$1:$C$28, 3, 0), "")</f>
        <v/>
      </c>
      <c r="O823" s="58">
        <f t="shared" si="75"/>
        <v>20</v>
      </c>
    </row>
    <row r="824" spans="1:15" x14ac:dyDescent="0.2">
      <c r="A824" s="55">
        <v>7534476</v>
      </c>
      <c r="B824" s="130" t="s">
        <v>1100</v>
      </c>
      <c r="C824" s="130" t="s">
        <v>91</v>
      </c>
      <c r="D824" s="55"/>
      <c r="E824" s="56" t="s">
        <v>30</v>
      </c>
      <c r="F824" s="60">
        <v>43238</v>
      </c>
      <c r="G824" s="57" t="str">
        <f>VLOOKUP(Table1[[#This Row],[JOB TYPE]],'CODES FOR CLOSING TYPE'!$A$1:$B$28,2,0)</f>
        <v>ZNGA562B</v>
      </c>
      <c r="H824" s="58" t="str">
        <f>_xlfn.IFNA(VLOOKUP(Table1[[#This Row],[JOB TYPE]],Table2[#All],2,0), "Not req")</f>
        <v>Not req</v>
      </c>
      <c r="I824" s="56"/>
      <c r="J824" s="58" t="str">
        <f>CONCATENATE(Table1[[#This Row],[WORK ID]],Table1[[#This Row],[CODE]])</f>
        <v>7534476ZNGA562B</v>
      </c>
      <c r="K824" s="58" t="str">
        <f t="shared" si="68"/>
        <v>DUP</v>
      </c>
      <c r="L824" s="58" t="b">
        <f t="shared" si="73"/>
        <v>1</v>
      </c>
      <c r="M824" s="58" t="str">
        <f t="shared" si="74"/>
        <v>NO</v>
      </c>
      <c r="N824" s="59" t="str">
        <f>IF(M824="PAY", VLOOKUP(Table1[[#This Row],[JOB TYPE]],'CODES FOR CLOSING TYPE'!$A$1:$C$28, 3, 0), "")</f>
        <v/>
      </c>
      <c r="O824" s="58">
        <f t="shared" si="75"/>
        <v>20</v>
      </c>
    </row>
    <row r="825" spans="1:15" x14ac:dyDescent="0.2">
      <c r="A825" s="55">
        <v>7534476</v>
      </c>
      <c r="B825" s="130" t="s">
        <v>1100</v>
      </c>
      <c r="C825" s="55" t="s">
        <v>32</v>
      </c>
      <c r="D825" s="55"/>
      <c r="E825" s="56" t="s">
        <v>30</v>
      </c>
      <c r="F825" s="60">
        <v>43239</v>
      </c>
      <c r="G825" s="57" t="str">
        <f>VLOOKUP(Table1[[#This Row],[JOB TYPE]],'CODES FOR CLOSING TYPE'!$A$1:$B$28,2,0)</f>
        <v>ZNGA562BC</v>
      </c>
      <c r="H825" s="58" t="str">
        <f>_xlfn.IFNA(VLOOKUP(Table1[[#This Row],[JOB TYPE]],Table2[#All],2,0), "Not req")</f>
        <v>Not req</v>
      </c>
      <c r="I825" s="56"/>
      <c r="J825" s="58" t="str">
        <f>CONCATENATE(Table1[[#This Row],[WORK ID]],Table1[[#This Row],[CODE]])</f>
        <v>7534476ZNGA562BC</v>
      </c>
      <c r="K825" s="58" t="str">
        <f t="shared" si="68"/>
        <v>UNIQUE</v>
      </c>
      <c r="L825" s="58" t="b">
        <f t="shared" si="73"/>
        <v>0</v>
      </c>
      <c r="M825" s="58" t="str">
        <f t="shared" si="74"/>
        <v>PAY</v>
      </c>
      <c r="N825" s="59">
        <f>IF(M825="PAY", VLOOKUP(Table1[[#This Row],[JOB TYPE]],'CODES FOR CLOSING TYPE'!$A$1:$C$28, 3, 0), "")</f>
        <v>498.69</v>
      </c>
      <c r="O825" s="58">
        <f t="shared" si="75"/>
        <v>20</v>
      </c>
    </row>
    <row r="826" spans="1:15" x14ac:dyDescent="0.2">
      <c r="A826" s="55">
        <v>7565409</v>
      </c>
      <c r="B826" s="130" t="s">
        <v>1099</v>
      </c>
      <c r="C826" s="55" t="s">
        <v>52</v>
      </c>
      <c r="D826" s="55"/>
      <c r="E826" s="56" t="s">
        <v>30</v>
      </c>
      <c r="F826" s="60">
        <v>43239</v>
      </c>
      <c r="G826" s="57" t="str">
        <f>VLOOKUP(Table1[[#This Row],[JOB TYPE]],'CODES FOR CLOSING TYPE'!$A$1:$B$28,2,0)</f>
        <v>ZNGA564BC</v>
      </c>
      <c r="H826" s="58" t="str">
        <f>_xlfn.IFNA(VLOOKUP(Table1[[#This Row],[JOB TYPE]],Table2[#All],2,0), "Not req")</f>
        <v>Not req</v>
      </c>
      <c r="I826" s="56"/>
      <c r="J826" s="58" t="str">
        <f>CONCATENATE(Table1[[#This Row],[WORK ID]],Table1[[#This Row],[CODE]])</f>
        <v>7565409ZNGA564BC</v>
      </c>
      <c r="K826" s="58" t="str">
        <f t="shared" si="68"/>
        <v>UNIQUE</v>
      </c>
      <c r="L826" s="58" t="b">
        <f t="shared" si="73"/>
        <v>0</v>
      </c>
      <c r="M826" s="58" t="str">
        <f t="shared" si="74"/>
        <v>PAY</v>
      </c>
      <c r="N826" s="59">
        <f>IF(M826="PAY", VLOOKUP(Table1[[#This Row],[JOB TYPE]],'CODES FOR CLOSING TYPE'!$A$1:$C$28, 3, 0), "")</f>
        <v>881.69</v>
      </c>
      <c r="O826" s="58">
        <f t="shared" si="75"/>
        <v>20</v>
      </c>
    </row>
    <row r="827" spans="1:15" x14ac:dyDescent="0.2">
      <c r="A827" s="55">
        <v>7469764</v>
      </c>
      <c r="B827" s="130" t="s">
        <v>1101</v>
      </c>
      <c r="C827" s="130" t="s">
        <v>6</v>
      </c>
      <c r="D827" s="55"/>
      <c r="E827" s="56" t="s">
        <v>7</v>
      </c>
      <c r="F827" s="60">
        <v>43237</v>
      </c>
      <c r="G827" s="57" t="str">
        <f>VLOOKUP(Table1[[#This Row],[JOB TYPE]],'CODES FOR CLOSING TYPE'!$A$1:$B$28,2,0)</f>
        <v>ZNGA563B</v>
      </c>
      <c r="H827" s="58" t="str">
        <f>_xlfn.IFNA(VLOOKUP(Table1[[#This Row],[JOB TYPE]],Table2[#All],2,0), "Not req")</f>
        <v>REQ</v>
      </c>
      <c r="I827" s="56" t="s">
        <v>164</v>
      </c>
      <c r="J827" s="58" t="str">
        <f>CONCATENATE(Table1[[#This Row],[WORK ID]],Table1[[#This Row],[CODE]])</f>
        <v>7469764ZNGA563B</v>
      </c>
      <c r="K827" s="58" t="str">
        <f t="shared" si="68"/>
        <v>DUP</v>
      </c>
      <c r="L827" s="58" t="b">
        <f t="shared" si="73"/>
        <v>1</v>
      </c>
      <c r="M827" s="58" t="str">
        <f t="shared" si="74"/>
        <v>NO</v>
      </c>
      <c r="N827" s="59" t="str">
        <f>IF(M827="PAY", VLOOKUP(Table1[[#This Row],[JOB TYPE]],'CODES FOR CLOSING TYPE'!$A$1:$C$28, 3, 0), "")</f>
        <v/>
      </c>
      <c r="O827" s="58">
        <f t="shared" si="75"/>
        <v>20</v>
      </c>
    </row>
    <row r="828" spans="1:15" x14ac:dyDescent="0.2">
      <c r="A828" s="55">
        <v>7401099</v>
      </c>
      <c r="B828" s="130" t="s">
        <v>1005</v>
      </c>
      <c r="C828" s="55" t="s">
        <v>26</v>
      </c>
      <c r="D828" s="55"/>
      <c r="E828" s="56" t="s">
        <v>7</v>
      </c>
      <c r="F828" s="60">
        <v>43237</v>
      </c>
      <c r="G828" s="57" t="str">
        <f>VLOOKUP(Table1[[#This Row],[JOB TYPE]],'CODES FOR CLOSING TYPE'!$A$1:$B$28,2,0)</f>
        <v>ZNGA563BC</v>
      </c>
      <c r="H828" s="58" t="str">
        <f>_xlfn.IFNA(VLOOKUP(Table1[[#This Row],[JOB TYPE]],Table2[#All],2,0), "Not req")</f>
        <v>Not req</v>
      </c>
      <c r="I828" s="56"/>
      <c r="J828" s="58" t="str">
        <f>CONCATENATE(Table1[[#This Row],[WORK ID]],Table1[[#This Row],[CODE]])</f>
        <v>7401099ZNGA563BC</v>
      </c>
      <c r="K828" s="58" t="str">
        <f t="shared" si="68"/>
        <v>UNIQUE</v>
      </c>
      <c r="L828" s="58" t="b">
        <f t="shared" si="73"/>
        <v>0</v>
      </c>
      <c r="M828" s="58" t="str">
        <f t="shared" si="74"/>
        <v>PAY</v>
      </c>
      <c r="N828" s="59">
        <f>IF(M828="PAY", VLOOKUP(Table1[[#This Row],[JOB TYPE]],'CODES FOR CLOSING TYPE'!$A$1:$C$28, 3, 0), "")</f>
        <v>626.70000000000005</v>
      </c>
      <c r="O828" s="58">
        <f t="shared" si="75"/>
        <v>20</v>
      </c>
    </row>
    <row r="829" spans="1:15" x14ac:dyDescent="0.2">
      <c r="A829" s="55">
        <v>7233109</v>
      </c>
      <c r="B829" s="130" t="s">
        <v>865</v>
      </c>
      <c r="C829" s="130" t="s">
        <v>26</v>
      </c>
      <c r="D829" s="55"/>
      <c r="E829" s="56" t="s">
        <v>7</v>
      </c>
      <c r="F829" s="60">
        <v>43237</v>
      </c>
      <c r="G829" s="57" t="str">
        <f>VLOOKUP(Table1[[#This Row],[JOB TYPE]],'CODES FOR CLOSING TYPE'!$A$1:$B$28,2,0)</f>
        <v>ZNGA563BC</v>
      </c>
      <c r="H829" s="58" t="str">
        <f>_xlfn.IFNA(VLOOKUP(Table1[[#This Row],[JOB TYPE]],Table2[#All],2,0), "Not req")</f>
        <v>Not req</v>
      </c>
      <c r="I829" s="56"/>
      <c r="J829" s="58" t="str">
        <f>CONCATENATE(Table1[[#This Row],[WORK ID]],Table1[[#This Row],[CODE]])</f>
        <v>7233109ZNGA563BC</v>
      </c>
      <c r="K829" s="58" t="str">
        <f t="shared" si="68"/>
        <v>UNIQUE</v>
      </c>
      <c r="L829" s="58" t="b">
        <f t="shared" si="73"/>
        <v>0</v>
      </c>
      <c r="M829" s="58" t="str">
        <f t="shared" si="74"/>
        <v>PAY</v>
      </c>
      <c r="N829" s="59">
        <f>IF(M829="PAY", VLOOKUP(Table1[[#This Row],[JOB TYPE]],'CODES FOR CLOSING TYPE'!$A$1:$C$28, 3, 0), "")</f>
        <v>626.70000000000005</v>
      </c>
      <c r="O829" s="58">
        <f t="shared" si="75"/>
        <v>20</v>
      </c>
    </row>
    <row r="830" spans="1:15" x14ac:dyDescent="0.2">
      <c r="A830" s="55">
        <v>7412118</v>
      </c>
      <c r="B830" s="130" t="s">
        <v>1102</v>
      </c>
      <c r="C830" s="130" t="s">
        <v>91</v>
      </c>
      <c r="D830" s="55"/>
      <c r="E830" s="56" t="s">
        <v>7</v>
      </c>
      <c r="F830" s="60">
        <v>43237</v>
      </c>
      <c r="G830" s="57" t="str">
        <f>VLOOKUP(Table1[[#This Row],[JOB TYPE]],'CODES FOR CLOSING TYPE'!$A$1:$B$28,2,0)</f>
        <v>ZNGA562B</v>
      </c>
      <c r="H830" s="58" t="str">
        <f>_xlfn.IFNA(VLOOKUP(Table1[[#This Row],[JOB TYPE]],Table2[#All],2,0), "Not req")</f>
        <v>Not req</v>
      </c>
      <c r="I830" s="56"/>
      <c r="J830" s="58" t="str">
        <f>CONCATENATE(Table1[[#This Row],[WORK ID]],Table1[[#This Row],[CODE]])</f>
        <v>7412118ZNGA562B</v>
      </c>
      <c r="K830" s="58" t="str">
        <f t="shared" si="68"/>
        <v>DUP</v>
      </c>
      <c r="L830" s="58" t="b">
        <f t="shared" si="73"/>
        <v>1</v>
      </c>
      <c r="M830" s="58" t="str">
        <f t="shared" si="74"/>
        <v>NO</v>
      </c>
      <c r="N830" s="59" t="str">
        <f>IF(M830="PAY", VLOOKUP(Table1[[#This Row],[JOB TYPE]],'CODES FOR CLOSING TYPE'!$A$1:$C$28, 3, 0), "")</f>
        <v/>
      </c>
      <c r="O830" s="58">
        <f t="shared" si="75"/>
        <v>20</v>
      </c>
    </row>
    <row r="831" spans="1:15" x14ac:dyDescent="0.2">
      <c r="A831" s="55">
        <v>7469764</v>
      </c>
      <c r="B831" s="130" t="s">
        <v>1101</v>
      </c>
      <c r="C831" s="130" t="s">
        <v>26</v>
      </c>
      <c r="D831" s="55"/>
      <c r="E831" s="56" t="s">
        <v>7</v>
      </c>
      <c r="F831" s="60">
        <v>43238</v>
      </c>
      <c r="G831" s="57" t="str">
        <f>VLOOKUP(Table1[[#This Row],[JOB TYPE]],'CODES FOR CLOSING TYPE'!$A$1:$B$28,2,0)</f>
        <v>ZNGA563BC</v>
      </c>
      <c r="H831" s="58" t="str">
        <f>_xlfn.IFNA(VLOOKUP(Table1[[#This Row],[JOB TYPE]],Table2[#All],2,0), "Not req")</f>
        <v>Not req</v>
      </c>
      <c r="I831" s="56"/>
      <c r="J831" s="58" t="str">
        <f>CONCATENATE(Table1[[#This Row],[WORK ID]],Table1[[#This Row],[CODE]])</f>
        <v>7469764ZNGA563BC</v>
      </c>
      <c r="K831" s="58" t="str">
        <f t="shared" si="68"/>
        <v>UNIQUE</v>
      </c>
      <c r="L831" s="58" t="b">
        <f t="shared" si="73"/>
        <v>0</v>
      </c>
      <c r="M831" s="58" t="str">
        <f t="shared" si="74"/>
        <v>PAY</v>
      </c>
      <c r="N831" s="59">
        <f>IF(M831="PAY", VLOOKUP(Table1[[#This Row],[JOB TYPE]],'CODES FOR CLOSING TYPE'!$A$1:$C$28, 3, 0), "")</f>
        <v>626.70000000000005</v>
      </c>
      <c r="O831" s="58">
        <f t="shared" si="75"/>
        <v>20</v>
      </c>
    </row>
    <row r="832" spans="1:15" x14ac:dyDescent="0.2">
      <c r="A832" s="55">
        <v>7233496</v>
      </c>
      <c r="B832" s="130" t="s">
        <v>1103</v>
      </c>
      <c r="C832" s="130" t="s">
        <v>121</v>
      </c>
      <c r="D832" s="55"/>
      <c r="E832" s="56" t="s">
        <v>7</v>
      </c>
      <c r="F832" s="60">
        <v>43238</v>
      </c>
      <c r="G832" s="57" t="str">
        <f>VLOOKUP(Table1[[#This Row],[JOB TYPE]],'CODES FOR CLOSING TYPE'!$A$1:$B$28,2,0)</f>
        <v>N-563RSP</v>
      </c>
      <c r="H832" s="58" t="str">
        <f>_xlfn.IFNA(VLOOKUP(Table1[[#This Row],[JOB TYPE]],Table2[#All],2,0), "Not req")</f>
        <v>REQ</v>
      </c>
      <c r="I832" s="56" t="s">
        <v>164</v>
      </c>
      <c r="J832" s="58" t="str">
        <f>CONCATENATE(Table1[[#This Row],[WORK ID]],Table1[[#This Row],[CODE]])</f>
        <v>7233496N-563RSP</v>
      </c>
      <c r="K832" s="58" t="str">
        <f t="shared" si="68"/>
        <v>UNIQUE</v>
      </c>
      <c r="L832" s="58" t="b">
        <f t="shared" si="73"/>
        <v>0</v>
      </c>
      <c r="M832" s="58" t="str">
        <f t="shared" si="74"/>
        <v>PAY</v>
      </c>
      <c r="N832" s="59">
        <f>IF(M832="PAY", VLOOKUP(Table1[[#This Row],[JOB TYPE]],'CODES FOR CLOSING TYPE'!$A$1:$C$28, 3, 0), "")</f>
        <v>626.70000000000005</v>
      </c>
      <c r="O832" s="58">
        <f t="shared" si="75"/>
        <v>20</v>
      </c>
    </row>
    <row r="833" spans="1:15" x14ac:dyDescent="0.2">
      <c r="A833" s="55">
        <v>7412118</v>
      </c>
      <c r="B833" s="130" t="s">
        <v>1102</v>
      </c>
      <c r="C833" s="130" t="s">
        <v>32</v>
      </c>
      <c r="D833" s="55"/>
      <c r="E833" s="56" t="s">
        <v>7</v>
      </c>
      <c r="F833" s="60">
        <v>43239</v>
      </c>
      <c r="G833" s="57" t="str">
        <f>VLOOKUP(Table1[[#This Row],[JOB TYPE]],'CODES FOR CLOSING TYPE'!$A$1:$B$28,2,0)</f>
        <v>ZNGA562BC</v>
      </c>
      <c r="H833" s="58" t="str">
        <f>_xlfn.IFNA(VLOOKUP(Table1[[#This Row],[JOB TYPE]],Table2[#All],2,0), "Not req")</f>
        <v>Not req</v>
      </c>
      <c r="I833" s="56"/>
      <c r="J833" s="58" t="str">
        <f>CONCATENATE(Table1[[#This Row],[WORK ID]],Table1[[#This Row],[CODE]])</f>
        <v>7412118ZNGA562BC</v>
      </c>
      <c r="K833" s="58" t="str">
        <f t="shared" si="68"/>
        <v>UNIQUE</v>
      </c>
      <c r="L833" s="58" t="b">
        <f t="shared" si="73"/>
        <v>0</v>
      </c>
      <c r="M833" s="58" t="str">
        <f t="shared" si="74"/>
        <v>PAY</v>
      </c>
      <c r="N833" s="59">
        <f>IF(M833="PAY", VLOOKUP(Table1[[#This Row],[JOB TYPE]],'CODES FOR CLOSING TYPE'!$A$1:$C$28, 3, 0), "")</f>
        <v>498.69</v>
      </c>
      <c r="O833" s="58">
        <f t="shared" si="75"/>
        <v>20</v>
      </c>
    </row>
    <row r="834" spans="1:15" x14ac:dyDescent="0.2">
      <c r="A834" s="55">
        <v>7415998</v>
      </c>
      <c r="B834" s="130" t="s">
        <v>1060</v>
      </c>
      <c r="C834" s="130" t="s">
        <v>15</v>
      </c>
      <c r="D834" s="55"/>
      <c r="E834" s="56" t="s">
        <v>155</v>
      </c>
      <c r="F834" s="60">
        <v>43237</v>
      </c>
      <c r="G834" s="57" t="str">
        <f>VLOOKUP(Table1[[#This Row],[JOB TYPE]],'CODES FOR CLOSING TYPE'!$A$1:$B$28,2,0)</f>
        <v>ZNGA561BC</v>
      </c>
      <c r="H834" s="58" t="str">
        <f>_xlfn.IFNA(VLOOKUP(Table1[[#This Row],[JOB TYPE]],Table2[#All],2,0), "Not req")</f>
        <v>Not req</v>
      </c>
      <c r="I834" s="56"/>
      <c r="J834" s="58" t="str">
        <f>CONCATENATE(Table1[[#This Row],[WORK ID]],Table1[[#This Row],[CODE]])</f>
        <v>7415998ZNGA561BC</v>
      </c>
      <c r="K834" s="58" t="str">
        <f t="shared" si="68"/>
        <v>UNIQUE</v>
      </c>
      <c r="L834" s="58" t="b">
        <f t="shared" si="73"/>
        <v>0</v>
      </c>
      <c r="M834" s="58" t="str">
        <f t="shared" si="74"/>
        <v>PAY</v>
      </c>
      <c r="N834" s="59">
        <f>IF(M834="PAY", VLOOKUP(Table1[[#This Row],[JOB TYPE]],'CODES FOR CLOSING TYPE'!$A$1:$C$28, 3, 0), "")</f>
        <v>433.57</v>
      </c>
      <c r="O834" s="58">
        <f t="shared" si="75"/>
        <v>20</v>
      </c>
    </row>
    <row r="835" spans="1:15" x14ac:dyDescent="0.2">
      <c r="A835" s="55">
        <v>7233166</v>
      </c>
      <c r="B835" s="130" t="s">
        <v>1104</v>
      </c>
      <c r="C835" s="130" t="s">
        <v>29</v>
      </c>
      <c r="D835" s="55"/>
      <c r="E835" s="56" t="s">
        <v>155</v>
      </c>
      <c r="F835" s="60">
        <v>43237</v>
      </c>
      <c r="G835" s="57" t="str">
        <f>VLOOKUP(Table1[[#This Row],[JOB TYPE]],'CODES FOR CLOSING TYPE'!$A$1:$B$28,2,0)</f>
        <v>ZNGA560B</v>
      </c>
      <c r="H835" s="58" t="str">
        <f>_xlfn.IFNA(VLOOKUP(Table1[[#This Row],[JOB TYPE]],Table2[#All],2,0), "Not req")</f>
        <v>Not req</v>
      </c>
      <c r="I835" s="56"/>
      <c r="J835" s="58" t="str">
        <f>CONCATENATE(Table1[[#This Row],[WORK ID]],Table1[[#This Row],[CODE]])</f>
        <v>7233166ZNGA560B</v>
      </c>
      <c r="K835" s="58" t="str">
        <f t="shared" ref="K835:K867" si="76">IF(COUNTIF(J$2:J$5044, J835&amp;"C")&gt;0, "DUP", "UNIQUE")</f>
        <v>UNIQUE</v>
      </c>
      <c r="L835" s="58" t="b">
        <f t="shared" si="73"/>
        <v>1</v>
      </c>
      <c r="M835" s="58" t="str">
        <f t="shared" si="74"/>
        <v>PAY</v>
      </c>
      <c r="N835" s="59">
        <f>IF(M835="PAY", VLOOKUP(Table1[[#This Row],[JOB TYPE]],'CODES FOR CLOSING TYPE'!$A$1:$C$28, 3, 0), "")</f>
        <v>187.32</v>
      </c>
      <c r="O835" s="58">
        <f t="shared" si="75"/>
        <v>20</v>
      </c>
    </row>
    <row r="836" spans="1:15" x14ac:dyDescent="0.2">
      <c r="A836" s="55">
        <v>7577191</v>
      </c>
      <c r="B836" s="130" t="s">
        <v>1105</v>
      </c>
      <c r="C836" s="130" t="s">
        <v>6</v>
      </c>
      <c r="D836" s="55"/>
      <c r="E836" s="56" t="s">
        <v>155</v>
      </c>
      <c r="F836" s="60">
        <v>43238</v>
      </c>
      <c r="G836" s="57" t="str">
        <f>VLOOKUP(Table1[[#This Row],[JOB TYPE]],'CODES FOR CLOSING TYPE'!$A$1:$B$28,2,0)</f>
        <v>ZNGA563B</v>
      </c>
      <c r="H836" s="58" t="str">
        <f>_xlfn.IFNA(VLOOKUP(Table1[[#This Row],[JOB TYPE]],Table2[#All],2,0), "Not req")</f>
        <v>REQ</v>
      </c>
      <c r="I836" s="56" t="s">
        <v>164</v>
      </c>
      <c r="J836" s="58" t="str">
        <f>CONCATENATE(Table1[[#This Row],[WORK ID]],Table1[[#This Row],[CODE]])</f>
        <v>7577191ZNGA563B</v>
      </c>
      <c r="K836" s="58" t="str">
        <f t="shared" si="76"/>
        <v>DUP</v>
      </c>
      <c r="L836" s="58" t="b">
        <f t="shared" si="73"/>
        <v>1</v>
      </c>
      <c r="M836" s="58" t="str">
        <f t="shared" si="74"/>
        <v>NO</v>
      </c>
      <c r="N836" s="59" t="str">
        <f>IF(M836="PAY", VLOOKUP(Table1[[#This Row],[JOB TYPE]],'CODES FOR CLOSING TYPE'!$A$1:$C$28, 3, 0), "")</f>
        <v/>
      </c>
      <c r="O836" s="58">
        <f t="shared" si="75"/>
        <v>20</v>
      </c>
    </row>
    <row r="837" spans="1:15" x14ac:dyDescent="0.35">
      <c r="A837" s="30">
        <v>7577191</v>
      </c>
      <c r="B837" s="30" t="s">
        <v>1105</v>
      </c>
      <c r="C837" s="30" t="s">
        <v>26</v>
      </c>
      <c r="D837" s="30"/>
      <c r="E837" s="1" t="s">
        <v>155</v>
      </c>
      <c r="F837" s="51">
        <v>43238</v>
      </c>
      <c r="G837" s="32" t="str">
        <f>VLOOKUP(Table1[[#This Row],[JOB TYPE]],'CODES FOR CLOSING TYPE'!$A$1:$B$28,2,0)</f>
        <v>ZNGA563BC</v>
      </c>
      <c r="H837" s="5" t="str">
        <f>_xlfn.IFNA(VLOOKUP(Table1[[#This Row],[JOB TYPE]],Table2[#All],2,0), "Not req")</f>
        <v>Not req</v>
      </c>
      <c r="J837" s="5" t="str">
        <f>CONCATENATE(Table1[[#This Row],[WORK ID]],Table1[[#This Row],[CODE]])</f>
        <v>7577191ZNGA563BC</v>
      </c>
      <c r="K837" s="5" t="str">
        <f t="shared" si="76"/>
        <v>UNIQUE</v>
      </c>
      <c r="L837" s="5" t="b">
        <f t="shared" si="73"/>
        <v>0</v>
      </c>
      <c r="M837" s="5" t="str">
        <f t="shared" si="74"/>
        <v>PAY</v>
      </c>
      <c r="N837" s="34">
        <f>IF(M837="PAY", VLOOKUP(Table1[[#This Row],[JOB TYPE]],'CODES FOR CLOSING TYPE'!$A$1:$C$28, 3, 0), "")</f>
        <v>626.70000000000005</v>
      </c>
      <c r="O837" s="5">
        <f t="shared" si="75"/>
        <v>20</v>
      </c>
    </row>
    <row r="838" spans="1:15" x14ac:dyDescent="0.2">
      <c r="A838" s="55">
        <v>7438767</v>
      </c>
      <c r="B838" s="135" t="s">
        <v>1106</v>
      </c>
      <c r="C838" s="130" t="s">
        <v>6</v>
      </c>
      <c r="D838" s="55"/>
      <c r="E838" s="1" t="s">
        <v>155</v>
      </c>
      <c r="F838" s="51">
        <v>43238</v>
      </c>
      <c r="G838" s="57" t="str">
        <f>VLOOKUP(Table1[[#This Row],[JOB TYPE]],'CODES FOR CLOSING TYPE'!$A$1:$B$28,2,0)</f>
        <v>ZNGA563B</v>
      </c>
      <c r="H838" s="58" t="str">
        <f>_xlfn.IFNA(VLOOKUP(Table1[[#This Row],[JOB TYPE]],Table2[#All],2,0), "Not req")</f>
        <v>REQ</v>
      </c>
      <c r="I838" s="56" t="s">
        <v>165</v>
      </c>
      <c r="J838" s="58" t="str">
        <f>CONCATENATE(Table1[[#This Row],[WORK ID]],Table1[[#This Row],[CODE]])</f>
        <v>7438767ZNGA563B</v>
      </c>
      <c r="K838" s="58" t="str">
        <f t="shared" si="76"/>
        <v>DUP</v>
      </c>
      <c r="L838" s="58" t="b">
        <f t="shared" si="73"/>
        <v>1</v>
      </c>
      <c r="M838" s="58" t="str">
        <f t="shared" si="74"/>
        <v>NO</v>
      </c>
      <c r="N838" s="59" t="str">
        <f>IF(M838="PAY", VLOOKUP(Table1[[#This Row],[JOB TYPE]],'CODES FOR CLOSING TYPE'!$A$1:$C$28, 3, 0), "")</f>
        <v/>
      </c>
      <c r="O838" s="58">
        <f t="shared" si="75"/>
        <v>20</v>
      </c>
    </row>
    <row r="839" spans="1:15" x14ac:dyDescent="0.2">
      <c r="A839" s="55">
        <v>7076902</v>
      </c>
      <c r="B839" s="130" t="s">
        <v>1046</v>
      </c>
      <c r="C839" s="130" t="s">
        <v>15</v>
      </c>
      <c r="D839" s="55"/>
      <c r="E839" s="1" t="s">
        <v>155</v>
      </c>
      <c r="F839" s="60">
        <v>43239</v>
      </c>
      <c r="G839" s="57" t="str">
        <f>VLOOKUP(Table1[[#This Row],[JOB TYPE]],'CODES FOR CLOSING TYPE'!$A$1:$B$28,2,0)</f>
        <v>ZNGA561BC</v>
      </c>
      <c r="H839" s="58" t="str">
        <f>_xlfn.IFNA(VLOOKUP(Table1[[#This Row],[JOB TYPE]],Table2[#All],2,0), "Not req")</f>
        <v>Not req</v>
      </c>
      <c r="I839" s="56"/>
      <c r="J839" s="58" t="str">
        <f>CONCATENATE(Table1[[#This Row],[WORK ID]],Table1[[#This Row],[CODE]])</f>
        <v>7076902ZNGA561BC</v>
      </c>
      <c r="K839" s="58" t="str">
        <f t="shared" si="76"/>
        <v>UNIQUE</v>
      </c>
      <c r="L839" s="58" t="b">
        <f t="shared" si="73"/>
        <v>0</v>
      </c>
      <c r="M839" s="58" t="str">
        <f t="shared" si="74"/>
        <v>PAY</v>
      </c>
      <c r="N839" s="59">
        <f>IF(M839="PAY", VLOOKUP(Table1[[#This Row],[JOB TYPE]],'CODES FOR CLOSING TYPE'!$A$1:$C$28, 3, 0), "")</f>
        <v>433.57</v>
      </c>
      <c r="O839" s="58">
        <f t="shared" si="75"/>
        <v>20</v>
      </c>
    </row>
    <row r="840" spans="1:15" x14ac:dyDescent="0.2">
      <c r="A840" s="55">
        <v>7438767</v>
      </c>
      <c r="B840" s="130" t="s">
        <v>1106</v>
      </c>
      <c r="C840" s="130" t="s">
        <v>26</v>
      </c>
      <c r="D840" s="55"/>
      <c r="E840" s="1" t="s">
        <v>155</v>
      </c>
      <c r="F840" s="60">
        <v>43239</v>
      </c>
      <c r="G840" s="57" t="str">
        <f>VLOOKUP(Table1[[#This Row],[JOB TYPE]],'CODES FOR CLOSING TYPE'!$A$1:$B$28,2,0)</f>
        <v>ZNGA563BC</v>
      </c>
      <c r="H840" s="58" t="str">
        <f>_xlfn.IFNA(VLOOKUP(Table1[[#This Row],[JOB TYPE]],Table2[#All],2,0), "Not req")</f>
        <v>Not req</v>
      </c>
      <c r="I840" s="56"/>
      <c r="J840" s="58" t="str">
        <f>CONCATENATE(Table1[[#This Row],[WORK ID]],Table1[[#This Row],[CODE]])</f>
        <v>7438767ZNGA563BC</v>
      </c>
      <c r="K840" s="58" t="str">
        <f t="shared" si="76"/>
        <v>UNIQUE</v>
      </c>
      <c r="L840" s="58" t="b">
        <f t="shared" si="73"/>
        <v>0</v>
      </c>
      <c r="M840" s="58" t="str">
        <f t="shared" si="74"/>
        <v>PAY</v>
      </c>
      <c r="N840" s="59">
        <f>IF(M840="PAY", VLOOKUP(Table1[[#This Row],[JOB TYPE]],'CODES FOR CLOSING TYPE'!$A$1:$C$28, 3, 0), "")</f>
        <v>626.70000000000005</v>
      </c>
      <c r="O840" s="58">
        <f t="shared" si="75"/>
        <v>20</v>
      </c>
    </row>
    <row r="841" spans="1:15" x14ac:dyDescent="0.2">
      <c r="A841" s="55">
        <v>7371540</v>
      </c>
      <c r="B841" s="130" t="s">
        <v>1033</v>
      </c>
      <c r="C841" s="130" t="s">
        <v>15</v>
      </c>
      <c r="D841" s="55"/>
      <c r="E841" s="1" t="s">
        <v>155</v>
      </c>
      <c r="F841" s="60">
        <v>43239</v>
      </c>
      <c r="G841" s="57" t="str">
        <f>VLOOKUP(Table1[[#This Row],[JOB TYPE]],'CODES FOR CLOSING TYPE'!$A$1:$B$28,2,0)</f>
        <v>ZNGA561BC</v>
      </c>
      <c r="H841" s="58" t="str">
        <f>_xlfn.IFNA(VLOOKUP(Table1[[#This Row],[JOB TYPE]],Table2[#All],2,0), "Not req")</f>
        <v>Not req</v>
      </c>
      <c r="I841" s="56"/>
      <c r="J841" s="58" t="str">
        <f>CONCATENATE(Table1[[#This Row],[WORK ID]],Table1[[#This Row],[CODE]])</f>
        <v>7371540ZNGA561BC</v>
      </c>
      <c r="K841" s="58" t="str">
        <f t="shared" si="76"/>
        <v>UNIQUE</v>
      </c>
      <c r="L841" s="58" t="b">
        <f t="shared" si="73"/>
        <v>0</v>
      </c>
      <c r="M841" s="58" t="str">
        <f t="shared" si="74"/>
        <v>PAY</v>
      </c>
      <c r="N841" s="59">
        <f>IF(M841="PAY", VLOOKUP(Table1[[#This Row],[JOB TYPE]],'CODES FOR CLOSING TYPE'!$A$1:$C$28, 3, 0), "")</f>
        <v>433.57</v>
      </c>
      <c r="O841" s="58">
        <f t="shared" si="75"/>
        <v>20</v>
      </c>
    </row>
    <row r="842" spans="1:15" x14ac:dyDescent="0.2">
      <c r="A842" s="55">
        <v>7432898</v>
      </c>
      <c r="B842" s="130" t="s">
        <v>1107</v>
      </c>
      <c r="C842" s="130" t="s">
        <v>6</v>
      </c>
      <c r="D842" s="55"/>
      <c r="E842" s="56" t="s">
        <v>1014</v>
      </c>
      <c r="F842" s="60">
        <v>43237</v>
      </c>
      <c r="G842" s="57" t="str">
        <f>VLOOKUP(Table1[[#This Row],[JOB TYPE]],'CODES FOR CLOSING TYPE'!$A$1:$B$28,2,0)</f>
        <v>ZNGA563B</v>
      </c>
      <c r="H842" s="58" t="str">
        <f>_xlfn.IFNA(VLOOKUP(Table1[[#This Row],[JOB TYPE]],Table2[#All],2,0), "Not req")</f>
        <v>REQ</v>
      </c>
      <c r="I842" s="56" t="s">
        <v>164</v>
      </c>
      <c r="J842" s="58" t="str">
        <f>CONCATENATE(Table1[[#This Row],[WORK ID]],Table1[[#This Row],[CODE]])</f>
        <v>7432898ZNGA563B</v>
      </c>
      <c r="K842" s="58" t="str">
        <f t="shared" si="76"/>
        <v>UNIQUE</v>
      </c>
      <c r="L842" s="58" t="b">
        <f t="shared" si="73"/>
        <v>1</v>
      </c>
      <c r="M842" s="58" t="str">
        <f t="shared" si="74"/>
        <v>PAY</v>
      </c>
      <c r="N842" s="59">
        <f>IF(M842="PAY", VLOOKUP(Table1[[#This Row],[JOB TYPE]],'CODES FOR CLOSING TYPE'!$A$1:$C$28, 3, 0), "")</f>
        <v>383.5</v>
      </c>
      <c r="O842" s="58">
        <f t="shared" si="75"/>
        <v>20</v>
      </c>
    </row>
    <row r="843" spans="1:15" x14ac:dyDescent="0.2">
      <c r="A843" s="55">
        <v>7513799</v>
      </c>
      <c r="B843" s="130" t="s">
        <v>1108</v>
      </c>
      <c r="C843" s="130" t="s">
        <v>20</v>
      </c>
      <c r="D843" s="55"/>
      <c r="E843" s="56" t="s">
        <v>1014</v>
      </c>
      <c r="F843" s="60">
        <v>43238</v>
      </c>
      <c r="G843" s="57" t="str">
        <f>VLOOKUP(Table1[[#This Row],[JOB TYPE]],'CODES FOR CLOSING TYPE'!$A$1:$B$28,2,0)</f>
        <v>ZNGA564B</v>
      </c>
      <c r="H843" s="58" t="str">
        <f>_xlfn.IFNA(VLOOKUP(Table1[[#This Row],[JOB TYPE]],Table2[#All],2,0), "Not req")</f>
        <v>REQ</v>
      </c>
      <c r="I843" s="56" t="s">
        <v>164</v>
      </c>
      <c r="J843" s="58" t="str">
        <f>CONCATENATE(Table1[[#This Row],[WORK ID]],Table1[[#This Row],[CODE]])</f>
        <v>7513799ZNGA564B</v>
      </c>
      <c r="K843" s="58" t="str">
        <f t="shared" si="76"/>
        <v>DUP</v>
      </c>
      <c r="L843" s="58" t="b">
        <f t="shared" si="73"/>
        <v>1</v>
      </c>
      <c r="M843" s="58" t="str">
        <f t="shared" si="74"/>
        <v>NO</v>
      </c>
      <c r="N843" s="59" t="str">
        <f>IF(M843="PAY", VLOOKUP(Table1[[#This Row],[JOB TYPE]],'CODES FOR CLOSING TYPE'!$A$1:$C$28, 3, 0), "")</f>
        <v/>
      </c>
      <c r="O843" s="58">
        <f t="shared" si="75"/>
        <v>20</v>
      </c>
    </row>
    <row r="844" spans="1:15" x14ac:dyDescent="0.2">
      <c r="A844" s="55">
        <v>7433531</v>
      </c>
      <c r="B844" s="130" t="s">
        <v>1109</v>
      </c>
      <c r="C844" s="130" t="s">
        <v>91</v>
      </c>
      <c r="D844" s="55"/>
      <c r="E844" s="56" t="s">
        <v>1014</v>
      </c>
      <c r="F844" s="60">
        <v>43238</v>
      </c>
      <c r="G844" s="57" t="str">
        <f>VLOOKUP(Table1[[#This Row],[JOB TYPE]],'CODES FOR CLOSING TYPE'!$A$1:$B$28,2,0)</f>
        <v>ZNGA562B</v>
      </c>
      <c r="H844" s="58" t="str">
        <f>_xlfn.IFNA(VLOOKUP(Table1[[#This Row],[JOB TYPE]],Table2[#All],2,0), "Not req")</f>
        <v>Not req</v>
      </c>
      <c r="I844" s="56"/>
      <c r="J844" s="58" t="str">
        <f>CONCATENATE(Table1[[#This Row],[WORK ID]],Table1[[#This Row],[CODE]])</f>
        <v>7433531ZNGA562B</v>
      </c>
      <c r="K844" s="58" t="str">
        <f t="shared" si="76"/>
        <v>UNIQUE</v>
      </c>
      <c r="L844" s="58" t="b">
        <f t="shared" ref="L844:L867" si="77">SUMPRODUCT(--(G844=BUILDCODES))&gt;0</f>
        <v>1</v>
      </c>
      <c r="M844" s="58" t="str">
        <f t="shared" ref="M844:M867" si="78">IF(AND(K844="DUP", L844=TRUE),"NO","PAY")</f>
        <v>PAY</v>
      </c>
      <c r="N844" s="59">
        <f>IF(M844="PAY", VLOOKUP(Table1[[#This Row],[JOB TYPE]],'CODES FOR CLOSING TYPE'!$A$1:$C$28, 3, 0), "")</f>
        <v>254.64</v>
      </c>
      <c r="O844" s="58">
        <f t="shared" ref="O844:O867" si="79">WEEKNUM(F844,2)</f>
        <v>20</v>
      </c>
    </row>
    <row r="845" spans="1:15" x14ac:dyDescent="0.2">
      <c r="A845" s="55">
        <v>7461532</v>
      </c>
      <c r="B845" s="130" t="s">
        <v>1110</v>
      </c>
      <c r="C845" s="130" t="s">
        <v>32</v>
      </c>
      <c r="D845" s="55"/>
      <c r="E845" s="56" t="s">
        <v>1014</v>
      </c>
      <c r="F845" s="60">
        <v>43239</v>
      </c>
      <c r="G845" s="57" t="str">
        <f>VLOOKUP(Table1[[#This Row],[JOB TYPE]],'CODES FOR CLOSING TYPE'!$A$1:$B$28,2,0)</f>
        <v>ZNGA562BC</v>
      </c>
      <c r="H845" s="58" t="str">
        <f>_xlfn.IFNA(VLOOKUP(Table1[[#This Row],[JOB TYPE]],Table2[#All],2,0), "Not req")</f>
        <v>Not req</v>
      </c>
      <c r="I845" s="56"/>
      <c r="J845" s="58" t="str">
        <f>CONCATENATE(Table1[[#This Row],[WORK ID]],Table1[[#This Row],[CODE]])</f>
        <v>7461532ZNGA562BC</v>
      </c>
      <c r="K845" s="58" t="str">
        <f t="shared" si="76"/>
        <v>UNIQUE</v>
      </c>
      <c r="L845" s="58" t="b">
        <f t="shared" si="77"/>
        <v>0</v>
      </c>
      <c r="M845" s="58" t="str">
        <f t="shared" si="78"/>
        <v>PAY</v>
      </c>
      <c r="N845" s="59">
        <f>IF(M845="PAY", VLOOKUP(Table1[[#This Row],[JOB TYPE]],'CODES FOR CLOSING TYPE'!$A$1:$C$28, 3, 0), "")</f>
        <v>498.69</v>
      </c>
      <c r="O845" s="58">
        <f t="shared" si="79"/>
        <v>20</v>
      </c>
    </row>
    <row r="846" spans="1:15" x14ac:dyDescent="0.2">
      <c r="A846" s="55">
        <v>7513799</v>
      </c>
      <c r="B846" s="130" t="s">
        <v>1108</v>
      </c>
      <c r="C846" s="130" t="s">
        <v>52</v>
      </c>
      <c r="D846" s="55"/>
      <c r="E846" s="56" t="s">
        <v>1014</v>
      </c>
      <c r="F846" s="60">
        <v>43239</v>
      </c>
      <c r="G846" s="57" t="str">
        <f>VLOOKUP(Table1[[#This Row],[JOB TYPE]],'CODES FOR CLOSING TYPE'!$A$1:$B$28,2,0)</f>
        <v>ZNGA564BC</v>
      </c>
      <c r="H846" s="58" t="str">
        <f>_xlfn.IFNA(VLOOKUP(Table1[[#This Row],[JOB TYPE]],Table2[#All],2,0), "Not req")</f>
        <v>Not req</v>
      </c>
      <c r="I846" s="56"/>
      <c r="J846" s="58" t="str">
        <f>CONCATENATE(Table1[[#This Row],[WORK ID]],Table1[[#This Row],[CODE]])</f>
        <v>7513799ZNGA564BC</v>
      </c>
      <c r="K846" s="58" t="str">
        <f t="shared" si="76"/>
        <v>UNIQUE</v>
      </c>
      <c r="L846" s="58" t="b">
        <f t="shared" si="77"/>
        <v>0</v>
      </c>
      <c r="M846" s="58" t="str">
        <f t="shared" si="78"/>
        <v>PAY</v>
      </c>
      <c r="N846" s="59">
        <f>IF(M846="PAY", VLOOKUP(Table1[[#This Row],[JOB TYPE]],'CODES FOR CLOSING TYPE'!$A$1:$C$28, 3, 0), "")</f>
        <v>881.69</v>
      </c>
      <c r="O846" s="58">
        <f t="shared" si="79"/>
        <v>20</v>
      </c>
    </row>
    <row r="847" spans="1:15" x14ac:dyDescent="0.2">
      <c r="A847" s="55">
        <v>7349446</v>
      </c>
      <c r="B847" s="130" t="s">
        <v>1111</v>
      </c>
      <c r="C847" s="130" t="s">
        <v>9</v>
      </c>
      <c r="D847" s="55"/>
      <c r="E847" s="56" t="s">
        <v>1010</v>
      </c>
      <c r="F847" s="60">
        <v>43237</v>
      </c>
      <c r="G847" s="57" t="str">
        <f>VLOOKUP(Table1[[#This Row],[JOB TYPE]],'CODES FOR CLOSING TYPE'!$A$1:$B$28,2,0)</f>
        <v>ZNGA561B</v>
      </c>
      <c r="H847" s="58" t="str">
        <f>_xlfn.IFNA(VLOOKUP(Table1[[#This Row],[JOB TYPE]],Table2[#All],2,0), "Not req")</f>
        <v>Not req</v>
      </c>
      <c r="I847" s="56"/>
      <c r="J847" s="58" t="str">
        <f>CONCATENATE(Table1[[#This Row],[WORK ID]],Table1[[#This Row],[CODE]])</f>
        <v>7349446ZNGA561B</v>
      </c>
      <c r="K847" s="58" t="str">
        <f t="shared" si="76"/>
        <v>UNIQUE</v>
      </c>
      <c r="L847" s="58" t="b">
        <f t="shared" si="77"/>
        <v>1</v>
      </c>
      <c r="M847" s="58" t="str">
        <f t="shared" si="78"/>
        <v>PAY</v>
      </c>
      <c r="N847" s="59">
        <f>IF(M847="PAY", VLOOKUP(Table1[[#This Row],[JOB TYPE]],'CODES FOR CLOSING TYPE'!$A$1:$C$28, 3, 0), "")</f>
        <v>194.94</v>
      </c>
      <c r="O847" s="58">
        <f t="shared" si="79"/>
        <v>20</v>
      </c>
    </row>
    <row r="848" spans="1:15" x14ac:dyDescent="0.2">
      <c r="A848" s="55">
        <v>7337067</v>
      </c>
      <c r="B848" s="130" t="s">
        <v>1112</v>
      </c>
      <c r="C848" s="130" t="s">
        <v>29</v>
      </c>
      <c r="D848" s="55"/>
      <c r="E848" s="56" t="s">
        <v>1010</v>
      </c>
      <c r="F848" s="60">
        <v>43237</v>
      </c>
      <c r="G848" s="57" t="str">
        <f>VLOOKUP(Table1[[#This Row],[JOB TYPE]],'CODES FOR CLOSING TYPE'!$A$1:$B$28,2,0)</f>
        <v>ZNGA560B</v>
      </c>
      <c r="H848" s="58" t="str">
        <f>_xlfn.IFNA(VLOOKUP(Table1[[#This Row],[JOB TYPE]],Table2[#All],2,0), "Not req")</f>
        <v>Not req</v>
      </c>
      <c r="I848" s="56"/>
      <c r="J848" s="58" t="str">
        <f>CONCATENATE(Table1[[#This Row],[WORK ID]],Table1[[#This Row],[CODE]])</f>
        <v>7337067ZNGA560B</v>
      </c>
      <c r="K848" s="58" t="str">
        <f t="shared" si="76"/>
        <v>UNIQUE</v>
      </c>
      <c r="L848" s="58" t="b">
        <f t="shared" si="77"/>
        <v>1</v>
      </c>
      <c r="M848" s="58" t="str">
        <f t="shared" si="78"/>
        <v>PAY</v>
      </c>
      <c r="N848" s="59">
        <f>IF(M848="PAY", VLOOKUP(Table1[[#This Row],[JOB TYPE]],'CODES FOR CLOSING TYPE'!$A$1:$C$28, 3, 0), "")</f>
        <v>187.32</v>
      </c>
      <c r="O848" s="58">
        <f t="shared" si="79"/>
        <v>20</v>
      </c>
    </row>
    <row r="849" spans="1:15" x14ac:dyDescent="0.2">
      <c r="A849" s="55">
        <v>7436377</v>
      </c>
      <c r="B849" s="130" t="s">
        <v>1090</v>
      </c>
      <c r="C849" s="130" t="s">
        <v>15</v>
      </c>
      <c r="D849" s="55"/>
      <c r="E849" s="56" t="s">
        <v>1010</v>
      </c>
      <c r="F849" s="60">
        <v>43238</v>
      </c>
      <c r="G849" s="57" t="str">
        <f>VLOOKUP(Table1[[#This Row],[JOB TYPE]],'CODES FOR CLOSING TYPE'!$A$1:$B$28,2,0)</f>
        <v>ZNGA561BC</v>
      </c>
      <c r="H849" s="58" t="str">
        <f>_xlfn.IFNA(VLOOKUP(Table1[[#This Row],[JOB TYPE]],Table2[#All],2,0), "Not req")</f>
        <v>Not req</v>
      </c>
      <c r="I849" s="56"/>
      <c r="J849" s="58" t="str">
        <f>CONCATENATE(Table1[[#This Row],[WORK ID]],Table1[[#This Row],[CODE]])</f>
        <v>7436377ZNGA561BC</v>
      </c>
      <c r="K849" s="58" t="str">
        <f t="shared" si="76"/>
        <v>UNIQUE</v>
      </c>
      <c r="L849" s="58" t="b">
        <f t="shared" si="77"/>
        <v>0</v>
      </c>
      <c r="M849" s="58" t="str">
        <f t="shared" si="78"/>
        <v>PAY</v>
      </c>
      <c r="N849" s="59">
        <f>IF(M849="PAY", VLOOKUP(Table1[[#This Row],[JOB TYPE]],'CODES FOR CLOSING TYPE'!$A$1:$C$28, 3, 0), "")</f>
        <v>433.57</v>
      </c>
      <c r="O849" s="58">
        <f t="shared" si="79"/>
        <v>20</v>
      </c>
    </row>
    <row r="850" spans="1:15" x14ac:dyDescent="0.2">
      <c r="A850" s="55">
        <v>7541578</v>
      </c>
      <c r="B850" s="130" t="s">
        <v>1113</v>
      </c>
      <c r="C850" s="130" t="s">
        <v>29</v>
      </c>
      <c r="D850" s="55"/>
      <c r="E850" s="56" t="s">
        <v>1010</v>
      </c>
      <c r="F850" s="60">
        <v>43239</v>
      </c>
      <c r="G850" s="57" t="str">
        <f>VLOOKUP(Table1[[#This Row],[JOB TYPE]],'CODES FOR CLOSING TYPE'!$A$1:$B$28,2,0)</f>
        <v>ZNGA560B</v>
      </c>
      <c r="H850" s="58" t="str">
        <f>_xlfn.IFNA(VLOOKUP(Table1[[#This Row],[JOB TYPE]],Table2[#All],2,0), "Not req")</f>
        <v>Not req</v>
      </c>
      <c r="I850" s="56"/>
      <c r="J850" s="58" t="str">
        <f>CONCATENATE(Table1[[#This Row],[WORK ID]],Table1[[#This Row],[CODE]])</f>
        <v>7541578ZNGA560B</v>
      </c>
      <c r="K850" s="58" t="str">
        <f t="shared" si="76"/>
        <v>UNIQUE</v>
      </c>
      <c r="L850" s="58" t="b">
        <f t="shared" si="77"/>
        <v>1</v>
      </c>
      <c r="M850" s="58" t="str">
        <f t="shared" si="78"/>
        <v>PAY</v>
      </c>
      <c r="N850" s="59">
        <f>IF(M850="PAY", VLOOKUP(Table1[[#This Row],[JOB TYPE]],'CODES FOR CLOSING TYPE'!$A$1:$C$28, 3, 0), "")</f>
        <v>187.32</v>
      </c>
      <c r="O850" s="58">
        <f t="shared" si="79"/>
        <v>20</v>
      </c>
    </row>
    <row r="851" spans="1:15" x14ac:dyDescent="0.2">
      <c r="A851" s="55">
        <v>7173222</v>
      </c>
      <c r="B851" s="130" t="s">
        <v>1114</v>
      </c>
      <c r="C851" s="130" t="s">
        <v>6</v>
      </c>
      <c r="D851" s="55"/>
      <c r="E851" s="56" t="s">
        <v>1010</v>
      </c>
      <c r="F851" s="60">
        <v>43239</v>
      </c>
      <c r="G851" s="57" t="str">
        <f>VLOOKUP(Table1[[#This Row],[JOB TYPE]],'CODES FOR CLOSING TYPE'!$A$1:$B$28,2,0)</f>
        <v>ZNGA563B</v>
      </c>
      <c r="H851" s="58" t="str">
        <f>_xlfn.IFNA(VLOOKUP(Table1[[#This Row],[JOB TYPE]],Table2[#All],2,0), "Not req")</f>
        <v>REQ</v>
      </c>
      <c r="I851" s="56" t="s">
        <v>165</v>
      </c>
      <c r="J851" s="58" t="str">
        <f>CONCATENATE(Table1[[#This Row],[WORK ID]],Table1[[#This Row],[CODE]])</f>
        <v>7173222ZNGA563B</v>
      </c>
      <c r="K851" s="58" t="str">
        <f t="shared" si="76"/>
        <v>UNIQUE</v>
      </c>
      <c r="L851" s="58" t="b">
        <f t="shared" si="77"/>
        <v>1</v>
      </c>
      <c r="M851" s="58" t="str">
        <f t="shared" si="78"/>
        <v>PAY</v>
      </c>
      <c r="N851" s="59">
        <f>IF(M851="PAY", VLOOKUP(Table1[[#This Row],[JOB TYPE]],'CODES FOR CLOSING TYPE'!$A$1:$C$28, 3, 0), "")</f>
        <v>383.5</v>
      </c>
      <c r="O851" s="58">
        <f t="shared" si="79"/>
        <v>20</v>
      </c>
    </row>
    <row r="852" spans="1:15" x14ac:dyDescent="0.2">
      <c r="A852" s="55">
        <v>7516332</v>
      </c>
      <c r="B852" s="130" t="s">
        <v>1115</v>
      </c>
      <c r="C852" s="130" t="s">
        <v>91</v>
      </c>
      <c r="D852" s="55"/>
      <c r="E852" s="56" t="s">
        <v>1010</v>
      </c>
      <c r="F852" s="60">
        <v>43239</v>
      </c>
      <c r="G852" s="57" t="str">
        <f>VLOOKUP(Table1[[#This Row],[JOB TYPE]],'CODES FOR CLOSING TYPE'!$A$1:$B$28,2,0)</f>
        <v>ZNGA562B</v>
      </c>
      <c r="H852" s="58" t="str">
        <f>_xlfn.IFNA(VLOOKUP(Table1[[#This Row],[JOB TYPE]],Table2[#All],2,0), "Not req")</f>
        <v>Not req</v>
      </c>
      <c r="I852" s="56"/>
      <c r="J852" s="58" t="str">
        <f>CONCATENATE(Table1[[#This Row],[WORK ID]],Table1[[#This Row],[CODE]])</f>
        <v>7516332ZNGA562B</v>
      </c>
      <c r="K852" s="58" t="str">
        <f t="shared" si="76"/>
        <v>UNIQUE</v>
      </c>
      <c r="L852" s="58" t="b">
        <f t="shared" si="77"/>
        <v>1</v>
      </c>
      <c r="M852" s="58" t="str">
        <f t="shared" si="78"/>
        <v>PAY</v>
      </c>
      <c r="N852" s="59">
        <f>IF(M852="PAY", VLOOKUP(Table1[[#This Row],[JOB TYPE]],'CODES FOR CLOSING TYPE'!$A$1:$C$28, 3, 0), "")</f>
        <v>254.64</v>
      </c>
      <c r="O852" s="58">
        <f t="shared" si="79"/>
        <v>20</v>
      </c>
    </row>
    <row r="853" spans="1:15" x14ac:dyDescent="0.2">
      <c r="A853" s="55">
        <v>7561800</v>
      </c>
      <c r="B853" s="130" t="s">
        <v>1116</v>
      </c>
      <c r="C853" s="130" t="s">
        <v>6</v>
      </c>
      <c r="D853" s="55"/>
      <c r="E853" s="56" t="s">
        <v>51</v>
      </c>
      <c r="F853" s="60">
        <v>43237</v>
      </c>
      <c r="G853" s="57" t="str">
        <f>VLOOKUP(Table1[[#This Row],[JOB TYPE]],'CODES FOR CLOSING TYPE'!$A$1:$B$28,2,0)</f>
        <v>ZNGA563B</v>
      </c>
      <c r="H853" s="58" t="str">
        <f>_xlfn.IFNA(VLOOKUP(Table1[[#This Row],[JOB TYPE]],Table2[#All],2,0), "Not req")</f>
        <v>REQ</v>
      </c>
      <c r="I853" s="56" t="s">
        <v>164</v>
      </c>
      <c r="J853" s="58" t="str">
        <f>CONCATENATE(Table1[[#This Row],[WORK ID]],Table1[[#This Row],[CODE]])</f>
        <v>7561800ZNGA563B</v>
      </c>
      <c r="K853" s="58" t="str">
        <f t="shared" si="76"/>
        <v>DUP</v>
      </c>
      <c r="L853" s="58" t="b">
        <f t="shared" si="77"/>
        <v>1</v>
      </c>
      <c r="M853" s="58" t="str">
        <f t="shared" si="78"/>
        <v>NO</v>
      </c>
      <c r="N853" s="59" t="str">
        <f>IF(M853="PAY", VLOOKUP(Table1[[#This Row],[JOB TYPE]],'CODES FOR CLOSING TYPE'!$A$1:$C$28, 3, 0), "")</f>
        <v/>
      </c>
      <c r="O853" s="58">
        <f t="shared" si="79"/>
        <v>20</v>
      </c>
    </row>
    <row r="854" spans="1:15" x14ac:dyDescent="0.35">
      <c r="A854" s="30">
        <v>7561800</v>
      </c>
      <c r="B854" s="30" t="s">
        <v>1116</v>
      </c>
      <c r="C854" s="30" t="s">
        <v>26</v>
      </c>
      <c r="D854" s="30"/>
      <c r="E854" s="1" t="s">
        <v>51</v>
      </c>
      <c r="F854" s="51">
        <v>43237</v>
      </c>
      <c r="G854" s="32" t="str">
        <f>VLOOKUP(Table1[[#This Row],[JOB TYPE]],'CODES FOR CLOSING TYPE'!$A$1:$B$28,2,0)</f>
        <v>ZNGA563BC</v>
      </c>
      <c r="H854" s="5" t="str">
        <f>_xlfn.IFNA(VLOOKUP(Table1[[#This Row],[JOB TYPE]],Table2[#All],2,0), "Not req")</f>
        <v>Not req</v>
      </c>
      <c r="J854" s="5" t="str">
        <f>CONCATENATE(Table1[[#This Row],[WORK ID]],Table1[[#This Row],[CODE]])</f>
        <v>7561800ZNGA563BC</v>
      </c>
      <c r="K854" s="5" t="str">
        <f t="shared" si="76"/>
        <v>UNIQUE</v>
      </c>
      <c r="L854" s="5" t="b">
        <f t="shared" si="77"/>
        <v>0</v>
      </c>
      <c r="M854" s="5" t="str">
        <f t="shared" si="78"/>
        <v>PAY</v>
      </c>
      <c r="N854" s="34">
        <f>IF(M854="PAY", VLOOKUP(Table1[[#This Row],[JOB TYPE]],'CODES FOR CLOSING TYPE'!$A$1:$C$28, 3, 0), "")</f>
        <v>626.70000000000005</v>
      </c>
      <c r="O854" s="5">
        <f t="shared" si="79"/>
        <v>20</v>
      </c>
    </row>
    <row r="855" spans="1:15" x14ac:dyDescent="0.2">
      <c r="A855" s="55">
        <v>7561748</v>
      </c>
      <c r="B855" s="130" t="s">
        <v>1117</v>
      </c>
      <c r="C855" s="130" t="s">
        <v>9</v>
      </c>
      <c r="D855" s="55"/>
      <c r="E855" s="1" t="s">
        <v>51</v>
      </c>
      <c r="F855" s="60">
        <v>43237</v>
      </c>
      <c r="G855" s="57" t="str">
        <f>VLOOKUP(Table1[[#This Row],[JOB TYPE]],'CODES FOR CLOSING TYPE'!$A$1:$B$28,2,0)</f>
        <v>ZNGA561B</v>
      </c>
      <c r="H855" s="58" t="str">
        <f>_xlfn.IFNA(VLOOKUP(Table1[[#This Row],[JOB TYPE]],Table2[#All],2,0), "Not req")</f>
        <v>Not req</v>
      </c>
      <c r="I855" s="56"/>
      <c r="J855" s="58" t="str">
        <f>CONCATENATE(Table1[[#This Row],[WORK ID]],Table1[[#This Row],[CODE]])</f>
        <v>7561748ZNGA561B</v>
      </c>
      <c r="K855" s="58" t="str">
        <f t="shared" si="76"/>
        <v>DUP</v>
      </c>
      <c r="L855" s="58" t="b">
        <f t="shared" si="77"/>
        <v>1</v>
      </c>
      <c r="M855" s="58" t="str">
        <f t="shared" si="78"/>
        <v>NO</v>
      </c>
      <c r="N855" s="59" t="str">
        <f>IF(M855="PAY", VLOOKUP(Table1[[#This Row],[JOB TYPE]],'CODES FOR CLOSING TYPE'!$A$1:$C$28, 3, 0), "")</f>
        <v/>
      </c>
      <c r="O855" s="58">
        <f t="shared" si="79"/>
        <v>20</v>
      </c>
    </row>
    <row r="856" spans="1:15" x14ac:dyDescent="0.2">
      <c r="A856" s="55">
        <v>7561748</v>
      </c>
      <c r="B856" s="130" t="s">
        <v>1117</v>
      </c>
      <c r="C856" s="130" t="s">
        <v>15</v>
      </c>
      <c r="D856" s="55"/>
      <c r="E856" s="1" t="s">
        <v>51</v>
      </c>
      <c r="F856" s="60">
        <v>43238</v>
      </c>
      <c r="G856" s="57" t="str">
        <f>VLOOKUP(Table1[[#This Row],[JOB TYPE]],'CODES FOR CLOSING TYPE'!$A$1:$B$28,2,0)</f>
        <v>ZNGA561BC</v>
      </c>
      <c r="H856" s="58" t="str">
        <f>_xlfn.IFNA(VLOOKUP(Table1[[#This Row],[JOB TYPE]],Table2[#All],2,0), "Not req")</f>
        <v>Not req</v>
      </c>
      <c r="I856" s="56"/>
      <c r="J856" s="58" t="str">
        <f>CONCATENATE(Table1[[#This Row],[WORK ID]],Table1[[#This Row],[CODE]])</f>
        <v>7561748ZNGA561BC</v>
      </c>
      <c r="K856" s="58" t="str">
        <f t="shared" si="76"/>
        <v>UNIQUE</v>
      </c>
      <c r="L856" s="58" t="b">
        <f t="shared" si="77"/>
        <v>0</v>
      </c>
      <c r="M856" s="58" t="str">
        <f t="shared" si="78"/>
        <v>PAY</v>
      </c>
      <c r="N856" s="59">
        <f>IF(M856="PAY", VLOOKUP(Table1[[#This Row],[JOB TYPE]],'CODES FOR CLOSING TYPE'!$A$1:$C$28, 3, 0), "")</f>
        <v>433.57</v>
      </c>
      <c r="O856" s="58">
        <f t="shared" si="79"/>
        <v>20</v>
      </c>
    </row>
    <row r="857" spans="1:15" x14ac:dyDescent="0.2">
      <c r="A857" s="55">
        <v>7218757</v>
      </c>
      <c r="B857" s="130" t="s">
        <v>935</v>
      </c>
      <c r="C857" s="130" t="s">
        <v>26</v>
      </c>
      <c r="D857" s="55"/>
      <c r="E857" s="1" t="s">
        <v>51</v>
      </c>
      <c r="F857" s="60">
        <v>43238</v>
      </c>
      <c r="G857" s="57" t="str">
        <f>VLOOKUP(Table1[[#This Row],[JOB TYPE]],'CODES FOR CLOSING TYPE'!$A$1:$B$28,2,0)</f>
        <v>ZNGA563BC</v>
      </c>
      <c r="H857" s="58" t="str">
        <f>_xlfn.IFNA(VLOOKUP(Table1[[#This Row],[JOB TYPE]],Table2[#All],2,0), "Not req")</f>
        <v>Not req</v>
      </c>
      <c r="I857" s="56"/>
      <c r="J857" s="58" t="str">
        <f>CONCATENATE(Table1[[#This Row],[WORK ID]],Table1[[#This Row],[CODE]])</f>
        <v>7218757ZNGA563BC</v>
      </c>
      <c r="K857" s="58" t="str">
        <f t="shared" si="76"/>
        <v>UNIQUE</v>
      </c>
      <c r="L857" s="58" t="b">
        <f t="shared" si="77"/>
        <v>0</v>
      </c>
      <c r="M857" s="58" t="str">
        <f t="shared" si="78"/>
        <v>PAY</v>
      </c>
      <c r="N857" s="59">
        <f>IF(M857="PAY", VLOOKUP(Table1[[#This Row],[JOB TYPE]],'CODES FOR CLOSING TYPE'!$A$1:$C$28, 3, 0), "")</f>
        <v>626.70000000000005</v>
      </c>
      <c r="O857" s="58">
        <f t="shared" si="79"/>
        <v>20</v>
      </c>
    </row>
    <row r="858" spans="1:15" x14ac:dyDescent="0.2">
      <c r="A858" s="55">
        <v>7442067</v>
      </c>
      <c r="B858" s="130" t="s">
        <v>1069</v>
      </c>
      <c r="C858" s="130" t="s">
        <v>26</v>
      </c>
      <c r="D858" s="55"/>
      <c r="E858" s="56" t="s">
        <v>58</v>
      </c>
      <c r="F858" s="60">
        <v>43237</v>
      </c>
      <c r="G858" s="57" t="str">
        <f>VLOOKUP(Table1[[#This Row],[JOB TYPE]],'CODES FOR CLOSING TYPE'!$A$1:$B$28,2,0)</f>
        <v>ZNGA563BC</v>
      </c>
      <c r="H858" s="58" t="str">
        <f>_xlfn.IFNA(VLOOKUP(Table1[[#This Row],[JOB TYPE]],Table2[#All],2,0), "Not req")</f>
        <v>Not req</v>
      </c>
      <c r="I858" s="56"/>
      <c r="J858" s="58" t="str">
        <f>CONCATENATE(Table1[[#This Row],[WORK ID]],Table1[[#This Row],[CODE]])</f>
        <v>7442067ZNGA563BC</v>
      </c>
      <c r="K858" s="58" t="str">
        <f t="shared" si="76"/>
        <v>UNIQUE</v>
      </c>
      <c r="L858" s="58" t="b">
        <f t="shared" si="77"/>
        <v>0</v>
      </c>
      <c r="M858" s="58" t="str">
        <f t="shared" si="78"/>
        <v>PAY</v>
      </c>
      <c r="N858" s="59">
        <f>IF(M858="PAY", VLOOKUP(Table1[[#This Row],[JOB TYPE]],'CODES FOR CLOSING TYPE'!$A$1:$C$28, 3, 0), "")</f>
        <v>626.70000000000005</v>
      </c>
      <c r="O858" s="58">
        <f t="shared" si="79"/>
        <v>20</v>
      </c>
    </row>
    <row r="859" spans="1:15" x14ac:dyDescent="0.2">
      <c r="A859" s="55">
        <v>7550527</v>
      </c>
      <c r="B859" s="130" t="s">
        <v>1118</v>
      </c>
      <c r="C859" s="130" t="s">
        <v>6</v>
      </c>
      <c r="D859" s="55"/>
      <c r="E859" s="56" t="s">
        <v>58</v>
      </c>
      <c r="F859" s="60">
        <v>43237</v>
      </c>
      <c r="G859" s="57" t="str">
        <f>VLOOKUP(Table1[[#This Row],[JOB TYPE]],'CODES FOR CLOSING TYPE'!$A$1:$B$28,2,0)</f>
        <v>ZNGA563B</v>
      </c>
      <c r="H859" s="58" t="str">
        <f>_xlfn.IFNA(VLOOKUP(Table1[[#This Row],[JOB TYPE]],Table2[#All],2,0), "Not req")</f>
        <v>REQ</v>
      </c>
      <c r="I859" s="56" t="s">
        <v>164</v>
      </c>
      <c r="J859" s="58" t="str">
        <f>CONCATENATE(Table1[[#This Row],[WORK ID]],Table1[[#This Row],[CODE]])</f>
        <v>7550527ZNGA563B</v>
      </c>
      <c r="K859" s="58" t="str">
        <f t="shared" si="76"/>
        <v>DUP</v>
      </c>
      <c r="L859" s="58" t="b">
        <f t="shared" si="77"/>
        <v>1</v>
      </c>
      <c r="M859" s="58" t="str">
        <f t="shared" si="78"/>
        <v>NO</v>
      </c>
      <c r="N859" s="59" t="str">
        <f>IF(M859="PAY", VLOOKUP(Table1[[#This Row],[JOB TYPE]],'CODES FOR CLOSING TYPE'!$A$1:$C$28, 3, 0), "")</f>
        <v/>
      </c>
      <c r="O859" s="58">
        <f t="shared" si="79"/>
        <v>20</v>
      </c>
    </row>
    <row r="860" spans="1:15" x14ac:dyDescent="0.35">
      <c r="A860" s="30">
        <v>7550527</v>
      </c>
      <c r="B860" s="30" t="s">
        <v>1118</v>
      </c>
      <c r="C860" s="30" t="s">
        <v>26</v>
      </c>
      <c r="D860" s="30"/>
      <c r="E860" s="1" t="s">
        <v>58</v>
      </c>
      <c r="F860" s="51">
        <v>43237</v>
      </c>
      <c r="G860" s="32" t="str">
        <f>VLOOKUP(Table1[[#This Row],[JOB TYPE]],'CODES FOR CLOSING TYPE'!$A$1:$B$28,2,0)</f>
        <v>ZNGA563BC</v>
      </c>
      <c r="H860" s="5" t="str">
        <f>_xlfn.IFNA(VLOOKUP(Table1[[#This Row],[JOB TYPE]],Table2[#All],2,0), "Not req")</f>
        <v>Not req</v>
      </c>
      <c r="J860" s="5" t="str">
        <f>CONCATENATE(Table1[[#This Row],[WORK ID]],Table1[[#This Row],[CODE]])</f>
        <v>7550527ZNGA563BC</v>
      </c>
      <c r="K860" s="5" t="str">
        <f t="shared" si="76"/>
        <v>UNIQUE</v>
      </c>
      <c r="L860" s="5" t="b">
        <f t="shared" si="77"/>
        <v>0</v>
      </c>
      <c r="M860" s="5" t="str">
        <f t="shared" si="78"/>
        <v>PAY</v>
      </c>
      <c r="N860" s="34">
        <f>IF(M860="PAY", VLOOKUP(Table1[[#This Row],[JOB TYPE]],'CODES FOR CLOSING TYPE'!$A$1:$C$28, 3, 0), "")</f>
        <v>626.70000000000005</v>
      </c>
      <c r="O860" s="5">
        <f t="shared" si="79"/>
        <v>20</v>
      </c>
    </row>
    <row r="861" spans="1:15" x14ac:dyDescent="0.2">
      <c r="A861" s="55">
        <v>7487556</v>
      </c>
      <c r="B861" s="130" t="s">
        <v>1119</v>
      </c>
      <c r="C861" s="130" t="s">
        <v>13</v>
      </c>
      <c r="D861" s="55"/>
      <c r="E861" s="1" t="s">
        <v>58</v>
      </c>
      <c r="F861" s="60">
        <v>43237</v>
      </c>
      <c r="G861" s="57" t="str">
        <f>VLOOKUP(Table1[[#This Row],[JOB TYPE]],'CODES FOR CLOSING TYPE'!$A$1:$B$28,2,0)</f>
        <v>Z999</v>
      </c>
      <c r="H861" s="58" t="str">
        <f>_xlfn.IFNA(VLOOKUP(Table1[[#This Row],[JOB TYPE]],Table2[#All],2,0), "Not req")</f>
        <v>REQ</v>
      </c>
      <c r="I861" s="56" t="s">
        <v>165</v>
      </c>
      <c r="J861" s="58" t="str">
        <f>CONCATENATE(Table1[[#This Row],[WORK ID]],Table1[[#This Row],[CODE]])</f>
        <v>7487556Z999</v>
      </c>
      <c r="K861" s="58" t="str">
        <f t="shared" si="76"/>
        <v>UNIQUE</v>
      </c>
      <c r="L861" s="58" t="b">
        <f t="shared" si="77"/>
        <v>0</v>
      </c>
      <c r="M861" s="58" t="str">
        <f t="shared" si="78"/>
        <v>PAY</v>
      </c>
      <c r="N861" s="59">
        <f>IF(M861="PAY", VLOOKUP(Table1[[#This Row],[JOB TYPE]],'CODES FOR CLOSING TYPE'!$A$1:$C$28, 3, 0), "")</f>
        <v>0</v>
      </c>
      <c r="O861" s="58">
        <f t="shared" si="79"/>
        <v>20</v>
      </c>
    </row>
    <row r="862" spans="1:15" x14ac:dyDescent="0.2">
      <c r="A862" s="55">
        <v>7487556</v>
      </c>
      <c r="B862" s="130" t="s">
        <v>1119</v>
      </c>
      <c r="C862" s="130" t="s">
        <v>9</v>
      </c>
      <c r="D862" s="55"/>
      <c r="E862" s="1" t="s">
        <v>58</v>
      </c>
      <c r="F862" s="60">
        <v>43238</v>
      </c>
      <c r="G862" s="57" t="str">
        <f>VLOOKUP(Table1[[#This Row],[JOB TYPE]],'CODES FOR CLOSING TYPE'!$A$1:$B$28,2,0)</f>
        <v>ZNGA561B</v>
      </c>
      <c r="H862" s="58" t="str">
        <f>_xlfn.IFNA(VLOOKUP(Table1[[#This Row],[JOB TYPE]],Table2[#All],2,0), "Not req")</f>
        <v>Not req</v>
      </c>
      <c r="I862" s="56"/>
      <c r="J862" s="58" t="str">
        <f>CONCATENATE(Table1[[#This Row],[WORK ID]],Table1[[#This Row],[CODE]])</f>
        <v>7487556ZNGA561B</v>
      </c>
      <c r="K862" s="58" t="str">
        <f t="shared" si="76"/>
        <v>DUP</v>
      </c>
      <c r="L862" s="58" t="b">
        <f t="shared" si="77"/>
        <v>1</v>
      </c>
      <c r="M862" s="58" t="str">
        <f t="shared" si="78"/>
        <v>NO</v>
      </c>
      <c r="N862" s="59" t="str">
        <f>IF(M862="PAY", VLOOKUP(Table1[[#This Row],[JOB TYPE]],'CODES FOR CLOSING TYPE'!$A$1:$C$28, 3, 0), "")</f>
        <v/>
      </c>
      <c r="O862" s="58">
        <f t="shared" si="79"/>
        <v>20</v>
      </c>
    </row>
    <row r="863" spans="1:15" x14ac:dyDescent="0.2">
      <c r="A863" s="55">
        <v>7514175</v>
      </c>
      <c r="B863" s="130" t="s">
        <v>1120</v>
      </c>
      <c r="C863" s="130" t="s">
        <v>6</v>
      </c>
      <c r="D863" s="55"/>
      <c r="E863" s="1" t="s">
        <v>58</v>
      </c>
      <c r="F863" s="60">
        <v>43238</v>
      </c>
      <c r="G863" s="57" t="str">
        <f>VLOOKUP(Table1[[#This Row],[JOB TYPE]],'CODES FOR CLOSING TYPE'!$A$1:$B$28,2,0)</f>
        <v>ZNGA563B</v>
      </c>
      <c r="H863" s="58" t="str">
        <f>_xlfn.IFNA(VLOOKUP(Table1[[#This Row],[JOB TYPE]],Table2[#All],2,0), "Not req")</f>
        <v>REQ</v>
      </c>
      <c r="I863" s="56" t="s">
        <v>164</v>
      </c>
      <c r="J863" s="58" t="str">
        <f>CONCATENATE(Table1[[#This Row],[WORK ID]],Table1[[#This Row],[CODE]])</f>
        <v>7514175ZNGA563B</v>
      </c>
      <c r="K863" s="58" t="str">
        <f t="shared" si="76"/>
        <v>UNIQUE</v>
      </c>
      <c r="L863" s="58" t="b">
        <f t="shared" si="77"/>
        <v>1</v>
      </c>
      <c r="M863" s="58" t="str">
        <f t="shared" si="78"/>
        <v>PAY</v>
      </c>
      <c r="N863" s="59">
        <f>IF(M863="PAY", VLOOKUP(Table1[[#This Row],[JOB TYPE]],'CODES FOR CLOSING TYPE'!$A$1:$C$28, 3, 0), "")</f>
        <v>383.5</v>
      </c>
      <c r="O863" s="58">
        <f t="shared" si="79"/>
        <v>20</v>
      </c>
    </row>
    <row r="864" spans="1:15" x14ac:dyDescent="0.2">
      <c r="A864" s="55">
        <v>7487556</v>
      </c>
      <c r="B864" s="130" t="s">
        <v>1119</v>
      </c>
      <c r="C864" s="130" t="s">
        <v>15</v>
      </c>
      <c r="D864" s="55"/>
      <c r="E864" s="1" t="s">
        <v>58</v>
      </c>
      <c r="F864" s="60">
        <v>43239</v>
      </c>
      <c r="G864" s="57" t="str">
        <f>VLOOKUP(Table1[[#This Row],[JOB TYPE]],'CODES FOR CLOSING TYPE'!$A$1:$B$28,2,0)</f>
        <v>ZNGA561BC</v>
      </c>
      <c r="H864" s="58" t="str">
        <f>_xlfn.IFNA(VLOOKUP(Table1[[#This Row],[JOB TYPE]],Table2[#All],2,0), "Not req")</f>
        <v>Not req</v>
      </c>
      <c r="I864" s="56"/>
      <c r="J864" s="58" t="str">
        <f>CONCATENATE(Table1[[#This Row],[WORK ID]],Table1[[#This Row],[CODE]])</f>
        <v>7487556ZNGA561BC</v>
      </c>
      <c r="K864" s="58" t="str">
        <f t="shared" si="76"/>
        <v>UNIQUE</v>
      </c>
      <c r="L864" s="58" t="b">
        <f t="shared" si="77"/>
        <v>0</v>
      </c>
      <c r="M864" s="58" t="str">
        <f t="shared" si="78"/>
        <v>PAY</v>
      </c>
      <c r="N864" s="59">
        <f>IF(M864="PAY", VLOOKUP(Table1[[#This Row],[JOB TYPE]],'CODES FOR CLOSING TYPE'!$A$1:$C$28, 3, 0), "")</f>
        <v>433.57</v>
      </c>
      <c r="O864" s="58">
        <f t="shared" si="79"/>
        <v>20</v>
      </c>
    </row>
    <row r="865" spans="1:15" x14ac:dyDescent="0.2">
      <c r="A865" s="55">
        <v>7570057</v>
      </c>
      <c r="B865" s="130" t="s">
        <v>1121</v>
      </c>
      <c r="C865" s="130" t="s">
        <v>6</v>
      </c>
      <c r="D865" s="55"/>
      <c r="E865" s="1" t="s">
        <v>58</v>
      </c>
      <c r="F865" s="60">
        <v>43239</v>
      </c>
      <c r="G865" s="57" t="str">
        <f>VLOOKUP(Table1[[#This Row],[JOB TYPE]],'CODES FOR CLOSING TYPE'!$A$1:$B$28,2,0)</f>
        <v>ZNGA563B</v>
      </c>
      <c r="H865" s="58" t="str">
        <f>_xlfn.IFNA(VLOOKUP(Table1[[#This Row],[JOB TYPE]],Table2[#All],2,0), "Not req")</f>
        <v>REQ</v>
      </c>
      <c r="I865" s="56" t="s">
        <v>164</v>
      </c>
      <c r="J865" s="58" t="str">
        <f>CONCATENATE(Table1[[#This Row],[WORK ID]],Table1[[#This Row],[CODE]])</f>
        <v>7570057ZNGA563B</v>
      </c>
      <c r="K865" s="58" t="str">
        <f t="shared" si="76"/>
        <v>UNIQUE</v>
      </c>
      <c r="L865" s="58" t="b">
        <f t="shared" si="77"/>
        <v>1</v>
      </c>
      <c r="M865" s="58" t="str">
        <f t="shared" si="78"/>
        <v>PAY</v>
      </c>
      <c r="N865" s="59">
        <f>IF(M865="PAY", VLOOKUP(Table1[[#This Row],[JOB TYPE]],'CODES FOR CLOSING TYPE'!$A$1:$C$28, 3, 0), "")</f>
        <v>383.5</v>
      </c>
      <c r="O865" s="58">
        <f t="shared" si="79"/>
        <v>20</v>
      </c>
    </row>
    <row r="866" spans="1:15" x14ac:dyDescent="0.2">
      <c r="A866" s="55">
        <v>7011510</v>
      </c>
      <c r="B866" s="130" t="s">
        <v>1081</v>
      </c>
      <c r="C866" s="130" t="s">
        <v>6</v>
      </c>
      <c r="D866" s="55"/>
      <c r="E866" s="56" t="s">
        <v>73</v>
      </c>
      <c r="F866" s="60">
        <v>43239</v>
      </c>
      <c r="G866" s="57" t="str">
        <f>VLOOKUP(Table1[[#This Row],[JOB TYPE]],'CODES FOR CLOSING TYPE'!$A$1:$B$28,2,0)</f>
        <v>ZNGA563B</v>
      </c>
      <c r="H866" s="58" t="str">
        <f>_xlfn.IFNA(VLOOKUP(Table1[[#This Row],[JOB TYPE]],Table2[#All],2,0), "Not req")</f>
        <v>REQ</v>
      </c>
      <c r="I866" s="56" t="s">
        <v>165</v>
      </c>
      <c r="J866" s="58" t="str">
        <f>CONCATENATE(Table1[[#This Row],[WORK ID]],Table1[[#This Row],[CODE]])</f>
        <v>7011510ZNGA563B</v>
      </c>
      <c r="K866" s="58" t="str">
        <f t="shared" si="76"/>
        <v>UNIQUE</v>
      </c>
      <c r="L866" s="58" t="b">
        <f t="shared" si="77"/>
        <v>1</v>
      </c>
      <c r="M866" s="58" t="str">
        <f t="shared" si="78"/>
        <v>PAY</v>
      </c>
      <c r="N866" s="59">
        <f>IF(M866="PAY", VLOOKUP(Table1[[#This Row],[JOB TYPE]],'CODES FOR CLOSING TYPE'!$A$1:$C$28, 3, 0), "")</f>
        <v>383.5</v>
      </c>
      <c r="O866" s="58">
        <f t="shared" si="79"/>
        <v>20</v>
      </c>
    </row>
    <row r="867" spans="1:15" x14ac:dyDescent="0.2">
      <c r="A867" s="55">
        <v>7164898</v>
      </c>
      <c r="B867" s="130" t="s">
        <v>1122</v>
      </c>
      <c r="C867" s="130" t="s">
        <v>6</v>
      </c>
      <c r="D867" s="55"/>
      <c r="E867" s="56" t="s">
        <v>73</v>
      </c>
      <c r="F867" s="60">
        <v>43239</v>
      </c>
      <c r="G867" s="57" t="str">
        <f>VLOOKUP(Table1[[#This Row],[JOB TYPE]],'CODES FOR CLOSING TYPE'!$A$1:$B$28,2,0)</f>
        <v>ZNGA563B</v>
      </c>
      <c r="H867" s="58" t="str">
        <f>_xlfn.IFNA(VLOOKUP(Table1[[#This Row],[JOB TYPE]],Table2[#All],2,0), "Not req")</f>
        <v>REQ</v>
      </c>
      <c r="I867" s="56" t="s">
        <v>165</v>
      </c>
      <c r="J867" s="58" t="str">
        <f>CONCATENATE(Table1[[#This Row],[WORK ID]],Table1[[#This Row],[CODE]])</f>
        <v>7164898ZNGA563B</v>
      </c>
      <c r="K867" s="58" t="str">
        <f t="shared" si="76"/>
        <v>UNIQUE</v>
      </c>
      <c r="L867" s="58" t="b">
        <f t="shared" si="77"/>
        <v>1</v>
      </c>
      <c r="M867" s="58" t="str">
        <f t="shared" si="78"/>
        <v>PAY</v>
      </c>
      <c r="N867" s="59">
        <f>IF(M867="PAY", VLOOKUP(Table1[[#This Row],[JOB TYPE]],'CODES FOR CLOSING TYPE'!$A$1:$C$28, 3, 0), "")</f>
        <v>383.5</v>
      </c>
      <c r="O867" s="58">
        <f t="shared" si="79"/>
        <v>20</v>
      </c>
    </row>
  </sheetData>
  <conditionalFormatting sqref="H2:H867">
    <cfRule type="cellIs" dxfId="4" priority="3" operator="equal">
      <formula>"REQ"</formula>
    </cfRule>
  </conditionalFormatting>
  <conditionalFormatting sqref="I211:N274 H275:N275 I276:N277 H278:N278 I279:N287 H288:N288 I289:N289 H290:N290 I291:N295 H296:N296 I297:N298 H301:N301 I300:N300 H299:N299 I302:N317 H615:N615 I616:N622 H623:N623 I624:N629 H630:N630 I631:N639 H640:N640 I641:N642 H643:N643 I644:N644 H645:N645 I646:N660 H661:N661 H1:H317 I662:N666 H667:N667 I668:N670 H671:N671 I672:N675 H676:N677 I678:N679 H680:N680 I681:N682 H683:N683 I684:N689 H690:N690 I691:N691 H692:N692 I693:N700 H701:N701 I702:N704 H705:N705 I706:N708 H709:N709 I710:N713 H714:N714 I715:N715 H716:N716 I717:N718 H719:N720 I721:N728 H729:N729 I730:N734 H735:N736 I737:N739 H740:N740 I741:N745 H746:N746 I747:N748 H749:N749 I750:N766 H767:N767 I768:N778 H779:N779 I780:N781 H782:N782 I783:N790 H791:N791 I792:N799 H800:N800 I801:N807 H808:N808 I809:N814 H815:N815 I816:N817 H818:N818 I819:N821 H822:N822 I823:N836 H837:N837 I838:N853 H854:N854 I855:N859 I861:N1048576 H860:N860 H319:H867 I319:N614 H318:N318">
    <cfRule type="cellIs" dxfId="3" priority="2" operator="equal">
      <formula>"REQ"</formula>
    </cfRule>
  </conditionalFormatting>
  <dataValidations count="1">
    <dataValidation type="list" allowBlank="1" showInputMessage="1" showErrorMessage="1" sqref="C55 C61">
      <formula1>CLOSINGTYPE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zoomScale="110" zoomScaleNormal="110" workbookViewId="0">
      <pane xSplit="1" topLeftCell="B1" activePane="topRight" state="frozen"/>
      <selection pane="topRight" activeCell="L2" sqref="L2"/>
    </sheetView>
  </sheetViews>
  <sheetFormatPr defaultRowHeight="14.5" x14ac:dyDescent="0.35"/>
  <cols>
    <col min="1" max="1" width="19.26953125" customWidth="1"/>
    <col min="2" max="2" width="13.81640625" customWidth="1"/>
    <col min="3" max="4" width="8.1796875" bestFit="1" customWidth="1"/>
    <col min="5" max="5" width="6.54296875" customWidth="1"/>
    <col min="6" max="6" width="7.1796875" customWidth="1"/>
    <col min="7" max="7" width="5.54296875" customWidth="1"/>
    <col min="8" max="8" width="7.7265625" customWidth="1"/>
    <col min="9" max="10" width="10.26953125" customWidth="1"/>
    <col min="11" max="11" width="10.1796875" customWidth="1"/>
    <col min="12" max="12" width="10.26953125" bestFit="1" customWidth="1"/>
    <col min="13" max="13" width="10.1796875" customWidth="1"/>
    <col min="14" max="14" width="7.1796875" customWidth="1"/>
    <col min="15" max="15" width="7.81640625" customWidth="1"/>
    <col min="16" max="16" width="7.54296875" customWidth="1"/>
    <col min="17" max="17" width="7.7265625" customWidth="1"/>
    <col min="18" max="18" width="6.7265625" customWidth="1"/>
    <col min="19" max="19" width="7.7265625" customWidth="1"/>
    <col min="20" max="20" width="7.26953125" customWidth="1"/>
    <col min="21" max="21" width="7.81640625" customWidth="1"/>
    <col min="22" max="22" width="8" customWidth="1"/>
    <col min="23" max="23" width="7.7265625" customWidth="1"/>
    <col min="24" max="24" width="6.54296875" customWidth="1"/>
    <col min="25" max="25" width="7.7265625" customWidth="1"/>
    <col min="26" max="26" width="7.26953125" customWidth="1"/>
    <col min="27" max="27" width="8.1796875" customWidth="1"/>
    <col min="28" max="28" width="7.26953125" customWidth="1"/>
    <col min="29" max="29" width="7.54296875" customWidth="1"/>
    <col min="30" max="30" width="6.7265625" customWidth="1"/>
    <col min="31" max="31" width="6.54296875" customWidth="1"/>
    <col min="32" max="32" width="7.1796875" customWidth="1"/>
  </cols>
  <sheetData>
    <row r="1" spans="1:32" ht="15.75" customHeight="1" x14ac:dyDescent="0.4">
      <c r="A1" s="128" t="s">
        <v>927</v>
      </c>
      <c r="B1" s="129">
        <f>SUM($A$19:$AF$19)</f>
        <v>93917.26</v>
      </c>
      <c r="D1" s="137" t="s">
        <v>925</v>
      </c>
      <c r="E1" s="138"/>
      <c r="F1" s="127">
        <v>5</v>
      </c>
      <c r="I1" s="125" t="str">
        <f>WEEKNUM(DATE($F$2, $F$1, $B$5))&amp;"-WEEK"</f>
        <v>18-WEEK</v>
      </c>
      <c r="J1" s="125" t="str">
        <f>WEEKNUM(DATE($F$2, $F$1, $B$5)+7)&amp;"-WEEK"</f>
        <v>19-WEEK</v>
      </c>
      <c r="K1" s="125" t="str">
        <f>WEEKNUM(DATE($F$2, $F$1, $B$5)+14)&amp;"-WEEK"</f>
        <v>20-WEEK</v>
      </c>
      <c r="L1" s="125" t="str">
        <f>WEEKNUM(DATE($F$2, $F$1, $B$5+21))&amp;"-WEEK"</f>
        <v>21-WEEK</v>
      </c>
      <c r="M1" s="125" t="str">
        <f>WEEKNUM(DATE($F$2, $F$1, $B$5+28))&amp;"-WEEK"</f>
        <v>22-WEEK</v>
      </c>
      <c r="N1" s="106"/>
      <c r="O1" s="106"/>
      <c r="P1" s="106"/>
      <c r="Q1" s="106"/>
      <c r="R1" s="106"/>
    </row>
    <row r="2" spans="1:32" ht="16" x14ac:dyDescent="0.4">
      <c r="A2" s="128" t="s">
        <v>928</v>
      </c>
      <c r="B2" s="128">
        <f>SUM(B18:AF18)</f>
        <v>335</v>
      </c>
      <c r="D2" s="136" t="s">
        <v>926</v>
      </c>
      <c r="E2" s="136"/>
      <c r="F2" s="127">
        <v>2018</v>
      </c>
      <c r="I2" s="126">
        <f>INT(SUMIFS(Table1[[#All],[FINAL PAY]],Table1[[#All],[WEEKNUM]], WEEKNUM(DATE($F$2, $F$1, B$5))))</f>
        <v>24690</v>
      </c>
      <c r="J2" s="126">
        <f>INT(SUMIFS(Table1[[#All],[FINAL PAY]],Table1[[#All],[WEEKNUM]], WEEKNUM(DATE($F$2, $F$1, I$5))))</f>
        <v>30949</v>
      </c>
      <c r="K2" s="126">
        <f>INT(SUMIFS(Table1[[#All],[FINAL PAY]],Table1[[#All],[WEEKNUM]], WEEKNUM(DATE($F$2, $F$1, P$5))))</f>
        <v>40017</v>
      </c>
      <c r="L2" s="126">
        <f>INT(SUMIFS(Table1[[#All],[FINAL PAY]],Table1[[#All],[WEEKNUM]], WEEKNUM(DATE($F$2, $F$1, $W$5))))</f>
        <v>0</v>
      </c>
      <c r="M2" s="126">
        <f>INT(SUMIFS(Table1[[#All],[FINAL PAY]],Table1[[#All],[WEEKNUM]], WEEKNUM(DATE($F$2, $F$1, $AD$5))))</f>
        <v>0</v>
      </c>
      <c r="N2" s="106"/>
      <c r="O2" s="106"/>
      <c r="P2" s="106"/>
      <c r="Q2" s="106"/>
      <c r="R2" s="106"/>
    </row>
    <row r="4" spans="1:32" ht="4.5" customHeight="1" thickBot="1" x14ac:dyDescent="0.4"/>
    <row r="5" spans="1:32" s="63" customFormat="1" ht="15.5" thickBot="1" x14ac:dyDescent="0.4">
      <c r="A5" s="108" t="s">
        <v>1015</v>
      </c>
      <c r="B5" s="111">
        <v>1</v>
      </c>
      <c r="C5" s="112">
        <v>2</v>
      </c>
      <c r="D5" s="112">
        <v>3</v>
      </c>
      <c r="E5" s="112">
        <v>4</v>
      </c>
      <c r="F5" s="112">
        <v>5</v>
      </c>
      <c r="G5" s="112">
        <v>6</v>
      </c>
      <c r="H5" s="112">
        <v>7</v>
      </c>
      <c r="I5" s="112">
        <v>8</v>
      </c>
      <c r="J5" s="112">
        <v>9</v>
      </c>
      <c r="K5" s="112">
        <v>10</v>
      </c>
      <c r="L5" s="112">
        <v>11</v>
      </c>
      <c r="M5" s="112">
        <v>12</v>
      </c>
      <c r="N5" s="112">
        <v>13</v>
      </c>
      <c r="O5" s="112">
        <v>14</v>
      </c>
      <c r="P5" s="112">
        <v>15</v>
      </c>
      <c r="Q5" s="112">
        <v>16</v>
      </c>
      <c r="R5" s="112">
        <v>17</v>
      </c>
      <c r="S5" s="112">
        <v>18</v>
      </c>
      <c r="T5" s="112">
        <v>19</v>
      </c>
      <c r="U5" s="112">
        <v>20</v>
      </c>
      <c r="V5" s="112">
        <v>21</v>
      </c>
      <c r="W5" s="112">
        <v>22</v>
      </c>
      <c r="X5" s="112">
        <v>23</v>
      </c>
      <c r="Y5" s="112">
        <v>24</v>
      </c>
      <c r="Z5" s="112">
        <v>25</v>
      </c>
      <c r="AA5" s="112">
        <v>26</v>
      </c>
      <c r="AB5" s="112">
        <v>27</v>
      </c>
      <c r="AC5" s="112">
        <v>28</v>
      </c>
      <c r="AD5" s="112">
        <v>29</v>
      </c>
      <c r="AE5" s="112">
        <v>30</v>
      </c>
      <c r="AF5" s="113">
        <v>31</v>
      </c>
    </row>
    <row r="6" spans="1:32" s="63" customFormat="1" ht="16" x14ac:dyDescent="0.35">
      <c r="A6" s="109" t="s">
        <v>872</v>
      </c>
      <c r="B6" s="114">
        <f t="shared" ref="B6:AF6" si="0">WEEKDAY(DATE($F$2,$F$1,B5))</f>
        <v>3</v>
      </c>
      <c r="C6" s="114">
        <f t="shared" si="0"/>
        <v>4</v>
      </c>
      <c r="D6" s="114">
        <f t="shared" si="0"/>
        <v>5</v>
      </c>
      <c r="E6" s="114">
        <f t="shared" si="0"/>
        <v>6</v>
      </c>
      <c r="F6" s="114">
        <f t="shared" si="0"/>
        <v>7</v>
      </c>
      <c r="G6" s="114">
        <f t="shared" si="0"/>
        <v>1</v>
      </c>
      <c r="H6" s="114">
        <f t="shared" si="0"/>
        <v>2</v>
      </c>
      <c r="I6" s="114">
        <f t="shared" si="0"/>
        <v>3</v>
      </c>
      <c r="J6" s="114">
        <f t="shared" si="0"/>
        <v>4</v>
      </c>
      <c r="K6" s="114">
        <f t="shared" si="0"/>
        <v>5</v>
      </c>
      <c r="L6" s="114">
        <f t="shared" si="0"/>
        <v>6</v>
      </c>
      <c r="M6" s="114">
        <f t="shared" si="0"/>
        <v>7</v>
      </c>
      <c r="N6" s="114">
        <f t="shared" si="0"/>
        <v>1</v>
      </c>
      <c r="O6" s="114">
        <f t="shared" si="0"/>
        <v>2</v>
      </c>
      <c r="P6" s="114">
        <f t="shared" si="0"/>
        <v>3</v>
      </c>
      <c r="Q6" s="114">
        <f t="shared" si="0"/>
        <v>4</v>
      </c>
      <c r="R6" s="114">
        <f t="shared" si="0"/>
        <v>5</v>
      </c>
      <c r="S6" s="114">
        <f t="shared" si="0"/>
        <v>6</v>
      </c>
      <c r="T6" s="114">
        <f t="shared" si="0"/>
        <v>7</v>
      </c>
      <c r="U6" s="114">
        <f t="shared" si="0"/>
        <v>1</v>
      </c>
      <c r="V6" s="114">
        <f t="shared" si="0"/>
        <v>2</v>
      </c>
      <c r="W6" s="114">
        <f t="shared" si="0"/>
        <v>3</v>
      </c>
      <c r="X6" s="114">
        <f t="shared" si="0"/>
        <v>4</v>
      </c>
      <c r="Y6" s="114">
        <f t="shared" si="0"/>
        <v>5</v>
      </c>
      <c r="Z6" s="114">
        <f t="shared" si="0"/>
        <v>6</v>
      </c>
      <c r="AA6" s="114">
        <f t="shared" si="0"/>
        <v>7</v>
      </c>
      <c r="AB6" s="114">
        <f t="shared" si="0"/>
        <v>1</v>
      </c>
      <c r="AC6" s="114">
        <f t="shared" si="0"/>
        <v>2</v>
      </c>
      <c r="AD6" s="114">
        <f t="shared" si="0"/>
        <v>3</v>
      </c>
      <c r="AE6" s="114">
        <f t="shared" si="0"/>
        <v>4</v>
      </c>
      <c r="AF6" s="114">
        <f t="shared" si="0"/>
        <v>5</v>
      </c>
    </row>
    <row r="7" spans="1:32" ht="16" x14ac:dyDescent="0.35">
      <c r="A7" s="107" t="s">
        <v>86</v>
      </c>
      <c r="B7" s="66">
        <f>COUNTIFS('JOBS(MAR19-APR18)'!$F:$F, DATE($F$2,$F$1,B$5), 'JOBS(MAR19-APR18)'!$E:$E, $A7)</f>
        <v>4</v>
      </c>
      <c r="C7" s="66">
        <f>COUNTIFS('JOBS(MAR19-APR18)'!$F:$F, DATE($F$2,$F$1,C$5), 'JOBS(MAR19-APR18)'!$E:$E, $A7)</f>
        <v>2</v>
      </c>
      <c r="D7" s="66">
        <f>COUNTIFS('JOBS(MAR19-APR18)'!$F:$F, DATE($F$2,$F$1,D$5), 'JOBS(MAR19-APR18)'!$E:$E, $A7)</f>
        <v>1</v>
      </c>
      <c r="E7" s="66">
        <f>COUNTIFS('JOBS(MAR19-APR18)'!$F:$F, DATE($F$2,$F$1,E$5), 'JOBS(MAR19-APR18)'!$E:$E, $A7)</f>
        <v>3</v>
      </c>
      <c r="F7" s="66">
        <f>COUNTIFS('JOBS(MAR19-APR18)'!$F:$F, DATE($F$2,$F$1,F$5), 'JOBS(MAR19-APR18)'!$E:$E, $A7)</f>
        <v>2</v>
      </c>
      <c r="G7" s="66">
        <f>COUNTIFS('JOBS(MAR19-APR18)'!$F:$F, DATE($F$2,$F$1,G$5), 'JOBS(MAR19-APR18)'!$E:$E, $A7)</f>
        <v>0</v>
      </c>
      <c r="H7" s="66">
        <f>COUNTIFS('JOBS(MAR19-APR18)'!$F:$F, DATE($F$2,$F$1,H$5), 'JOBS(MAR19-APR18)'!$E:$E, $A7)</f>
        <v>3</v>
      </c>
      <c r="I7" s="66">
        <f>COUNTIFS('JOBS(MAR19-APR18)'!$F:$F, DATE($F$2,$F$1,I$5), 'JOBS(MAR19-APR18)'!$E:$E, $A7)</f>
        <v>0</v>
      </c>
      <c r="J7" s="66">
        <f>COUNTIFS('JOBS(MAR19-APR18)'!$F:$F, DATE($F$2,$F$1,J$5), 'JOBS(MAR19-APR18)'!$E:$E, $A7)</f>
        <v>0</v>
      </c>
      <c r="K7" s="66">
        <f>COUNTIFS('JOBS(MAR19-APR18)'!$F:$F, DATE($F$2,$F$1,K$5), 'JOBS(MAR19-APR18)'!$E:$E, $A7)</f>
        <v>1</v>
      </c>
      <c r="L7" s="66">
        <f>COUNTIFS('JOBS(MAR19-APR18)'!$F:$F, DATE($F$2,$F$1,L$5), 'JOBS(MAR19-APR18)'!$E:$E, $A7)</f>
        <v>0</v>
      </c>
      <c r="M7" s="66">
        <f>COUNTIFS('JOBS(MAR19-APR18)'!$F:$F, DATE($F$2,$F$1,M$5), 'JOBS(MAR19-APR18)'!$E:$E, $A7)</f>
        <v>1</v>
      </c>
      <c r="N7" s="66">
        <f>COUNTIFS('JOBS(MAR19-APR18)'!$F:$F, DATE($F$2,$F$1,N$5), 'JOBS(MAR19-APR18)'!$E:$E, $A7)</f>
        <v>0</v>
      </c>
      <c r="O7" s="66">
        <f>COUNTIFS('JOBS(MAR19-APR18)'!$F:$F, DATE($F$2,$F$1,O$5), 'JOBS(MAR19-APR18)'!$E:$E, $A7)</f>
        <v>4</v>
      </c>
      <c r="P7" s="66">
        <f>COUNTIFS('JOBS(MAR19-APR18)'!$F:$F, DATE($F$2,$F$1,P$5), 'JOBS(MAR19-APR18)'!$E:$E, $A7)</f>
        <v>1</v>
      </c>
      <c r="Q7" s="66">
        <f>COUNTIFS('JOBS(MAR19-APR18)'!$F:$F, DATE($F$2,$F$1,Q$5), 'JOBS(MAR19-APR18)'!$E:$E, $A7)</f>
        <v>2</v>
      </c>
      <c r="R7" s="66">
        <f>COUNTIFS('JOBS(MAR19-APR18)'!$F:$F, DATE($F$2,$F$1,R$5), 'JOBS(MAR19-APR18)'!$E:$E, $A7)</f>
        <v>1</v>
      </c>
      <c r="S7" s="66">
        <f>COUNTIFS('JOBS(MAR19-APR18)'!$F:$F, DATE($F$2,$F$1,S$5), 'JOBS(MAR19-APR18)'!$E:$E, $A7)</f>
        <v>1</v>
      </c>
      <c r="T7" s="66">
        <f>COUNTIFS('JOBS(MAR19-APR18)'!$F:$F, DATE($F$2,$F$1,T$5), 'JOBS(MAR19-APR18)'!$E:$E, $A7)</f>
        <v>2</v>
      </c>
      <c r="U7" s="66">
        <f>COUNTIFS('JOBS(MAR19-APR18)'!$F:$F, DATE($F$2,$F$1,U$5), 'JOBS(MAR19-APR18)'!$E:$E, $A7)</f>
        <v>0</v>
      </c>
      <c r="V7" s="66">
        <f>COUNTIFS('JOBS(MAR19-APR18)'!$F:$F, DATE($F$2,$F$1,V$5), 'JOBS(MAR19-APR18)'!$E:$E, $A7)</f>
        <v>0</v>
      </c>
      <c r="W7" s="66">
        <f>COUNTIFS('JOBS(MAR19-APR18)'!$F:$F, DATE($F$2,$F$1,W$5), 'JOBS(MAR19-APR18)'!$E:$E, $A7)</f>
        <v>0</v>
      </c>
      <c r="X7" s="66">
        <f>COUNTIFS('JOBS(MAR19-APR18)'!$F:$F, DATE($F$2,$F$1,X$5), 'JOBS(MAR19-APR18)'!$E:$E, $A7)</f>
        <v>0</v>
      </c>
      <c r="Y7" s="66">
        <f>COUNTIFS('JOBS(MAR19-APR18)'!$F:$F, DATE($F$2,$F$1,Y$5), 'JOBS(MAR19-APR18)'!$E:$E, $A7)</f>
        <v>0</v>
      </c>
      <c r="Z7" s="66">
        <f>COUNTIFS('JOBS(MAR19-APR18)'!$F:$F, DATE($F$2,$F$1,Z$5), 'JOBS(MAR19-APR18)'!$E:$E, $A7)</f>
        <v>0</v>
      </c>
      <c r="AA7" s="66">
        <f>COUNTIFS('JOBS(MAR19-APR18)'!$F:$F, DATE($F$2,$F$1,AA$5), 'JOBS(MAR19-APR18)'!$E:$E, $A7)</f>
        <v>0</v>
      </c>
      <c r="AB7" s="66">
        <f>COUNTIFS('JOBS(MAR19-APR18)'!$F:$F, DATE($F$2,$F$1,AB$5), 'JOBS(MAR19-APR18)'!$E:$E, $A7)</f>
        <v>0</v>
      </c>
      <c r="AC7" s="66">
        <f>COUNTIFS('JOBS(MAR19-APR18)'!$F:$F, DATE($F$2,$F$1,AC$5), 'JOBS(MAR19-APR18)'!$E:$E, $A7)</f>
        <v>0</v>
      </c>
      <c r="AD7" s="66">
        <f>COUNTIFS('JOBS(MAR19-APR18)'!$F:$F, DATE($F$2,$F$1,AD$5), 'JOBS(MAR19-APR18)'!$E:$E, $A7)</f>
        <v>0</v>
      </c>
      <c r="AE7" s="66">
        <f>COUNTIFS('JOBS(MAR19-APR18)'!$F:$F, DATE($F$2,$F$1,AE$5), 'JOBS(MAR19-APR18)'!$E:$E, $A7)</f>
        <v>0</v>
      </c>
      <c r="AF7" s="66">
        <f>COUNTIFS('JOBS(MAR19-APR18)'!$F:$F, DATE($F$2,$F$1,AF$5), 'JOBS(MAR19-APR18)'!$E:$E, $A7)</f>
        <v>0</v>
      </c>
    </row>
    <row r="8" spans="1:32" ht="16" x14ac:dyDescent="0.35">
      <c r="A8" s="107" t="s">
        <v>42</v>
      </c>
      <c r="B8" s="66">
        <f>COUNTIFS('JOBS(MAR19-APR18)'!$F:$F, DATE($F$2,$F$1,B$5), 'JOBS(MAR19-APR18)'!$E:$E, $A8)</f>
        <v>0</v>
      </c>
      <c r="C8" s="66">
        <f>COUNTIFS('JOBS(MAR19-APR18)'!$F:$F, DATE($F$2,$F$1,C$5), 'JOBS(MAR19-APR18)'!$E:$E, $A8)</f>
        <v>0</v>
      </c>
      <c r="D8" s="66">
        <f>COUNTIFS('JOBS(MAR19-APR18)'!$F:$F, DATE($F$2,$F$1,D$5), 'JOBS(MAR19-APR18)'!$E:$E, $A8)</f>
        <v>1</v>
      </c>
      <c r="E8" s="66">
        <f>COUNTIFS('JOBS(MAR19-APR18)'!$F:$F, DATE($F$2,$F$1,E$5), 'JOBS(MAR19-APR18)'!$E:$E, $A8)</f>
        <v>1</v>
      </c>
      <c r="F8" s="66">
        <f>COUNTIFS('JOBS(MAR19-APR18)'!$F:$F, DATE($F$2,$F$1,F$5), 'JOBS(MAR19-APR18)'!$E:$E, $A8)</f>
        <v>1</v>
      </c>
      <c r="G8" s="66">
        <f>COUNTIFS('JOBS(MAR19-APR18)'!$F:$F, DATE($F$2,$F$1,G$5), 'JOBS(MAR19-APR18)'!$E:$E, $A8)</f>
        <v>0</v>
      </c>
      <c r="H8" s="66">
        <f>COUNTIFS('JOBS(MAR19-APR18)'!$F:$F, DATE($F$2,$F$1,H$5), 'JOBS(MAR19-APR18)'!$E:$E, $A8)</f>
        <v>1</v>
      </c>
      <c r="I8" s="66">
        <f>COUNTIFS('JOBS(MAR19-APR18)'!$F:$F, DATE($F$2,$F$1,I$5), 'JOBS(MAR19-APR18)'!$E:$E, $A8)</f>
        <v>3</v>
      </c>
      <c r="J8" s="66">
        <f>COUNTIFS('JOBS(MAR19-APR18)'!$F:$F, DATE($F$2,$F$1,J$5), 'JOBS(MAR19-APR18)'!$E:$E, $A8)</f>
        <v>1</v>
      </c>
      <c r="K8" s="66">
        <f>COUNTIFS('JOBS(MAR19-APR18)'!$F:$F, DATE($F$2,$F$1,K$5), 'JOBS(MAR19-APR18)'!$E:$E, $A8)</f>
        <v>2</v>
      </c>
      <c r="L8" s="66">
        <f>COUNTIFS('JOBS(MAR19-APR18)'!$F:$F, DATE($F$2,$F$1,L$5), 'JOBS(MAR19-APR18)'!$E:$E, $A8)</f>
        <v>2</v>
      </c>
      <c r="M8" s="66">
        <f>COUNTIFS('JOBS(MAR19-APR18)'!$F:$F, DATE($F$2,$F$1,M$5), 'JOBS(MAR19-APR18)'!$E:$E, $A8)</f>
        <v>3</v>
      </c>
      <c r="N8" s="66">
        <f>COUNTIFS('JOBS(MAR19-APR18)'!$F:$F, DATE($F$2,$F$1,N$5), 'JOBS(MAR19-APR18)'!$E:$E, $A8)</f>
        <v>0</v>
      </c>
      <c r="O8" s="66">
        <f>COUNTIFS('JOBS(MAR19-APR18)'!$F:$F, DATE($F$2,$F$1,O$5), 'JOBS(MAR19-APR18)'!$E:$E, $A8)</f>
        <v>1</v>
      </c>
      <c r="P8" s="66">
        <f>COUNTIFS('JOBS(MAR19-APR18)'!$F:$F, DATE($F$2,$F$1,P$5), 'JOBS(MAR19-APR18)'!$E:$E, $A8)</f>
        <v>0</v>
      </c>
      <c r="Q8" s="66">
        <f>COUNTIFS('JOBS(MAR19-APR18)'!$F:$F, DATE($F$2,$F$1,Q$5), 'JOBS(MAR19-APR18)'!$E:$E, $A8)</f>
        <v>2</v>
      </c>
      <c r="R8" s="66">
        <f>COUNTIFS('JOBS(MAR19-APR18)'!$F:$F, DATE($F$2,$F$1,R$5), 'JOBS(MAR19-APR18)'!$E:$E, $A8)</f>
        <v>0</v>
      </c>
      <c r="S8" s="66">
        <f>COUNTIFS('JOBS(MAR19-APR18)'!$F:$F, DATE($F$2,$F$1,S$5), 'JOBS(MAR19-APR18)'!$E:$E, $A8)</f>
        <v>0</v>
      </c>
      <c r="T8" s="66">
        <f>COUNTIFS('JOBS(MAR19-APR18)'!$F:$F, DATE($F$2,$F$1,T$5), 'JOBS(MAR19-APR18)'!$E:$E, $A8)</f>
        <v>0</v>
      </c>
      <c r="U8" s="66">
        <f>COUNTIFS('JOBS(MAR19-APR18)'!$F:$F, DATE($F$2,$F$1,U$5), 'JOBS(MAR19-APR18)'!$E:$E, $A8)</f>
        <v>0</v>
      </c>
      <c r="V8" s="66">
        <f>COUNTIFS('JOBS(MAR19-APR18)'!$F:$F, DATE($F$2,$F$1,V$5), 'JOBS(MAR19-APR18)'!$E:$E, $A8)</f>
        <v>0</v>
      </c>
      <c r="W8" s="66">
        <f>COUNTIFS('JOBS(MAR19-APR18)'!$F:$F, DATE($F$2,$F$1,W$5), 'JOBS(MAR19-APR18)'!$E:$E, $A8)</f>
        <v>0</v>
      </c>
      <c r="X8" s="66">
        <f>COUNTIFS('JOBS(MAR19-APR18)'!$F:$F, DATE($F$2,$F$1,X$5), 'JOBS(MAR19-APR18)'!$E:$E, $A8)</f>
        <v>0</v>
      </c>
      <c r="Y8" s="66">
        <f>COUNTIFS('JOBS(MAR19-APR18)'!$F:$F, DATE($F$2,$F$1,Y$5), 'JOBS(MAR19-APR18)'!$E:$E, $A8)</f>
        <v>0</v>
      </c>
      <c r="Z8" s="66">
        <f>COUNTIFS('JOBS(MAR19-APR18)'!$F:$F, DATE($F$2,$F$1,Z$5), 'JOBS(MAR19-APR18)'!$E:$E, $A8)</f>
        <v>0</v>
      </c>
      <c r="AA8" s="66">
        <f>COUNTIFS('JOBS(MAR19-APR18)'!$F:$F, DATE($F$2,$F$1,AA$5), 'JOBS(MAR19-APR18)'!$E:$E, $A8)</f>
        <v>0</v>
      </c>
      <c r="AB8" s="66">
        <f>COUNTIFS('JOBS(MAR19-APR18)'!$F:$F, DATE($F$2,$F$1,AB$5), 'JOBS(MAR19-APR18)'!$E:$E, $A8)</f>
        <v>0</v>
      </c>
      <c r="AC8" s="66">
        <f>COUNTIFS('JOBS(MAR19-APR18)'!$F:$F, DATE($F$2,$F$1,AC$5), 'JOBS(MAR19-APR18)'!$E:$E, $A8)</f>
        <v>0</v>
      </c>
      <c r="AD8" s="66">
        <f>COUNTIFS('JOBS(MAR19-APR18)'!$F:$F, DATE($F$2,$F$1,AD$5), 'JOBS(MAR19-APR18)'!$E:$E, $A8)</f>
        <v>0</v>
      </c>
      <c r="AE8" s="66">
        <f>COUNTIFS('JOBS(MAR19-APR18)'!$F:$F, DATE($F$2,$F$1,AE$5), 'JOBS(MAR19-APR18)'!$E:$E, $A8)</f>
        <v>0</v>
      </c>
      <c r="AF8" s="66">
        <f>COUNTIFS('JOBS(MAR19-APR18)'!$F:$F, DATE($F$2,$F$1,AF$5), 'JOBS(MAR19-APR18)'!$E:$E, $A8)</f>
        <v>0</v>
      </c>
    </row>
    <row r="9" spans="1:32" ht="16" x14ac:dyDescent="0.35">
      <c r="A9" s="107" t="s">
        <v>155</v>
      </c>
      <c r="B9" s="66">
        <f>COUNTIFS('JOBS(MAR19-APR18)'!$F:$F, DATE($F$2,$F$1,B$5), 'JOBS(MAR19-APR18)'!$E:$E, $A9)</f>
        <v>3</v>
      </c>
      <c r="C9" s="66">
        <f>COUNTIFS('JOBS(MAR19-APR18)'!$F:$F, DATE($F$2,$F$1,C$5), 'JOBS(MAR19-APR18)'!$E:$E, $A9)</f>
        <v>1</v>
      </c>
      <c r="D9" s="66">
        <f>COUNTIFS('JOBS(MAR19-APR18)'!$F:$F, DATE($F$2,$F$1,D$5), 'JOBS(MAR19-APR18)'!$E:$E, $A9)</f>
        <v>2</v>
      </c>
      <c r="E9" s="66">
        <f>COUNTIFS('JOBS(MAR19-APR18)'!$F:$F, DATE($F$2,$F$1,E$5), 'JOBS(MAR19-APR18)'!$E:$E, $A9)</f>
        <v>4</v>
      </c>
      <c r="F9" s="66">
        <f>COUNTIFS('JOBS(MAR19-APR18)'!$F:$F, DATE($F$2,$F$1,F$5), 'JOBS(MAR19-APR18)'!$E:$E, $A9)</f>
        <v>3</v>
      </c>
      <c r="G9" s="66">
        <f>COUNTIFS('JOBS(MAR19-APR18)'!$F:$F, DATE($F$2,$F$1,G$5), 'JOBS(MAR19-APR18)'!$E:$E, $A9)</f>
        <v>0</v>
      </c>
      <c r="H9" s="66">
        <f>COUNTIFS('JOBS(MAR19-APR18)'!$F:$F, DATE($F$2,$F$1,H$5), 'JOBS(MAR19-APR18)'!$E:$E, $A9)</f>
        <v>2</v>
      </c>
      <c r="I9" s="66">
        <f>COUNTIFS('JOBS(MAR19-APR18)'!$F:$F, DATE($F$2,$F$1,I$5), 'JOBS(MAR19-APR18)'!$E:$E, $A9)</f>
        <v>3</v>
      </c>
      <c r="J9" s="66">
        <f>COUNTIFS('JOBS(MAR19-APR18)'!$F:$F, DATE($F$2,$F$1,J$5), 'JOBS(MAR19-APR18)'!$E:$E, $A9)</f>
        <v>4</v>
      </c>
      <c r="K9" s="66">
        <f>COUNTIFS('JOBS(MAR19-APR18)'!$F:$F, DATE($F$2,$F$1,K$5), 'JOBS(MAR19-APR18)'!$E:$E, $A9)</f>
        <v>2</v>
      </c>
      <c r="L9" s="66">
        <f>COUNTIFS('JOBS(MAR19-APR18)'!$F:$F, DATE($F$2,$F$1,L$5), 'JOBS(MAR19-APR18)'!$E:$E, $A9)</f>
        <v>2</v>
      </c>
      <c r="M9" s="66">
        <f>COUNTIFS('JOBS(MAR19-APR18)'!$F:$F, DATE($F$2,$F$1,M$5), 'JOBS(MAR19-APR18)'!$E:$E, $A9)</f>
        <v>5</v>
      </c>
      <c r="N9" s="66">
        <f>COUNTIFS('JOBS(MAR19-APR18)'!$F:$F, DATE($F$2,$F$1,N$5), 'JOBS(MAR19-APR18)'!$E:$E, $A9)</f>
        <v>0</v>
      </c>
      <c r="O9" s="66">
        <f>COUNTIFS('JOBS(MAR19-APR18)'!$F:$F, DATE($F$2,$F$1,O$5), 'JOBS(MAR19-APR18)'!$E:$E, $A9)</f>
        <v>2</v>
      </c>
      <c r="P9" s="66">
        <f>COUNTIFS('JOBS(MAR19-APR18)'!$F:$F, DATE($F$2,$F$1,P$5), 'JOBS(MAR19-APR18)'!$E:$E, $A9)</f>
        <v>5</v>
      </c>
      <c r="Q9" s="66">
        <f>COUNTIFS('JOBS(MAR19-APR18)'!$F:$F, DATE($F$2,$F$1,Q$5), 'JOBS(MAR19-APR18)'!$E:$E, $A9)</f>
        <v>2</v>
      </c>
      <c r="R9" s="66">
        <f>COUNTIFS('JOBS(MAR19-APR18)'!$F:$F, DATE($F$2,$F$1,R$5), 'JOBS(MAR19-APR18)'!$E:$E, $A9)</f>
        <v>2</v>
      </c>
      <c r="S9" s="66">
        <f>COUNTIFS('JOBS(MAR19-APR18)'!$F:$F, DATE($F$2,$F$1,S$5), 'JOBS(MAR19-APR18)'!$E:$E, $A9)</f>
        <v>3</v>
      </c>
      <c r="T9" s="66">
        <f>COUNTIFS('JOBS(MAR19-APR18)'!$F:$F, DATE($F$2,$F$1,T$5), 'JOBS(MAR19-APR18)'!$E:$E, $A9)</f>
        <v>3</v>
      </c>
      <c r="U9" s="66">
        <f>COUNTIFS('JOBS(MAR19-APR18)'!$F:$F, DATE($F$2,$F$1,U$5), 'JOBS(MAR19-APR18)'!$E:$E, $A9)</f>
        <v>0</v>
      </c>
      <c r="V9" s="66">
        <f>COUNTIFS('JOBS(MAR19-APR18)'!$F:$F, DATE($F$2,$F$1,V$5), 'JOBS(MAR19-APR18)'!$E:$E, $A9)</f>
        <v>0</v>
      </c>
      <c r="W9" s="66">
        <f>COUNTIFS('JOBS(MAR19-APR18)'!$F:$F, DATE($F$2,$F$1,W$5), 'JOBS(MAR19-APR18)'!$E:$E, $A9)</f>
        <v>0</v>
      </c>
      <c r="X9" s="66">
        <f>COUNTIFS('JOBS(MAR19-APR18)'!$F:$F, DATE($F$2,$F$1,X$5), 'JOBS(MAR19-APR18)'!$E:$E, $A9)</f>
        <v>0</v>
      </c>
      <c r="Y9" s="66">
        <f>COUNTIFS('JOBS(MAR19-APR18)'!$F:$F, DATE($F$2,$F$1,Y$5), 'JOBS(MAR19-APR18)'!$E:$E, $A9)</f>
        <v>0</v>
      </c>
      <c r="Z9" s="66">
        <f>COUNTIFS('JOBS(MAR19-APR18)'!$F:$F, DATE($F$2,$F$1,Z$5), 'JOBS(MAR19-APR18)'!$E:$E, $A9)</f>
        <v>0</v>
      </c>
      <c r="AA9" s="66">
        <f>COUNTIFS('JOBS(MAR19-APR18)'!$F:$F, DATE($F$2,$F$1,AA$5), 'JOBS(MAR19-APR18)'!$E:$E, $A9)</f>
        <v>0</v>
      </c>
      <c r="AB9" s="66">
        <f>COUNTIFS('JOBS(MAR19-APR18)'!$F:$F, DATE($F$2,$F$1,AB$5), 'JOBS(MAR19-APR18)'!$E:$E, $A9)</f>
        <v>0</v>
      </c>
      <c r="AC9" s="66">
        <f>COUNTIFS('JOBS(MAR19-APR18)'!$F:$F, DATE($F$2,$F$1,AC$5), 'JOBS(MAR19-APR18)'!$E:$E, $A9)</f>
        <v>0</v>
      </c>
      <c r="AD9" s="66">
        <f>COUNTIFS('JOBS(MAR19-APR18)'!$F:$F, DATE($F$2,$F$1,AD$5), 'JOBS(MAR19-APR18)'!$E:$E, $A9)</f>
        <v>0</v>
      </c>
      <c r="AE9" s="66">
        <f>COUNTIFS('JOBS(MAR19-APR18)'!$F:$F, DATE($F$2,$F$1,AE$5), 'JOBS(MAR19-APR18)'!$E:$E, $A9)</f>
        <v>0</v>
      </c>
      <c r="AF9" s="66">
        <f>COUNTIFS('JOBS(MAR19-APR18)'!$F:$F, DATE($F$2,$F$1,AF$5), 'JOBS(MAR19-APR18)'!$E:$E, $A9)</f>
        <v>0</v>
      </c>
    </row>
    <row r="10" spans="1:32" ht="16" x14ac:dyDescent="0.35">
      <c r="A10" s="107" t="s">
        <v>51</v>
      </c>
      <c r="B10" s="66">
        <f>COUNTIFS('JOBS(MAR19-APR18)'!$F:$F, DATE($F$2,$F$1,B$5), 'JOBS(MAR19-APR18)'!$E:$E, $A10)</f>
        <v>3</v>
      </c>
      <c r="C10" s="66">
        <f>COUNTIFS('JOBS(MAR19-APR18)'!$F:$F, DATE($F$2,$F$1,C$5), 'JOBS(MAR19-APR18)'!$E:$E, $A10)</f>
        <v>0</v>
      </c>
      <c r="D10" s="66">
        <f>COUNTIFS('JOBS(MAR19-APR18)'!$F:$F, DATE($F$2,$F$1,D$5), 'JOBS(MAR19-APR18)'!$E:$E, $A10)</f>
        <v>2</v>
      </c>
      <c r="E10" s="66">
        <f>COUNTIFS('JOBS(MAR19-APR18)'!$F:$F, DATE($F$2,$F$1,E$5), 'JOBS(MAR19-APR18)'!$E:$E, $A10)</f>
        <v>2</v>
      </c>
      <c r="F10" s="66">
        <f>COUNTIFS('JOBS(MAR19-APR18)'!$F:$F, DATE($F$2,$F$1,F$5), 'JOBS(MAR19-APR18)'!$E:$E, $A10)</f>
        <v>2</v>
      </c>
      <c r="G10" s="66">
        <f>COUNTIFS('JOBS(MAR19-APR18)'!$F:$F, DATE($F$2,$F$1,G$5), 'JOBS(MAR19-APR18)'!$E:$E, $A10)</f>
        <v>0</v>
      </c>
      <c r="H10" s="66">
        <f>COUNTIFS('JOBS(MAR19-APR18)'!$F:$F, DATE($F$2,$F$1,H$5), 'JOBS(MAR19-APR18)'!$E:$E, $A10)</f>
        <v>2</v>
      </c>
      <c r="I10" s="66">
        <f>COUNTIFS('JOBS(MAR19-APR18)'!$F:$F, DATE($F$2,$F$1,I$5), 'JOBS(MAR19-APR18)'!$E:$E, $A10)</f>
        <v>3</v>
      </c>
      <c r="J10" s="66">
        <f>COUNTIFS('JOBS(MAR19-APR18)'!$F:$F, DATE($F$2,$F$1,J$5), 'JOBS(MAR19-APR18)'!$E:$E, $A10)</f>
        <v>3</v>
      </c>
      <c r="K10" s="66">
        <f>COUNTIFS('JOBS(MAR19-APR18)'!$F:$F, DATE($F$2,$F$1,K$5), 'JOBS(MAR19-APR18)'!$E:$E, $A10)</f>
        <v>2</v>
      </c>
      <c r="L10" s="66">
        <f>COUNTIFS('JOBS(MAR19-APR18)'!$F:$F, DATE($F$2,$F$1,L$5), 'JOBS(MAR19-APR18)'!$E:$E, $A10)</f>
        <v>1</v>
      </c>
      <c r="M10" s="66">
        <f>COUNTIFS('JOBS(MAR19-APR18)'!$F:$F, DATE($F$2,$F$1,M$5), 'JOBS(MAR19-APR18)'!$E:$E, $A10)</f>
        <v>2</v>
      </c>
      <c r="N10" s="66">
        <f>COUNTIFS('JOBS(MAR19-APR18)'!$F:$F, DATE($F$2,$F$1,N$5), 'JOBS(MAR19-APR18)'!$E:$E, $A10)</f>
        <v>0</v>
      </c>
      <c r="O10" s="66">
        <f>COUNTIFS('JOBS(MAR19-APR18)'!$F:$F, DATE($F$2,$F$1,O$5), 'JOBS(MAR19-APR18)'!$E:$E, $A10)</f>
        <v>4</v>
      </c>
      <c r="P10" s="66">
        <f>COUNTIFS('JOBS(MAR19-APR18)'!$F:$F, DATE($F$2,$F$1,P$5), 'JOBS(MAR19-APR18)'!$E:$E, $A10)</f>
        <v>1</v>
      </c>
      <c r="Q10" s="66">
        <f>COUNTIFS('JOBS(MAR19-APR18)'!$F:$F, DATE($F$2,$F$1,Q$5), 'JOBS(MAR19-APR18)'!$E:$E, $A10)</f>
        <v>3</v>
      </c>
      <c r="R10" s="66">
        <f>COUNTIFS('JOBS(MAR19-APR18)'!$F:$F, DATE($F$2,$F$1,R$5), 'JOBS(MAR19-APR18)'!$E:$E, $A10)</f>
        <v>3</v>
      </c>
      <c r="S10" s="66">
        <f>COUNTIFS('JOBS(MAR19-APR18)'!$F:$F, DATE($F$2,$F$1,S$5), 'JOBS(MAR19-APR18)'!$E:$E, $A10)</f>
        <v>2</v>
      </c>
      <c r="T10" s="66">
        <f>COUNTIFS('JOBS(MAR19-APR18)'!$F:$F, DATE($F$2,$F$1,T$5), 'JOBS(MAR19-APR18)'!$E:$E, $A10)</f>
        <v>0</v>
      </c>
      <c r="U10" s="66">
        <f>COUNTIFS('JOBS(MAR19-APR18)'!$F:$F, DATE($F$2,$F$1,U$5), 'JOBS(MAR19-APR18)'!$E:$E, $A10)</f>
        <v>0</v>
      </c>
      <c r="V10" s="66">
        <f>COUNTIFS('JOBS(MAR19-APR18)'!$F:$F, DATE($F$2,$F$1,V$5), 'JOBS(MAR19-APR18)'!$E:$E, $A10)</f>
        <v>0</v>
      </c>
      <c r="W10" s="66">
        <f>COUNTIFS('JOBS(MAR19-APR18)'!$F:$F, DATE($F$2,$F$1,W$5), 'JOBS(MAR19-APR18)'!$E:$E, $A10)</f>
        <v>0</v>
      </c>
      <c r="X10" s="66">
        <f>COUNTIFS('JOBS(MAR19-APR18)'!$F:$F, DATE($F$2,$F$1,X$5), 'JOBS(MAR19-APR18)'!$E:$E, $A10)</f>
        <v>0</v>
      </c>
      <c r="Y10" s="66">
        <f>COUNTIFS('JOBS(MAR19-APR18)'!$F:$F, DATE($F$2,$F$1,Y$5), 'JOBS(MAR19-APR18)'!$E:$E, $A10)</f>
        <v>0</v>
      </c>
      <c r="Z10" s="66">
        <f>COUNTIFS('JOBS(MAR19-APR18)'!$F:$F, DATE($F$2,$F$1,Z$5), 'JOBS(MAR19-APR18)'!$E:$E, $A10)</f>
        <v>0</v>
      </c>
      <c r="AA10" s="66">
        <f>COUNTIFS('JOBS(MAR19-APR18)'!$F:$F, DATE($F$2,$F$1,AA$5), 'JOBS(MAR19-APR18)'!$E:$E, $A10)</f>
        <v>0</v>
      </c>
      <c r="AB10" s="66">
        <f>COUNTIFS('JOBS(MAR19-APR18)'!$F:$F, DATE($F$2,$F$1,AB$5), 'JOBS(MAR19-APR18)'!$E:$E, $A10)</f>
        <v>0</v>
      </c>
      <c r="AC10" s="66">
        <f>COUNTIFS('JOBS(MAR19-APR18)'!$F:$F, DATE($F$2,$F$1,AC$5), 'JOBS(MAR19-APR18)'!$E:$E, $A10)</f>
        <v>0</v>
      </c>
      <c r="AD10" s="66">
        <f>COUNTIFS('JOBS(MAR19-APR18)'!$F:$F, DATE($F$2,$F$1,AD$5), 'JOBS(MAR19-APR18)'!$E:$E, $A10)</f>
        <v>0</v>
      </c>
      <c r="AE10" s="66">
        <f>COUNTIFS('JOBS(MAR19-APR18)'!$F:$F, DATE($F$2,$F$1,AE$5), 'JOBS(MAR19-APR18)'!$E:$E, $A10)</f>
        <v>0</v>
      </c>
      <c r="AF10" s="66">
        <f>COUNTIFS('JOBS(MAR19-APR18)'!$F:$F, DATE($F$2,$F$1,AF$5), 'JOBS(MAR19-APR18)'!$E:$E, $A10)</f>
        <v>0</v>
      </c>
    </row>
    <row r="11" spans="1:32" ht="16" x14ac:dyDescent="0.35">
      <c r="A11" s="107" t="s">
        <v>30</v>
      </c>
      <c r="B11" s="66">
        <f>COUNTIFS('JOBS(MAR19-APR18)'!$F:$F, DATE($F$2,$F$1,B$5), 'JOBS(MAR19-APR18)'!$E:$E, $A11)</f>
        <v>4</v>
      </c>
      <c r="C11" s="66">
        <f>COUNTIFS('JOBS(MAR19-APR18)'!$F:$F, DATE($F$2,$F$1,C$5), 'JOBS(MAR19-APR18)'!$E:$E, $A11)</f>
        <v>1</v>
      </c>
      <c r="D11" s="66">
        <f>COUNTIFS('JOBS(MAR19-APR18)'!$F:$F, DATE($F$2,$F$1,D$5), 'JOBS(MAR19-APR18)'!$E:$E, $A11)</f>
        <v>3</v>
      </c>
      <c r="E11" s="66">
        <f>COUNTIFS('JOBS(MAR19-APR18)'!$F:$F, DATE($F$2,$F$1,E$5), 'JOBS(MAR19-APR18)'!$E:$E, $A11)</f>
        <v>3</v>
      </c>
      <c r="F11" s="66">
        <f>COUNTIFS('JOBS(MAR19-APR18)'!$F:$F, DATE($F$2,$F$1,F$5), 'JOBS(MAR19-APR18)'!$E:$E, $A11)</f>
        <v>1</v>
      </c>
      <c r="G11" s="66">
        <f>COUNTIFS('JOBS(MAR19-APR18)'!$F:$F, DATE($F$2,$F$1,G$5), 'JOBS(MAR19-APR18)'!$E:$E, $A11)</f>
        <v>0</v>
      </c>
      <c r="H11" s="66">
        <f>COUNTIFS('JOBS(MAR19-APR18)'!$F:$F, DATE($F$2,$F$1,H$5), 'JOBS(MAR19-APR18)'!$E:$E, $A11)</f>
        <v>3</v>
      </c>
      <c r="I11" s="66">
        <f>COUNTIFS('JOBS(MAR19-APR18)'!$F:$F, DATE($F$2,$F$1,I$5), 'JOBS(MAR19-APR18)'!$E:$E, $A11)</f>
        <v>2</v>
      </c>
      <c r="J11" s="66">
        <f>COUNTIFS('JOBS(MAR19-APR18)'!$F:$F, DATE($F$2,$F$1,J$5), 'JOBS(MAR19-APR18)'!$E:$E, $A11)</f>
        <v>3</v>
      </c>
      <c r="K11" s="66">
        <f>COUNTIFS('JOBS(MAR19-APR18)'!$F:$F, DATE($F$2,$F$1,K$5), 'JOBS(MAR19-APR18)'!$E:$E, $A11)</f>
        <v>3</v>
      </c>
      <c r="L11" s="66">
        <f>COUNTIFS('JOBS(MAR19-APR18)'!$F:$F, DATE($F$2,$F$1,L$5), 'JOBS(MAR19-APR18)'!$E:$E, $A11)</f>
        <v>1</v>
      </c>
      <c r="M11" s="66">
        <f>COUNTIFS('JOBS(MAR19-APR18)'!$F:$F, DATE($F$2,$F$1,M$5), 'JOBS(MAR19-APR18)'!$E:$E, $A11)</f>
        <v>0</v>
      </c>
      <c r="N11" s="66">
        <f>COUNTIFS('JOBS(MAR19-APR18)'!$F:$F, DATE($F$2,$F$1,N$5), 'JOBS(MAR19-APR18)'!$E:$E, $A11)</f>
        <v>0</v>
      </c>
      <c r="O11" s="66">
        <f>COUNTIFS('JOBS(MAR19-APR18)'!$F:$F, DATE($F$2,$F$1,O$5), 'JOBS(MAR19-APR18)'!$E:$E, $A11)</f>
        <v>2</v>
      </c>
      <c r="P11" s="66">
        <f>COUNTIFS('JOBS(MAR19-APR18)'!$F:$F, DATE($F$2,$F$1,P$5), 'JOBS(MAR19-APR18)'!$E:$E, $A11)</f>
        <v>2</v>
      </c>
      <c r="Q11" s="66">
        <f>COUNTIFS('JOBS(MAR19-APR18)'!$F:$F, DATE($F$2,$F$1,Q$5), 'JOBS(MAR19-APR18)'!$E:$E, $A11)</f>
        <v>2</v>
      </c>
      <c r="R11" s="66">
        <f>COUNTIFS('JOBS(MAR19-APR18)'!$F:$F, DATE($F$2,$F$1,R$5), 'JOBS(MAR19-APR18)'!$E:$E, $A11)</f>
        <v>0</v>
      </c>
      <c r="S11" s="66">
        <f>COUNTIFS('JOBS(MAR19-APR18)'!$F:$F, DATE($F$2,$F$1,S$5), 'JOBS(MAR19-APR18)'!$E:$E, $A11)</f>
        <v>1</v>
      </c>
      <c r="T11" s="66">
        <f>COUNTIFS('JOBS(MAR19-APR18)'!$F:$F, DATE($F$2,$F$1,T$5), 'JOBS(MAR19-APR18)'!$E:$E, $A11)</f>
        <v>3</v>
      </c>
      <c r="U11" s="66">
        <f>COUNTIFS('JOBS(MAR19-APR18)'!$F:$F, DATE($F$2,$F$1,U$5), 'JOBS(MAR19-APR18)'!$E:$E, $A11)</f>
        <v>0</v>
      </c>
      <c r="V11" s="66">
        <f>COUNTIFS('JOBS(MAR19-APR18)'!$F:$F, DATE($F$2,$F$1,V$5), 'JOBS(MAR19-APR18)'!$E:$E, $A11)</f>
        <v>0</v>
      </c>
      <c r="W11" s="66">
        <f>COUNTIFS('JOBS(MAR19-APR18)'!$F:$F, DATE($F$2,$F$1,W$5), 'JOBS(MAR19-APR18)'!$E:$E, $A11)</f>
        <v>0</v>
      </c>
      <c r="X11" s="66">
        <f>COUNTIFS('JOBS(MAR19-APR18)'!$F:$F, DATE($F$2,$F$1,X$5), 'JOBS(MAR19-APR18)'!$E:$E, $A11)</f>
        <v>0</v>
      </c>
      <c r="Y11" s="66">
        <f>COUNTIFS('JOBS(MAR19-APR18)'!$F:$F, DATE($F$2,$F$1,Y$5), 'JOBS(MAR19-APR18)'!$E:$E, $A11)</f>
        <v>0</v>
      </c>
      <c r="Z11" s="66">
        <f>COUNTIFS('JOBS(MAR19-APR18)'!$F:$F, DATE($F$2,$F$1,Z$5), 'JOBS(MAR19-APR18)'!$E:$E, $A11)</f>
        <v>0</v>
      </c>
      <c r="AA11" s="66">
        <f>COUNTIFS('JOBS(MAR19-APR18)'!$F:$F, DATE($F$2,$F$1,AA$5), 'JOBS(MAR19-APR18)'!$E:$E, $A11)</f>
        <v>0</v>
      </c>
      <c r="AB11" s="66">
        <f>COUNTIFS('JOBS(MAR19-APR18)'!$F:$F, DATE($F$2,$F$1,AB$5), 'JOBS(MAR19-APR18)'!$E:$E, $A11)</f>
        <v>0</v>
      </c>
      <c r="AC11" s="66">
        <f>COUNTIFS('JOBS(MAR19-APR18)'!$F:$F, DATE($F$2,$F$1,AC$5), 'JOBS(MAR19-APR18)'!$E:$E, $A11)</f>
        <v>0</v>
      </c>
      <c r="AD11" s="66">
        <f>COUNTIFS('JOBS(MAR19-APR18)'!$F:$F, DATE($F$2,$F$1,AD$5), 'JOBS(MAR19-APR18)'!$E:$E, $A11)</f>
        <v>0</v>
      </c>
      <c r="AE11" s="66">
        <f>COUNTIFS('JOBS(MAR19-APR18)'!$F:$F, DATE($F$2,$F$1,AE$5), 'JOBS(MAR19-APR18)'!$E:$E, $A11)</f>
        <v>0</v>
      </c>
      <c r="AF11" s="66">
        <f>COUNTIFS('JOBS(MAR19-APR18)'!$F:$F, DATE($F$2,$F$1,AF$5), 'JOBS(MAR19-APR18)'!$E:$E, $A11)</f>
        <v>0</v>
      </c>
    </row>
    <row r="12" spans="1:32" ht="16" x14ac:dyDescent="0.35">
      <c r="A12" s="107" t="s">
        <v>7</v>
      </c>
      <c r="B12" s="66">
        <f>COUNTIFS('JOBS(MAR19-APR18)'!$F:$F, DATE($F$2,$F$1,B$5), 'JOBS(MAR19-APR18)'!$E:$E, $A12)</f>
        <v>2</v>
      </c>
      <c r="C12" s="66">
        <f>COUNTIFS('JOBS(MAR19-APR18)'!$F:$F, DATE($F$2,$F$1,C$5), 'JOBS(MAR19-APR18)'!$E:$E, $A12)</f>
        <v>2</v>
      </c>
      <c r="D12" s="66">
        <f>COUNTIFS('JOBS(MAR19-APR18)'!$F:$F, DATE($F$2,$F$1,D$5), 'JOBS(MAR19-APR18)'!$E:$E, $A12)</f>
        <v>0</v>
      </c>
      <c r="E12" s="66">
        <f>COUNTIFS('JOBS(MAR19-APR18)'!$F:$F, DATE($F$2,$F$1,E$5), 'JOBS(MAR19-APR18)'!$E:$E, $A12)</f>
        <v>4</v>
      </c>
      <c r="F12" s="66">
        <f>COUNTIFS('JOBS(MAR19-APR18)'!$F:$F, DATE($F$2,$F$1,F$5), 'JOBS(MAR19-APR18)'!$E:$E, $A12)</f>
        <v>2</v>
      </c>
      <c r="G12" s="66">
        <f>COUNTIFS('JOBS(MAR19-APR18)'!$F:$F, DATE($F$2,$F$1,G$5), 'JOBS(MAR19-APR18)'!$E:$E, $A12)</f>
        <v>0</v>
      </c>
      <c r="H12" s="66">
        <f>COUNTIFS('JOBS(MAR19-APR18)'!$F:$F, DATE($F$2,$F$1,H$5), 'JOBS(MAR19-APR18)'!$E:$E, $A12)</f>
        <v>4</v>
      </c>
      <c r="I12" s="66">
        <f>COUNTIFS('JOBS(MAR19-APR18)'!$F:$F, DATE($F$2,$F$1,I$5), 'JOBS(MAR19-APR18)'!$E:$E, $A12)</f>
        <v>1</v>
      </c>
      <c r="J12" s="66">
        <f>COUNTIFS('JOBS(MAR19-APR18)'!$F:$F, DATE($F$2,$F$1,J$5), 'JOBS(MAR19-APR18)'!$E:$E, $A12)</f>
        <v>1</v>
      </c>
      <c r="K12" s="66">
        <f>COUNTIFS('JOBS(MAR19-APR18)'!$F:$F, DATE($F$2,$F$1,K$5), 'JOBS(MAR19-APR18)'!$E:$E, $A12)</f>
        <v>2</v>
      </c>
      <c r="L12" s="66">
        <f>COUNTIFS('JOBS(MAR19-APR18)'!$F:$F, DATE($F$2,$F$1,L$5), 'JOBS(MAR19-APR18)'!$E:$E, $A12)</f>
        <v>0</v>
      </c>
      <c r="M12" s="66">
        <f>COUNTIFS('JOBS(MAR19-APR18)'!$F:$F, DATE($F$2,$F$1,M$5), 'JOBS(MAR19-APR18)'!$E:$E, $A12)</f>
        <v>0</v>
      </c>
      <c r="N12" s="66">
        <f>COUNTIFS('JOBS(MAR19-APR18)'!$F:$F, DATE($F$2,$F$1,N$5), 'JOBS(MAR19-APR18)'!$E:$E, $A12)</f>
        <v>0</v>
      </c>
      <c r="O12" s="66">
        <f>COUNTIFS('JOBS(MAR19-APR18)'!$F:$F, DATE($F$2,$F$1,O$5), 'JOBS(MAR19-APR18)'!$E:$E, $A12)</f>
        <v>1</v>
      </c>
      <c r="P12" s="66">
        <f>COUNTIFS('JOBS(MAR19-APR18)'!$F:$F, DATE($F$2,$F$1,P$5), 'JOBS(MAR19-APR18)'!$E:$E, $A12)</f>
        <v>2</v>
      </c>
      <c r="Q12" s="66">
        <f>COUNTIFS('JOBS(MAR19-APR18)'!$F:$F, DATE($F$2,$F$1,Q$5), 'JOBS(MAR19-APR18)'!$E:$E, $A12)</f>
        <v>3</v>
      </c>
      <c r="R12" s="66">
        <f>COUNTIFS('JOBS(MAR19-APR18)'!$F:$F, DATE($F$2,$F$1,R$5), 'JOBS(MAR19-APR18)'!$E:$E, $A12)</f>
        <v>4</v>
      </c>
      <c r="S12" s="66">
        <f>COUNTIFS('JOBS(MAR19-APR18)'!$F:$F, DATE($F$2,$F$1,S$5), 'JOBS(MAR19-APR18)'!$E:$E, $A12)</f>
        <v>2</v>
      </c>
      <c r="T12" s="66">
        <f>COUNTIFS('JOBS(MAR19-APR18)'!$F:$F, DATE($F$2,$F$1,T$5), 'JOBS(MAR19-APR18)'!$E:$E, $A12)</f>
        <v>1</v>
      </c>
      <c r="U12" s="66">
        <f>COUNTIFS('JOBS(MAR19-APR18)'!$F:$F, DATE($F$2,$F$1,U$5), 'JOBS(MAR19-APR18)'!$E:$E, $A12)</f>
        <v>0</v>
      </c>
      <c r="V12" s="66">
        <f>COUNTIFS('JOBS(MAR19-APR18)'!$F:$F, DATE($F$2,$F$1,V$5), 'JOBS(MAR19-APR18)'!$E:$E, $A12)</f>
        <v>0</v>
      </c>
      <c r="W12" s="66">
        <f>COUNTIFS('JOBS(MAR19-APR18)'!$F:$F, DATE($F$2,$F$1,W$5), 'JOBS(MAR19-APR18)'!$E:$E, $A12)</f>
        <v>0</v>
      </c>
      <c r="X12" s="66">
        <f>COUNTIFS('JOBS(MAR19-APR18)'!$F:$F, DATE($F$2,$F$1,X$5), 'JOBS(MAR19-APR18)'!$E:$E, $A12)</f>
        <v>0</v>
      </c>
      <c r="Y12" s="66">
        <f>COUNTIFS('JOBS(MAR19-APR18)'!$F:$F, DATE($F$2,$F$1,Y$5), 'JOBS(MAR19-APR18)'!$E:$E, $A12)</f>
        <v>0</v>
      </c>
      <c r="Z12" s="66">
        <f>COUNTIFS('JOBS(MAR19-APR18)'!$F:$F, DATE($F$2,$F$1,Z$5), 'JOBS(MAR19-APR18)'!$E:$E, $A12)</f>
        <v>0</v>
      </c>
      <c r="AA12" s="66">
        <f>COUNTIFS('JOBS(MAR19-APR18)'!$F:$F, DATE($F$2,$F$1,AA$5), 'JOBS(MAR19-APR18)'!$E:$E, $A12)</f>
        <v>0</v>
      </c>
      <c r="AB12" s="66">
        <f>COUNTIFS('JOBS(MAR19-APR18)'!$F:$F, DATE($F$2,$F$1,AB$5), 'JOBS(MAR19-APR18)'!$E:$E, $A12)</f>
        <v>0</v>
      </c>
      <c r="AC12" s="66">
        <f>COUNTIFS('JOBS(MAR19-APR18)'!$F:$F, DATE($F$2,$F$1,AC$5), 'JOBS(MAR19-APR18)'!$E:$E, $A12)</f>
        <v>0</v>
      </c>
      <c r="AD12" s="66">
        <f>COUNTIFS('JOBS(MAR19-APR18)'!$F:$F, DATE($F$2,$F$1,AD$5), 'JOBS(MAR19-APR18)'!$E:$E, $A12)</f>
        <v>0</v>
      </c>
      <c r="AE12" s="66">
        <f>COUNTIFS('JOBS(MAR19-APR18)'!$F:$F, DATE($F$2,$F$1,AE$5), 'JOBS(MAR19-APR18)'!$E:$E, $A12)</f>
        <v>0</v>
      </c>
      <c r="AF12" s="66">
        <f>COUNTIFS('JOBS(MAR19-APR18)'!$F:$F, DATE($F$2,$F$1,AF$5), 'JOBS(MAR19-APR18)'!$E:$E, $A12)</f>
        <v>0</v>
      </c>
    </row>
    <row r="13" spans="1:32" ht="16" x14ac:dyDescent="0.35">
      <c r="A13" s="107" t="s">
        <v>58</v>
      </c>
      <c r="B13" s="66">
        <f>COUNTIFS('JOBS(MAR19-APR18)'!$F:$F, DATE($F$2,$F$1,B$5), 'JOBS(MAR19-APR18)'!$E:$E, $A13)</f>
        <v>5</v>
      </c>
      <c r="C13" s="66">
        <f>COUNTIFS('JOBS(MAR19-APR18)'!$F:$F, DATE($F$2,$F$1,C$5), 'JOBS(MAR19-APR18)'!$E:$E, $A13)</f>
        <v>4</v>
      </c>
      <c r="D13" s="66">
        <f>COUNTIFS('JOBS(MAR19-APR18)'!$F:$F, DATE($F$2,$F$1,D$5), 'JOBS(MAR19-APR18)'!$E:$E, $A13)</f>
        <v>0</v>
      </c>
      <c r="E13" s="66">
        <f>COUNTIFS('JOBS(MAR19-APR18)'!$F:$F, DATE($F$2,$F$1,E$5), 'JOBS(MAR19-APR18)'!$E:$E, $A13)</f>
        <v>3</v>
      </c>
      <c r="F13" s="66">
        <f>COUNTIFS('JOBS(MAR19-APR18)'!$F:$F, DATE($F$2,$F$1,F$5), 'JOBS(MAR19-APR18)'!$E:$E, $A13)</f>
        <v>1</v>
      </c>
      <c r="G13" s="66">
        <f>COUNTIFS('JOBS(MAR19-APR18)'!$F:$F, DATE($F$2,$F$1,G$5), 'JOBS(MAR19-APR18)'!$E:$E, $A13)</f>
        <v>0</v>
      </c>
      <c r="H13" s="66">
        <f>COUNTIFS('JOBS(MAR19-APR18)'!$F:$F, DATE($F$2,$F$1,H$5), 'JOBS(MAR19-APR18)'!$E:$E, $A13)</f>
        <v>5</v>
      </c>
      <c r="I13" s="66">
        <f>COUNTIFS('JOBS(MAR19-APR18)'!$F:$F, DATE($F$2,$F$1,I$5), 'JOBS(MAR19-APR18)'!$E:$E, $A13)</f>
        <v>3</v>
      </c>
      <c r="J13" s="66">
        <f>COUNTIFS('JOBS(MAR19-APR18)'!$F:$F, DATE($F$2,$F$1,J$5), 'JOBS(MAR19-APR18)'!$E:$E, $A13)</f>
        <v>3</v>
      </c>
      <c r="K13" s="66">
        <f>COUNTIFS('JOBS(MAR19-APR18)'!$F:$F, DATE($F$2,$F$1,K$5), 'JOBS(MAR19-APR18)'!$E:$E, $A13)</f>
        <v>2</v>
      </c>
      <c r="L13" s="66">
        <f>COUNTIFS('JOBS(MAR19-APR18)'!$F:$F, DATE($F$2,$F$1,L$5), 'JOBS(MAR19-APR18)'!$E:$E, $A13)</f>
        <v>3</v>
      </c>
      <c r="M13" s="66">
        <f>COUNTIFS('JOBS(MAR19-APR18)'!$F:$F, DATE($F$2,$F$1,M$5), 'JOBS(MAR19-APR18)'!$E:$E, $A13)</f>
        <v>3</v>
      </c>
      <c r="N13" s="66">
        <f>COUNTIFS('JOBS(MAR19-APR18)'!$F:$F, DATE($F$2,$F$1,N$5), 'JOBS(MAR19-APR18)'!$E:$E, $A13)</f>
        <v>0</v>
      </c>
      <c r="O13" s="66">
        <f>COUNTIFS('JOBS(MAR19-APR18)'!$F:$F, DATE($F$2,$F$1,O$5), 'JOBS(MAR19-APR18)'!$E:$E, $A13)</f>
        <v>3</v>
      </c>
      <c r="P13" s="66">
        <f>COUNTIFS('JOBS(MAR19-APR18)'!$F:$F, DATE($F$2,$F$1,P$5), 'JOBS(MAR19-APR18)'!$E:$E, $A13)</f>
        <v>0</v>
      </c>
      <c r="Q13" s="66">
        <f>COUNTIFS('JOBS(MAR19-APR18)'!$F:$F, DATE($F$2,$F$1,Q$5), 'JOBS(MAR19-APR18)'!$E:$E, $A13)</f>
        <v>2</v>
      </c>
      <c r="R13" s="66">
        <f>COUNTIFS('JOBS(MAR19-APR18)'!$F:$F, DATE($F$2,$F$1,R$5), 'JOBS(MAR19-APR18)'!$E:$E, $A13)</f>
        <v>4</v>
      </c>
      <c r="S13" s="66">
        <f>COUNTIFS('JOBS(MAR19-APR18)'!$F:$F, DATE($F$2,$F$1,S$5), 'JOBS(MAR19-APR18)'!$E:$E, $A13)</f>
        <v>2</v>
      </c>
      <c r="T13" s="66">
        <f>COUNTIFS('JOBS(MAR19-APR18)'!$F:$F, DATE($F$2,$F$1,T$5), 'JOBS(MAR19-APR18)'!$E:$E, $A13)</f>
        <v>2</v>
      </c>
      <c r="U13" s="66">
        <f>COUNTIFS('JOBS(MAR19-APR18)'!$F:$F, DATE($F$2,$F$1,U$5), 'JOBS(MAR19-APR18)'!$E:$E, $A13)</f>
        <v>0</v>
      </c>
      <c r="V13" s="66">
        <f>COUNTIFS('JOBS(MAR19-APR18)'!$F:$F, DATE($F$2,$F$1,V$5), 'JOBS(MAR19-APR18)'!$E:$E, $A13)</f>
        <v>0</v>
      </c>
      <c r="W13" s="66">
        <f>COUNTIFS('JOBS(MAR19-APR18)'!$F:$F, DATE($F$2,$F$1,W$5), 'JOBS(MAR19-APR18)'!$E:$E, $A13)</f>
        <v>0</v>
      </c>
      <c r="X13" s="66">
        <f>COUNTIFS('JOBS(MAR19-APR18)'!$F:$F, DATE($F$2,$F$1,X$5), 'JOBS(MAR19-APR18)'!$E:$E, $A13)</f>
        <v>0</v>
      </c>
      <c r="Y13" s="66">
        <f>COUNTIFS('JOBS(MAR19-APR18)'!$F:$F, DATE($F$2,$F$1,Y$5), 'JOBS(MAR19-APR18)'!$E:$E, $A13)</f>
        <v>0</v>
      </c>
      <c r="Z13" s="66">
        <f>COUNTIFS('JOBS(MAR19-APR18)'!$F:$F, DATE($F$2,$F$1,Z$5), 'JOBS(MAR19-APR18)'!$E:$E, $A13)</f>
        <v>0</v>
      </c>
      <c r="AA13" s="66">
        <f>COUNTIFS('JOBS(MAR19-APR18)'!$F:$F, DATE($F$2,$F$1,AA$5), 'JOBS(MAR19-APR18)'!$E:$E, $A13)</f>
        <v>0</v>
      </c>
      <c r="AB13" s="66">
        <f>COUNTIFS('JOBS(MAR19-APR18)'!$F:$F, DATE($F$2,$F$1,AB$5), 'JOBS(MAR19-APR18)'!$E:$E, $A13)</f>
        <v>0</v>
      </c>
      <c r="AC13" s="66">
        <f>COUNTIFS('JOBS(MAR19-APR18)'!$F:$F, DATE($F$2,$F$1,AC$5), 'JOBS(MAR19-APR18)'!$E:$E, $A13)</f>
        <v>0</v>
      </c>
      <c r="AD13" s="66">
        <f>COUNTIFS('JOBS(MAR19-APR18)'!$F:$F, DATE($F$2,$F$1,AD$5), 'JOBS(MAR19-APR18)'!$E:$E, $A13)</f>
        <v>0</v>
      </c>
      <c r="AE13" s="66">
        <f>COUNTIFS('JOBS(MAR19-APR18)'!$F:$F, DATE($F$2,$F$1,AE$5), 'JOBS(MAR19-APR18)'!$E:$E, $A13)</f>
        <v>0</v>
      </c>
      <c r="AF13" s="66">
        <f>COUNTIFS('JOBS(MAR19-APR18)'!$F:$F, DATE($F$2,$F$1,AF$5), 'JOBS(MAR19-APR18)'!$E:$E, $A13)</f>
        <v>0</v>
      </c>
    </row>
    <row r="14" spans="1:32" ht="16" x14ac:dyDescent="0.35">
      <c r="A14" s="107" t="s">
        <v>73</v>
      </c>
      <c r="B14" s="66">
        <f>COUNTIFS('JOBS(MAR19-APR18)'!$F:$F, DATE($F$2,$F$1,B$5), 'JOBS(MAR19-APR18)'!$E:$E, $A14)</f>
        <v>3</v>
      </c>
      <c r="C14" s="66">
        <f>COUNTIFS('JOBS(MAR19-APR18)'!$F:$F, DATE($F$2,$F$1,C$5), 'JOBS(MAR19-APR18)'!$E:$E, $A14)</f>
        <v>3</v>
      </c>
      <c r="D14" s="66">
        <f>COUNTIFS('JOBS(MAR19-APR18)'!$F:$F, DATE($F$2,$F$1,D$5), 'JOBS(MAR19-APR18)'!$E:$E, $A14)</f>
        <v>1</v>
      </c>
      <c r="E14" s="66">
        <f>COUNTIFS('JOBS(MAR19-APR18)'!$F:$F, DATE($F$2,$F$1,E$5), 'JOBS(MAR19-APR18)'!$E:$E, $A14)</f>
        <v>0</v>
      </c>
      <c r="F14" s="66">
        <f>COUNTIFS('JOBS(MAR19-APR18)'!$F:$F, DATE($F$2,$F$1,F$5), 'JOBS(MAR19-APR18)'!$E:$E, $A14)</f>
        <v>0</v>
      </c>
      <c r="G14" s="66">
        <f>COUNTIFS('JOBS(MAR19-APR18)'!$F:$F, DATE($F$2,$F$1,G$5), 'JOBS(MAR19-APR18)'!$E:$E, $A14)</f>
        <v>0</v>
      </c>
      <c r="H14" s="66">
        <f>COUNTIFS('JOBS(MAR19-APR18)'!$F:$F, DATE($F$2,$F$1,H$5), 'JOBS(MAR19-APR18)'!$E:$E, $A14)</f>
        <v>2</v>
      </c>
      <c r="I14" s="66">
        <f>COUNTIFS('JOBS(MAR19-APR18)'!$F:$F, DATE($F$2,$F$1,I$5), 'JOBS(MAR19-APR18)'!$E:$E, $A14)</f>
        <v>2</v>
      </c>
      <c r="J14" s="66">
        <f>COUNTIFS('JOBS(MAR19-APR18)'!$F:$F, DATE($F$2,$F$1,J$5), 'JOBS(MAR19-APR18)'!$E:$E, $A14)</f>
        <v>4</v>
      </c>
      <c r="K14" s="66">
        <f>COUNTIFS('JOBS(MAR19-APR18)'!$F:$F, DATE($F$2,$F$1,K$5), 'JOBS(MAR19-APR18)'!$E:$E, $A14)</f>
        <v>1</v>
      </c>
      <c r="L14" s="66">
        <f>COUNTIFS('JOBS(MAR19-APR18)'!$F:$F, DATE($F$2,$F$1,L$5), 'JOBS(MAR19-APR18)'!$E:$E, $A14)</f>
        <v>3</v>
      </c>
      <c r="M14" s="66">
        <f>COUNTIFS('JOBS(MAR19-APR18)'!$F:$F, DATE($F$2,$F$1,M$5), 'JOBS(MAR19-APR18)'!$E:$E, $A14)</f>
        <v>0</v>
      </c>
      <c r="N14" s="66">
        <f>COUNTIFS('JOBS(MAR19-APR18)'!$F:$F, DATE($F$2,$F$1,N$5), 'JOBS(MAR19-APR18)'!$E:$E, $A14)</f>
        <v>0</v>
      </c>
      <c r="O14" s="66">
        <f>COUNTIFS('JOBS(MAR19-APR18)'!$F:$F, DATE($F$2,$F$1,O$5), 'JOBS(MAR19-APR18)'!$E:$E, $A14)</f>
        <v>1</v>
      </c>
      <c r="P14" s="66">
        <f>COUNTIFS('JOBS(MAR19-APR18)'!$F:$F, DATE($F$2,$F$1,P$5), 'JOBS(MAR19-APR18)'!$E:$E, $A14)</f>
        <v>2</v>
      </c>
      <c r="Q14" s="66">
        <f>COUNTIFS('JOBS(MAR19-APR18)'!$F:$F, DATE($F$2,$F$1,Q$5), 'JOBS(MAR19-APR18)'!$E:$E, $A14)</f>
        <v>1</v>
      </c>
      <c r="R14" s="66">
        <f>COUNTIFS('JOBS(MAR19-APR18)'!$F:$F, DATE($F$2,$F$1,R$5), 'JOBS(MAR19-APR18)'!$E:$E, $A14)</f>
        <v>0</v>
      </c>
      <c r="S14" s="66">
        <f>COUNTIFS('JOBS(MAR19-APR18)'!$F:$F, DATE($F$2,$F$1,S$5), 'JOBS(MAR19-APR18)'!$E:$E, $A14)</f>
        <v>0</v>
      </c>
      <c r="T14" s="66">
        <f>COUNTIFS('JOBS(MAR19-APR18)'!$F:$F, DATE($F$2,$F$1,T$5), 'JOBS(MAR19-APR18)'!$E:$E, $A14)</f>
        <v>2</v>
      </c>
      <c r="U14" s="66">
        <f>COUNTIFS('JOBS(MAR19-APR18)'!$F:$F, DATE($F$2,$F$1,U$5), 'JOBS(MAR19-APR18)'!$E:$E, $A14)</f>
        <v>0</v>
      </c>
      <c r="V14" s="66">
        <f>COUNTIFS('JOBS(MAR19-APR18)'!$F:$F, DATE($F$2,$F$1,V$5), 'JOBS(MAR19-APR18)'!$E:$E, $A14)</f>
        <v>0</v>
      </c>
      <c r="W14" s="66">
        <f>COUNTIFS('JOBS(MAR19-APR18)'!$F:$F, DATE($F$2,$F$1,W$5), 'JOBS(MAR19-APR18)'!$E:$E, $A14)</f>
        <v>0</v>
      </c>
      <c r="X14" s="66">
        <f>COUNTIFS('JOBS(MAR19-APR18)'!$F:$F, DATE($F$2,$F$1,X$5), 'JOBS(MAR19-APR18)'!$E:$E, $A14)</f>
        <v>0</v>
      </c>
      <c r="Y14" s="66">
        <f>COUNTIFS('JOBS(MAR19-APR18)'!$F:$F, DATE($F$2,$F$1,Y$5), 'JOBS(MAR19-APR18)'!$E:$E, $A14)</f>
        <v>0</v>
      </c>
      <c r="Z14" s="66">
        <f>COUNTIFS('JOBS(MAR19-APR18)'!$F:$F, DATE($F$2,$F$1,Z$5), 'JOBS(MAR19-APR18)'!$E:$E, $A14)</f>
        <v>0</v>
      </c>
      <c r="AA14" s="66">
        <f>COUNTIFS('JOBS(MAR19-APR18)'!$F:$F, DATE($F$2,$F$1,AA$5), 'JOBS(MAR19-APR18)'!$E:$E, $A14)</f>
        <v>0</v>
      </c>
      <c r="AB14" s="66">
        <f>COUNTIFS('JOBS(MAR19-APR18)'!$F:$F, DATE($F$2,$F$1,AB$5), 'JOBS(MAR19-APR18)'!$E:$E, $A14)</f>
        <v>0</v>
      </c>
      <c r="AC14" s="66">
        <f>COUNTIFS('JOBS(MAR19-APR18)'!$F:$F, DATE($F$2,$F$1,AC$5), 'JOBS(MAR19-APR18)'!$E:$E, $A14)</f>
        <v>0</v>
      </c>
      <c r="AD14" s="66">
        <f>COUNTIFS('JOBS(MAR19-APR18)'!$F:$F, DATE($F$2,$F$1,AD$5), 'JOBS(MAR19-APR18)'!$E:$E, $A14)</f>
        <v>0</v>
      </c>
      <c r="AE14" s="66">
        <f>COUNTIFS('JOBS(MAR19-APR18)'!$F:$F, DATE($F$2,$F$1,AE$5), 'JOBS(MAR19-APR18)'!$E:$E, $A14)</f>
        <v>0</v>
      </c>
      <c r="AF14" s="66">
        <f>COUNTIFS('JOBS(MAR19-APR18)'!$F:$F, DATE($F$2,$F$1,AF$5), 'JOBS(MAR19-APR18)'!$E:$E, $A14)</f>
        <v>0</v>
      </c>
    </row>
    <row r="15" spans="1:32" ht="16" x14ac:dyDescent="0.35">
      <c r="A15" s="107" t="s">
        <v>612</v>
      </c>
      <c r="B15" s="66">
        <f>COUNTIFS('JOBS(MAR19-APR18)'!$F:$F, DATE($F$2,$F$1,B$5), 'JOBS(MAR19-APR18)'!$E:$E, $A15)</f>
        <v>2</v>
      </c>
      <c r="C15" s="66">
        <f>COUNTIFS('JOBS(MAR19-APR18)'!$F:$F, DATE($F$2,$F$1,C$5), 'JOBS(MAR19-APR18)'!$E:$E, $A15)</f>
        <v>0</v>
      </c>
      <c r="D15" s="66">
        <f>COUNTIFS('JOBS(MAR19-APR18)'!$F:$F, DATE($F$2,$F$1,D$5), 'JOBS(MAR19-APR18)'!$E:$E, $A15)</f>
        <v>3</v>
      </c>
      <c r="E15" s="66">
        <f>COUNTIFS('JOBS(MAR19-APR18)'!$F:$F, DATE($F$2,$F$1,E$5), 'JOBS(MAR19-APR18)'!$E:$E, $A15)</f>
        <v>1</v>
      </c>
      <c r="F15" s="66">
        <f>COUNTIFS('JOBS(MAR19-APR18)'!$F:$F, DATE($F$2,$F$1,F$5), 'JOBS(MAR19-APR18)'!$E:$E, $A15)</f>
        <v>3</v>
      </c>
      <c r="G15" s="66">
        <f>COUNTIFS('JOBS(MAR19-APR18)'!$F:$F, DATE($F$2,$F$1,G$5), 'JOBS(MAR19-APR18)'!$E:$E, $A15)</f>
        <v>0</v>
      </c>
      <c r="H15" s="66">
        <f>COUNTIFS('JOBS(MAR19-APR18)'!$F:$F, DATE($F$2,$F$1,H$5), 'JOBS(MAR19-APR18)'!$E:$E, $A15)</f>
        <v>1</v>
      </c>
      <c r="I15" s="66">
        <f>COUNTIFS('JOBS(MAR19-APR18)'!$F:$F, DATE($F$2,$F$1,I$5), 'JOBS(MAR19-APR18)'!$E:$E, $A15)</f>
        <v>3</v>
      </c>
      <c r="J15" s="66">
        <f>COUNTIFS('JOBS(MAR19-APR18)'!$F:$F, DATE($F$2,$F$1,J$5), 'JOBS(MAR19-APR18)'!$E:$E, $A15)</f>
        <v>1</v>
      </c>
      <c r="K15" s="66">
        <f>COUNTIFS('JOBS(MAR19-APR18)'!$F:$F, DATE($F$2,$F$1,K$5), 'JOBS(MAR19-APR18)'!$E:$E, $A15)</f>
        <v>7</v>
      </c>
      <c r="L15" s="66">
        <f>COUNTIFS('JOBS(MAR19-APR18)'!$F:$F, DATE($F$2,$F$1,L$5), 'JOBS(MAR19-APR18)'!$E:$E, $A15)</f>
        <v>2</v>
      </c>
      <c r="M15" s="66">
        <f>COUNTIFS('JOBS(MAR19-APR18)'!$F:$F, DATE($F$2,$F$1,M$5), 'JOBS(MAR19-APR18)'!$E:$E, $A15)</f>
        <v>2</v>
      </c>
      <c r="N15" s="66">
        <f>COUNTIFS('JOBS(MAR19-APR18)'!$F:$F, DATE($F$2,$F$1,N$5), 'JOBS(MAR19-APR18)'!$E:$E, $A15)</f>
        <v>0</v>
      </c>
      <c r="O15" s="66">
        <f>COUNTIFS('JOBS(MAR19-APR18)'!$F:$F, DATE($F$2,$F$1,O$5), 'JOBS(MAR19-APR18)'!$E:$E, $A15)</f>
        <v>2</v>
      </c>
      <c r="P15" s="66">
        <f>COUNTIFS('JOBS(MAR19-APR18)'!$F:$F, DATE($F$2,$F$1,P$5), 'JOBS(MAR19-APR18)'!$E:$E, $A15)</f>
        <v>4</v>
      </c>
      <c r="Q15" s="66">
        <f>COUNTIFS('JOBS(MAR19-APR18)'!$F:$F, DATE($F$2,$F$1,Q$5), 'JOBS(MAR19-APR18)'!$E:$E, $A15)</f>
        <v>2</v>
      </c>
      <c r="R15" s="66">
        <f>COUNTIFS('JOBS(MAR19-APR18)'!$F:$F, DATE($F$2,$F$1,R$5), 'JOBS(MAR19-APR18)'!$E:$E, $A15)</f>
        <v>2</v>
      </c>
      <c r="S15" s="66">
        <f>COUNTIFS('JOBS(MAR19-APR18)'!$F:$F, DATE($F$2,$F$1,S$5), 'JOBS(MAR19-APR18)'!$E:$E, $A15)</f>
        <v>3</v>
      </c>
      <c r="T15" s="66">
        <f>COUNTIFS('JOBS(MAR19-APR18)'!$F:$F, DATE($F$2,$F$1,T$5), 'JOBS(MAR19-APR18)'!$E:$E, $A15)</f>
        <v>2</v>
      </c>
      <c r="U15" s="66">
        <f>COUNTIFS('JOBS(MAR19-APR18)'!$F:$F, DATE($F$2,$F$1,U$5), 'JOBS(MAR19-APR18)'!$E:$E, $A15)</f>
        <v>0</v>
      </c>
      <c r="V15" s="66">
        <f>COUNTIFS('JOBS(MAR19-APR18)'!$F:$F, DATE($F$2,$F$1,V$5), 'JOBS(MAR19-APR18)'!$E:$E, $A15)</f>
        <v>0</v>
      </c>
      <c r="W15" s="66">
        <f>COUNTIFS('JOBS(MAR19-APR18)'!$F:$F, DATE($F$2,$F$1,W$5), 'JOBS(MAR19-APR18)'!$E:$E, $A15)</f>
        <v>0</v>
      </c>
      <c r="X15" s="66">
        <f>COUNTIFS('JOBS(MAR19-APR18)'!$F:$F, DATE($F$2,$F$1,X$5), 'JOBS(MAR19-APR18)'!$E:$E, $A15)</f>
        <v>0</v>
      </c>
      <c r="Y15" s="66">
        <f>COUNTIFS('JOBS(MAR19-APR18)'!$F:$F, DATE($F$2,$F$1,Y$5), 'JOBS(MAR19-APR18)'!$E:$E, $A15)</f>
        <v>0</v>
      </c>
      <c r="Z15" s="66">
        <f>COUNTIFS('JOBS(MAR19-APR18)'!$F:$F, DATE($F$2,$F$1,Z$5), 'JOBS(MAR19-APR18)'!$E:$E, $A15)</f>
        <v>0</v>
      </c>
      <c r="AA15" s="66">
        <f>COUNTIFS('JOBS(MAR19-APR18)'!$F:$F, DATE($F$2,$F$1,AA$5), 'JOBS(MAR19-APR18)'!$E:$E, $A15)</f>
        <v>0</v>
      </c>
      <c r="AB15" s="66">
        <f>COUNTIFS('JOBS(MAR19-APR18)'!$F:$F, DATE($F$2,$F$1,AB$5), 'JOBS(MAR19-APR18)'!$E:$E, $A15)</f>
        <v>0</v>
      </c>
      <c r="AC15" s="66">
        <f>COUNTIFS('JOBS(MAR19-APR18)'!$F:$F, DATE($F$2,$F$1,AC$5), 'JOBS(MAR19-APR18)'!$E:$E, $A15)</f>
        <v>0</v>
      </c>
      <c r="AD15" s="66">
        <f>COUNTIFS('JOBS(MAR19-APR18)'!$F:$F, DATE($F$2,$F$1,AD$5), 'JOBS(MAR19-APR18)'!$E:$E, $A15)</f>
        <v>0</v>
      </c>
      <c r="AE15" s="66">
        <f>COUNTIFS('JOBS(MAR19-APR18)'!$F:$F, DATE($F$2,$F$1,AE$5), 'JOBS(MAR19-APR18)'!$E:$E, $A15)</f>
        <v>0</v>
      </c>
      <c r="AF15" s="66">
        <f>COUNTIFS('JOBS(MAR19-APR18)'!$F:$F, DATE($F$2,$F$1,AF$5), 'JOBS(MAR19-APR18)'!$E:$E, $A15)</f>
        <v>0</v>
      </c>
    </row>
    <row r="16" spans="1:32" ht="16" x14ac:dyDescent="0.35">
      <c r="A16" s="107" t="s">
        <v>1014</v>
      </c>
      <c r="B16" s="66">
        <f>COUNTIFS('JOBS(MAR19-APR18)'!$F:$F, DATE($F$2,$F$1,B$5), 'JOBS(MAR19-APR18)'!$E:$E, $A16)</f>
        <v>0</v>
      </c>
      <c r="C16" s="66">
        <f>COUNTIFS('JOBS(MAR19-APR18)'!$F:$F, DATE($F$2,$F$1,C$5), 'JOBS(MAR19-APR18)'!$E:$E, $A16)</f>
        <v>0</v>
      </c>
      <c r="D16" s="66">
        <f>COUNTIFS('JOBS(MAR19-APR18)'!$F:$F, DATE($F$2,$F$1,D$5), 'JOBS(MAR19-APR18)'!$E:$E, $A16)</f>
        <v>0</v>
      </c>
      <c r="E16" s="66">
        <f>COUNTIFS('JOBS(MAR19-APR18)'!$F:$F, DATE($F$2,$F$1,E$5), 'JOBS(MAR19-APR18)'!$E:$E, $A16)</f>
        <v>0</v>
      </c>
      <c r="F16" s="66">
        <f>COUNTIFS('JOBS(MAR19-APR18)'!$F:$F, DATE($F$2,$F$1,F$5), 'JOBS(MAR19-APR18)'!$E:$E, $A16)</f>
        <v>0</v>
      </c>
      <c r="G16" s="66">
        <f>COUNTIFS('JOBS(MAR19-APR18)'!$F:$F, DATE($F$2,$F$1,G$5), 'JOBS(MAR19-APR18)'!$E:$E, $A16)</f>
        <v>0</v>
      </c>
      <c r="H16" s="66">
        <f>COUNTIFS('JOBS(MAR19-APR18)'!$F:$F, DATE($F$2,$F$1,H$5), 'JOBS(MAR19-APR18)'!$E:$E, $A16)</f>
        <v>0</v>
      </c>
      <c r="I16" s="66">
        <f>COUNTIFS('JOBS(MAR19-APR18)'!$F:$F, DATE($F$2,$F$1,I$5), 'JOBS(MAR19-APR18)'!$E:$E, $A16)</f>
        <v>0</v>
      </c>
      <c r="J16" s="110">
        <f>COUNTIFS('JOBS(MAR19-APR18)'!$F:$F, DATE($F$2,$F$1,J$5), 'JOBS(MAR19-APR18)'!$E:$E, $A16)</f>
        <v>0</v>
      </c>
      <c r="K16" s="66">
        <f>COUNTIFS('JOBS(MAR19-APR18)'!$F:$F, DATE($F$2,$F$1,K$5), 'JOBS(MAR19-APR18)'!$E:$E, $A16)</f>
        <v>1</v>
      </c>
      <c r="L16" s="66">
        <f>COUNTIFS('JOBS(MAR19-APR18)'!$F:$F, DATE($F$2,$F$1,L$5), 'JOBS(MAR19-APR18)'!$E:$E, $A16)</f>
        <v>0</v>
      </c>
      <c r="M16" s="66">
        <f>COUNTIFS('JOBS(MAR19-APR18)'!$F:$F, DATE($F$2,$F$1,M$5), 'JOBS(MAR19-APR18)'!$E:$E, $A16)</f>
        <v>0</v>
      </c>
      <c r="N16" s="66">
        <f>COUNTIFS('JOBS(MAR19-APR18)'!$F:$F, DATE($F$2,$F$1,N$5), 'JOBS(MAR19-APR18)'!$E:$E, $A16)</f>
        <v>0</v>
      </c>
      <c r="O16" s="66">
        <f>COUNTIFS('JOBS(MAR19-APR18)'!$F:$F, DATE($F$2,$F$1,O$5), 'JOBS(MAR19-APR18)'!$E:$E, $A16)</f>
        <v>2</v>
      </c>
      <c r="P16" s="66">
        <f>COUNTIFS('JOBS(MAR19-APR18)'!$F:$F, DATE($F$2,$F$1,P$5), 'JOBS(MAR19-APR18)'!$E:$E, $A16)</f>
        <v>1</v>
      </c>
      <c r="Q16" s="66">
        <f>COUNTIFS('JOBS(MAR19-APR18)'!$F:$F, DATE($F$2,$F$1,Q$5), 'JOBS(MAR19-APR18)'!$E:$E, $A16)</f>
        <v>1</v>
      </c>
      <c r="R16" s="66">
        <f>COUNTIFS('JOBS(MAR19-APR18)'!$F:$F, DATE($F$2,$F$1,R$5), 'JOBS(MAR19-APR18)'!$E:$E, $A16)</f>
        <v>1</v>
      </c>
      <c r="S16" s="66">
        <f>COUNTIFS('JOBS(MAR19-APR18)'!$F:$F, DATE($F$2,$F$1,S$5), 'JOBS(MAR19-APR18)'!$E:$E, $A16)</f>
        <v>2</v>
      </c>
      <c r="T16" s="66">
        <f>COUNTIFS('JOBS(MAR19-APR18)'!$F:$F, DATE($F$2,$F$1,T$5), 'JOBS(MAR19-APR18)'!$E:$E, $A16)</f>
        <v>2</v>
      </c>
      <c r="U16" s="66">
        <f>COUNTIFS('JOBS(MAR19-APR18)'!$F:$F, DATE($F$2,$F$1,U$5), 'JOBS(MAR19-APR18)'!$E:$E, $A16)</f>
        <v>0</v>
      </c>
      <c r="V16" s="66">
        <f>COUNTIFS('JOBS(MAR19-APR18)'!$F:$F, DATE($F$2,$F$1,V$5), 'JOBS(MAR19-APR18)'!$E:$E, $A16)</f>
        <v>0</v>
      </c>
      <c r="W16" s="66">
        <f>COUNTIFS('JOBS(MAR19-APR18)'!$F:$F, DATE($F$2,$F$1,W$5), 'JOBS(MAR19-APR18)'!$E:$E, $A16)</f>
        <v>0</v>
      </c>
      <c r="X16" s="66">
        <f>COUNTIFS('JOBS(MAR19-APR18)'!$F:$F, DATE($F$2,$F$1,X$5), 'JOBS(MAR19-APR18)'!$E:$E, $A16)</f>
        <v>0</v>
      </c>
      <c r="Y16" s="66">
        <f>COUNTIFS('JOBS(MAR19-APR18)'!$F:$F, DATE($F$2,$F$1,Y$5), 'JOBS(MAR19-APR18)'!$E:$E, $A16)</f>
        <v>0</v>
      </c>
      <c r="Z16" s="66">
        <f>COUNTIFS('JOBS(MAR19-APR18)'!$F:$F, DATE($F$2,$F$1,Z$5), 'JOBS(MAR19-APR18)'!$E:$E, $A16)</f>
        <v>0</v>
      </c>
      <c r="AA16" s="66">
        <f>COUNTIFS('JOBS(MAR19-APR18)'!$F:$F, DATE($F$2,$F$1,AA$5), 'JOBS(MAR19-APR18)'!$E:$E, $A16)</f>
        <v>0</v>
      </c>
      <c r="AB16" s="66">
        <f>COUNTIFS('JOBS(MAR19-APR18)'!$F:$F, DATE($F$2,$F$1,AB$5), 'JOBS(MAR19-APR18)'!$E:$E, $A16)</f>
        <v>0</v>
      </c>
      <c r="AC16" s="66">
        <f>COUNTIFS('JOBS(MAR19-APR18)'!$F:$F, DATE($F$2,$F$1,AC$5), 'JOBS(MAR19-APR18)'!$E:$E, $A16)</f>
        <v>0</v>
      </c>
      <c r="AD16" s="66">
        <f>COUNTIFS('JOBS(MAR19-APR18)'!$F:$F, DATE($F$2,$F$1,AD$5), 'JOBS(MAR19-APR18)'!$E:$E, $A16)</f>
        <v>0</v>
      </c>
      <c r="AE16" s="66">
        <f>COUNTIFS('JOBS(MAR19-APR18)'!$F:$F, DATE($F$2,$F$1,AE$5), 'JOBS(MAR19-APR18)'!$E:$E, $A16)</f>
        <v>0</v>
      </c>
      <c r="AF16" s="66">
        <f>COUNTIFS('JOBS(MAR19-APR18)'!$F:$F, DATE($F$2,$F$1,AF$5), 'JOBS(MAR19-APR18)'!$E:$E, $A16)</f>
        <v>0</v>
      </c>
    </row>
    <row r="17" spans="1:32" ht="16" x14ac:dyDescent="0.35">
      <c r="A17" s="107" t="s">
        <v>1010</v>
      </c>
      <c r="B17" s="66">
        <f>COUNTIFS('JOBS(MAR19-APR18)'!$F:$F, DATE($F$2,$F$1,B$5), 'JOBS(MAR19-APR18)'!$E:$E, $A17)</f>
        <v>0</v>
      </c>
      <c r="C17" s="66">
        <f>COUNTIFS('JOBS(MAR19-APR18)'!$F:$F, DATE($F$2,$F$1,C$5), 'JOBS(MAR19-APR18)'!$E:$E, $A17)</f>
        <v>0</v>
      </c>
      <c r="D17" s="66">
        <f>COUNTIFS('JOBS(MAR19-APR18)'!$F:$F, DATE($F$2,$F$1,D$5), 'JOBS(MAR19-APR18)'!$E:$E, $A17)</f>
        <v>0</v>
      </c>
      <c r="E17" s="66">
        <f>COUNTIFS('JOBS(MAR19-APR18)'!$F:$F, DATE($F$2,$F$1,E$5), 'JOBS(MAR19-APR18)'!$E:$E, $A17)</f>
        <v>0</v>
      </c>
      <c r="F17" s="66">
        <f>COUNTIFS('JOBS(MAR19-APR18)'!$F:$F, DATE($F$2,$F$1,F$5), 'JOBS(MAR19-APR18)'!$E:$E, $A17)</f>
        <v>0</v>
      </c>
      <c r="G17" s="66">
        <f>COUNTIFS('JOBS(MAR19-APR18)'!$F:$F, DATE($F$2,$F$1,G$5), 'JOBS(MAR19-APR18)'!$E:$E, $A17)</f>
        <v>0</v>
      </c>
      <c r="H17" s="66">
        <f>COUNTIFS('JOBS(MAR19-APR18)'!$F:$F, DATE($F$2,$F$1,H$5), 'JOBS(MAR19-APR18)'!$E:$E, $A17)</f>
        <v>0</v>
      </c>
      <c r="I17" s="110">
        <f>COUNTIFS('JOBS(MAR19-APR18)'!$F:$F, DATE($F$2,$F$1,I$5), 'JOBS(MAR19-APR18)'!$E:$E, $A17)</f>
        <v>2</v>
      </c>
      <c r="J17" s="66">
        <f>COUNTIFS('JOBS(MAR19-APR18)'!$F:$F, DATE($F$2,$F$1,J$5), 'JOBS(MAR19-APR18)'!$E:$E, $A17)</f>
        <v>2</v>
      </c>
      <c r="K17" s="66">
        <f>COUNTIFS('JOBS(MAR19-APR18)'!$F:$F, DATE($F$2,$F$1,K$5), 'JOBS(MAR19-APR18)'!$E:$E, $A17)</f>
        <v>1</v>
      </c>
      <c r="L17" s="66">
        <f>COUNTIFS('JOBS(MAR19-APR18)'!$F:$F, DATE($F$2,$F$1,L$5), 'JOBS(MAR19-APR18)'!$E:$E, $A17)</f>
        <v>1</v>
      </c>
      <c r="M17" s="66">
        <f>COUNTIFS('JOBS(MAR19-APR18)'!$F:$F, DATE($F$2,$F$1,M$5), 'JOBS(MAR19-APR18)'!$E:$E, $A17)</f>
        <v>1</v>
      </c>
      <c r="N17" s="66">
        <f>COUNTIFS('JOBS(MAR19-APR18)'!$F:$F, DATE($F$2,$F$1,N$5), 'JOBS(MAR19-APR18)'!$E:$E, $A17)</f>
        <v>0</v>
      </c>
      <c r="O17" s="66">
        <f>COUNTIFS('JOBS(MAR19-APR18)'!$F:$F, DATE($F$2,$F$1,O$5), 'JOBS(MAR19-APR18)'!$E:$E, $A17)</f>
        <v>3</v>
      </c>
      <c r="P17" s="66">
        <f>COUNTIFS('JOBS(MAR19-APR18)'!$F:$F, DATE($F$2,$F$1,P$5), 'JOBS(MAR19-APR18)'!$E:$E, $A17)</f>
        <v>2</v>
      </c>
      <c r="Q17" s="66">
        <f>COUNTIFS('JOBS(MAR19-APR18)'!$F:$F, DATE($F$2,$F$1,Q$5), 'JOBS(MAR19-APR18)'!$E:$E, $A17)</f>
        <v>3</v>
      </c>
      <c r="R17" s="66">
        <f>COUNTIFS('JOBS(MAR19-APR18)'!$F:$F, DATE($F$2,$F$1,R$5), 'JOBS(MAR19-APR18)'!$E:$E, $A17)</f>
        <v>2</v>
      </c>
      <c r="S17" s="66">
        <f>COUNTIFS('JOBS(MAR19-APR18)'!$F:$F, DATE($F$2,$F$1,S$5), 'JOBS(MAR19-APR18)'!$E:$E, $A17)</f>
        <v>1</v>
      </c>
      <c r="T17" s="66">
        <f>COUNTIFS('JOBS(MAR19-APR18)'!$F:$F, DATE($F$2,$F$1,T$5), 'JOBS(MAR19-APR18)'!$E:$E, $A17)</f>
        <v>3</v>
      </c>
      <c r="U17" s="66">
        <f>COUNTIFS('JOBS(MAR19-APR18)'!$F:$F, DATE($F$2,$F$1,U$5), 'JOBS(MAR19-APR18)'!$E:$E, $A17)</f>
        <v>0</v>
      </c>
      <c r="V17" s="66">
        <f>COUNTIFS('JOBS(MAR19-APR18)'!$F:$F, DATE($F$2,$F$1,V$5), 'JOBS(MAR19-APR18)'!$E:$E, $A17)</f>
        <v>0</v>
      </c>
      <c r="W17" s="66">
        <f>COUNTIFS('JOBS(MAR19-APR18)'!$F:$F, DATE($F$2,$F$1,W$5), 'JOBS(MAR19-APR18)'!$E:$E, $A17)</f>
        <v>0</v>
      </c>
      <c r="X17" s="66">
        <f>COUNTIFS('JOBS(MAR19-APR18)'!$F:$F, DATE($F$2,$F$1,X$5), 'JOBS(MAR19-APR18)'!$E:$E, $A17)</f>
        <v>0</v>
      </c>
      <c r="Y17" s="66">
        <f>COUNTIFS('JOBS(MAR19-APR18)'!$F:$F, DATE($F$2,$F$1,Y$5), 'JOBS(MAR19-APR18)'!$E:$E, $A17)</f>
        <v>0</v>
      </c>
      <c r="Z17" s="66">
        <f>COUNTIFS('JOBS(MAR19-APR18)'!$F:$F, DATE($F$2,$F$1,Z$5), 'JOBS(MAR19-APR18)'!$E:$E, $A17)</f>
        <v>0</v>
      </c>
      <c r="AA17" s="66">
        <f>COUNTIFS('JOBS(MAR19-APR18)'!$F:$F, DATE($F$2,$F$1,AA$5), 'JOBS(MAR19-APR18)'!$E:$E, $A17)</f>
        <v>0</v>
      </c>
      <c r="AB17" s="66">
        <f>COUNTIFS('JOBS(MAR19-APR18)'!$F:$F, DATE($F$2,$F$1,AB$5), 'JOBS(MAR19-APR18)'!$E:$E, $A17)</f>
        <v>0</v>
      </c>
      <c r="AC17" s="66">
        <f>COUNTIFS('JOBS(MAR19-APR18)'!$F:$F, DATE($F$2,$F$1,AC$5), 'JOBS(MAR19-APR18)'!$E:$E, $A17)</f>
        <v>0</v>
      </c>
      <c r="AD17" s="66">
        <f>COUNTIFS('JOBS(MAR19-APR18)'!$F:$F, DATE($F$2,$F$1,AD$5), 'JOBS(MAR19-APR18)'!$E:$E, $A17)</f>
        <v>0</v>
      </c>
      <c r="AE17" s="66">
        <f>COUNTIFS('JOBS(MAR19-APR18)'!$F:$F, DATE($F$2,$F$1,AE$5), 'JOBS(MAR19-APR18)'!$E:$E, $A17)</f>
        <v>0</v>
      </c>
      <c r="AF17" s="66">
        <f>COUNTIFS('JOBS(MAR19-APR18)'!$F:$F, DATE($F$2,$F$1,AF$5), 'JOBS(MAR19-APR18)'!$E:$E, $A17)</f>
        <v>0</v>
      </c>
    </row>
    <row r="18" spans="1:32" s="63" customFormat="1" x14ac:dyDescent="0.35">
      <c r="A18" s="65" t="s">
        <v>873</v>
      </c>
      <c r="B18" s="64">
        <f>SUM(B7:B17)</f>
        <v>26</v>
      </c>
      <c r="C18" s="64">
        <f t="shared" ref="C18:T18" si="1">SUM(C7:C17)</f>
        <v>13</v>
      </c>
      <c r="D18" s="64">
        <f t="shared" si="1"/>
        <v>13</v>
      </c>
      <c r="E18" s="64">
        <f t="shared" si="1"/>
        <v>21</v>
      </c>
      <c r="F18" s="64">
        <f t="shared" si="1"/>
        <v>15</v>
      </c>
      <c r="G18" s="64">
        <f t="shared" si="1"/>
        <v>0</v>
      </c>
      <c r="H18" s="64">
        <f t="shared" si="1"/>
        <v>23</v>
      </c>
      <c r="I18" s="64">
        <f t="shared" si="1"/>
        <v>22</v>
      </c>
      <c r="J18" s="64">
        <f t="shared" si="1"/>
        <v>22</v>
      </c>
      <c r="K18" s="64">
        <f t="shared" si="1"/>
        <v>24</v>
      </c>
      <c r="L18" s="64">
        <f t="shared" si="1"/>
        <v>15</v>
      </c>
      <c r="M18" s="64">
        <f t="shared" si="1"/>
        <v>17</v>
      </c>
      <c r="N18" s="64">
        <f t="shared" si="1"/>
        <v>0</v>
      </c>
      <c r="O18" s="64">
        <f t="shared" si="1"/>
        <v>25</v>
      </c>
      <c r="P18" s="64">
        <f t="shared" si="1"/>
        <v>20</v>
      </c>
      <c r="Q18" s="64">
        <f t="shared" si="1"/>
        <v>23</v>
      </c>
      <c r="R18" s="64">
        <f t="shared" si="1"/>
        <v>19</v>
      </c>
      <c r="S18" s="64">
        <f t="shared" si="1"/>
        <v>17</v>
      </c>
      <c r="T18" s="64">
        <f t="shared" si="1"/>
        <v>20</v>
      </c>
      <c r="U18" s="64">
        <f t="shared" ref="U18:AF18" si="2">SUM(U7:U17)</f>
        <v>0</v>
      </c>
      <c r="V18" s="64">
        <f t="shared" si="2"/>
        <v>0</v>
      </c>
      <c r="W18" s="64">
        <f t="shared" si="2"/>
        <v>0</v>
      </c>
      <c r="X18" s="64">
        <f t="shared" si="2"/>
        <v>0</v>
      </c>
      <c r="Y18" s="64">
        <f t="shared" si="2"/>
        <v>0</v>
      </c>
      <c r="Z18" s="64">
        <f t="shared" si="2"/>
        <v>0</v>
      </c>
      <c r="AA18" s="64">
        <f t="shared" si="2"/>
        <v>0</v>
      </c>
      <c r="AB18" s="64">
        <f t="shared" si="2"/>
        <v>0</v>
      </c>
      <c r="AC18" s="64">
        <f t="shared" si="2"/>
        <v>0</v>
      </c>
      <c r="AD18" s="64">
        <f t="shared" si="2"/>
        <v>0</v>
      </c>
      <c r="AE18" s="64">
        <f t="shared" si="2"/>
        <v>0</v>
      </c>
      <c r="AF18" s="64">
        <f t="shared" si="2"/>
        <v>0</v>
      </c>
    </row>
    <row r="19" spans="1:32" s="62" customFormat="1" x14ac:dyDescent="0.35">
      <c r="A19" s="67" t="s">
        <v>874</v>
      </c>
      <c r="B19" s="68">
        <f>SUMIFS('JOBS(MAR19-APR18)'!$N:$N, 'JOBS(MAR19-APR18)'!$F:$F, DATE($F$2,$F$1,B$5))</f>
        <v>5481.46</v>
      </c>
      <c r="C19" s="68">
        <f>SUMIFS('JOBS(MAR19-APR18)'!$N:$N, 'JOBS(MAR19-APR18)'!$F:$F, DATE($F$2,$F$1,C$5))</f>
        <v>2957.5700000000006</v>
      </c>
      <c r="D19" s="68">
        <f>SUMIFS('JOBS(MAR19-APR18)'!$N:$N, 'JOBS(MAR19-APR18)'!$F:$F, DATE($F$2,$F$1,D$5))</f>
        <v>3117.92</v>
      </c>
      <c r="E19" s="68">
        <f>SUMIFS('JOBS(MAR19-APR18)'!$N:$N, 'JOBS(MAR19-APR18)'!$F:$F, DATE($F$2,$F$1,E$5))</f>
        <v>6856.09</v>
      </c>
      <c r="F19" s="68">
        <f>SUMIFS('JOBS(MAR19-APR18)'!$N:$N, 'JOBS(MAR19-APR18)'!$F:$F, DATE($F$2,$F$1,F$5))</f>
        <v>4537.08</v>
      </c>
      <c r="G19" s="68">
        <f>SUMIFS('JOBS(MAR19-APR18)'!$N:$N, 'JOBS(MAR19-APR18)'!$F:$F, DATE($F$2,$F$1,G$5))</f>
        <v>0</v>
      </c>
      <c r="H19" s="68">
        <f>SUMIFS('JOBS(MAR19-APR18)'!$N:$N, 'JOBS(MAR19-APR18)'!$F:$F, DATE($F$2,$F$1,H$5))</f>
        <v>6351.2300000000005</v>
      </c>
      <c r="I19" s="68">
        <f>SUMIFS('JOBS(MAR19-APR18)'!$N:$N, 'JOBS(MAR19-APR18)'!$F:$F, DATE($F$2,$F$1,I$5))</f>
        <v>5898.04</v>
      </c>
      <c r="J19" s="68">
        <f>SUMIFS('JOBS(MAR19-APR18)'!$N:$N, 'JOBS(MAR19-APR18)'!$F:$F, DATE($F$2,$F$1,J$5))</f>
        <v>6370.8899999999994</v>
      </c>
      <c r="K19" s="68">
        <f>SUMIFS('JOBS(MAR19-APR18)'!$N:$N, 'JOBS(MAR19-APR18)'!$F:$F, DATE($F$2,$F$1,K$5))</f>
        <v>4760.04</v>
      </c>
      <c r="L19" s="68">
        <f>SUMIFS('JOBS(MAR19-APR18)'!$N:$N, 'JOBS(MAR19-APR18)'!$F:$F, DATE($F$2,$F$1,L$5))</f>
        <v>2938.99</v>
      </c>
      <c r="M19" s="68">
        <f>SUMIFS('JOBS(MAR19-APR18)'!$N:$N, 'JOBS(MAR19-APR18)'!$F:$F, DATE($F$2,$F$1,M$5))</f>
        <v>4630.2000000000007</v>
      </c>
      <c r="N19" s="68">
        <f>SUMIFS('JOBS(MAR19-APR18)'!$N:$N, 'JOBS(MAR19-APR18)'!$F:$F, DATE($F$2,$F$1,N$5))</f>
        <v>0</v>
      </c>
      <c r="O19" s="68">
        <f>SUMIFS('JOBS(MAR19-APR18)'!$N:$N, 'JOBS(MAR19-APR18)'!$F:$F, DATE($F$2,$F$1,O$5))</f>
        <v>7224.8099999999986</v>
      </c>
      <c r="P19" s="68">
        <f>SUMIFS('JOBS(MAR19-APR18)'!$N:$N, 'JOBS(MAR19-APR18)'!$F:$F, DATE($F$2,$F$1,P$5))</f>
        <v>6496.4599999999982</v>
      </c>
      <c r="Q19" s="68">
        <f>SUMIFS('JOBS(MAR19-APR18)'!$N:$N, 'JOBS(MAR19-APR18)'!$F:$F, DATE($F$2,$F$1,Q$5))</f>
        <v>6786.4600000000019</v>
      </c>
      <c r="R19" s="68">
        <f>SUMIFS('JOBS(MAR19-APR18)'!$N:$N, 'JOBS(MAR19-APR18)'!$F:$F, DATE($F$2,$F$1,R$5))</f>
        <v>5755.37</v>
      </c>
      <c r="S19" s="68">
        <f>SUMIFS('JOBS(MAR19-APR18)'!$N:$N, 'JOBS(MAR19-APR18)'!$F:$F, DATE($F$2,$F$1,S$5))</f>
        <v>5581.6299999999992</v>
      </c>
      <c r="T19" s="68">
        <f>SUMIFS('JOBS(MAR19-APR18)'!$N:$N, 'JOBS(MAR19-APR18)'!$F:$F, DATE($F$2,$F$1,T$5))</f>
        <v>8173.0199999999995</v>
      </c>
      <c r="U19" s="68">
        <f>SUMIFS('JOBS(MAR19-APR18)'!$N:$N, 'JOBS(MAR19-APR18)'!$F:$F, DATE($F$2,$F$1,U$5))</f>
        <v>0</v>
      </c>
      <c r="V19" s="68">
        <f>SUMIFS('JOBS(MAR19-APR18)'!$N:$N, 'JOBS(MAR19-APR18)'!$F:$F, DATE($F$2,$F$1,V$5))</f>
        <v>0</v>
      </c>
      <c r="W19" s="68">
        <f>SUMIFS('JOBS(MAR19-APR18)'!$N:$N, 'JOBS(MAR19-APR18)'!$F:$F, DATE($F$2,$F$1,W$5))</f>
        <v>0</v>
      </c>
      <c r="X19" s="68">
        <f>SUMIFS('JOBS(MAR19-APR18)'!$N:$N, 'JOBS(MAR19-APR18)'!$F:$F, DATE($F$2,$F$1,X$5))</f>
        <v>0</v>
      </c>
      <c r="Y19" s="68">
        <f>SUMIFS('JOBS(MAR19-APR18)'!$N:$N, 'JOBS(MAR19-APR18)'!$F:$F, DATE($F$2,$F$1,Y$5))</f>
        <v>0</v>
      </c>
      <c r="Z19" s="68">
        <f>SUMIFS('JOBS(MAR19-APR18)'!$N:$N, 'JOBS(MAR19-APR18)'!$F:$F, DATE($F$2,$F$1,Z$5))</f>
        <v>0</v>
      </c>
      <c r="AA19" s="68">
        <f>SUMIFS('JOBS(MAR19-APR18)'!$N:$N, 'JOBS(MAR19-APR18)'!$F:$F, DATE($F$2,$F$1,AA$5))</f>
        <v>0</v>
      </c>
      <c r="AB19" s="68">
        <f>SUMIFS('JOBS(MAR19-APR18)'!$N:$N, 'JOBS(MAR19-APR18)'!$F:$F, DATE($F$2,$F$1,AB$5))</f>
        <v>0</v>
      </c>
      <c r="AC19" s="68">
        <f>SUMIFS('JOBS(MAR19-APR18)'!$N:$N, 'JOBS(MAR19-APR18)'!$F:$F, DATE($F$2,$F$1,AC$5))</f>
        <v>0</v>
      </c>
      <c r="AD19" s="68">
        <f>SUMIFS('JOBS(MAR19-APR18)'!$N:$N, 'JOBS(MAR19-APR18)'!$F:$F, DATE($F$2,$F$1,AD$5))</f>
        <v>0</v>
      </c>
      <c r="AE19" s="68">
        <f>SUMIFS('JOBS(MAR19-APR18)'!$N:$N, 'JOBS(MAR19-APR18)'!$F:$F, DATE($F$2,$F$1,AE$5))</f>
        <v>0</v>
      </c>
      <c r="AF19" s="68">
        <f>SUMIFS('JOBS(MAR19-APR18)'!$N:$N, 'JOBS(MAR19-APR18)'!$F:$F, DATE($F$2,$F$1,AF$5))</f>
        <v>0</v>
      </c>
    </row>
    <row r="21" spans="1:32" ht="3" customHeight="1" x14ac:dyDescent="0.35"/>
    <row r="27" spans="1:32" x14ac:dyDescent="0.35">
      <c r="T27" s="61"/>
    </row>
  </sheetData>
  <mergeCells count="2">
    <mergeCell ref="D2:E2"/>
    <mergeCell ref="D1:E1"/>
  </mergeCells>
  <conditionalFormatting sqref="B5:AF19">
    <cfRule type="expression" dxfId="2" priority="13">
      <formula>WEEKDAY(DATE($F$2,$F$1,B$5),2)&gt;5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/>
  </sheetViews>
  <sheetFormatPr defaultColWidth="9.1796875" defaultRowHeight="14.5" x14ac:dyDescent="0.35"/>
  <cols>
    <col min="1" max="1" width="17.453125" style="9" customWidth="1"/>
    <col min="2" max="2" width="16.54296875" style="9" customWidth="1"/>
    <col min="3" max="3" width="20.81640625" style="9" customWidth="1"/>
    <col min="4" max="4" width="102.7265625" style="9" customWidth="1"/>
    <col min="5" max="5" width="21.54296875" style="9" customWidth="1"/>
    <col min="6" max="16384" width="9.1796875" style="9"/>
  </cols>
  <sheetData>
    <row r="1" spans="1:5" ht="15.5" x14ac:dyDescent="0.35">
      <c r="A1" s="6" t="s">
        <v>166</v>
      </c>
      <c r="B1" s="6" t="s">
        <v>167</v>
      </c>
      <c r="C1" s="6" t="s">
        <v>168</v>
      </c>
      <c r="D1" s="7" t="s">
        <v>169</v>
      </c>
      <c r="E1" s="8" t="s">
        <v>170</v>
      </c>
    </row>
    <row r="2" spans="1:5" ht="15.5" x14ac:dyDescent="0.35">
      <c r="A2" s="10"/>
      <c r="B2" s="11"/>
      <c r="C2" s="11"/>
      <c r="D2" s="12" t="s">
        <v>171</v>
      </c>
      <c r="E2" s="11"/>
    </row>
    <row r="3" spans="1:5" ht="15.5" x14ac:dyDescent="0.35">
      <c r="A3" s="13" t="s">
        <v>172</v>
      </c>
      <c r="B3" s="14" t="s">
        <v>173</v>
      </c>
      <c r="C3" s="15" t="s">
        <v>168</v>
      </c>
      <c r="D3" s="15" t="s">
        <v>174</v>
      </c>
      <c r="E3" s="16">
        <v>47.45</v>
      </c>
    </row>
    <row r="4" spans="1:5" ht="15.5" x14ac:dyDescent="0.35">
      <c r="A4" s="13" t="s">
        <v>175</v>
      </c>
      <c r="B4" s="14" t="s">
        <v>173</v>
      </c>
      <c r="C4" s="15" t="s">
        <v>168</v>
      </c>
      <c r="D4" s="15" t="s">
        <v>176</v>
      </c>
      <c r="E4" s="16">
        <v>41.61</v>
      </c>
    </row>
    <row r="5" spans="1:5" ht="15.5" x14ac:dyDescent="0.35">
      <c r="A5" s="13" t="s">
        <v>177</v>
      </c>
      <c r="B5" s="14" t="s">
        <v>173</v>
      </c>
      <c r="C5" s="15" t="s">
        <v>168</v>
      </c>
      <c r="D5" s="15" t="s">
        <v>178</v>
      </c>
      <c r="E5" s="16">
        <v>220.38</v>
      </c>
    </row>
    <row r="6" spans="1:5" ht="15.5" x14ac:dyDescent="0.35">
      <c r="A6" s="13" t="s">
        <v>179</v>
      </c>
      <c r="B6" s="14" t="s">
        <v>173</v>
      </c>
      <c r="C6" s="15" t="s">
        <v>168</v>
      </c>
      <c r="D6" s="15" t="s">
        <v>180</v>
      </c>
      <c r="E6" s="16">
        <v>131.63999999999999</v>
      </c>
    </row>
    <row r="7" spans="1:5" ht="15.5" x14ac:dyDescent="0.35">
      <c r="A7" s="13" t="s">
        <v>181</v>
      </c>
      <c r="B7" s="14" t="s">
        <v>173</v>
      </c>
      <c r="C7" s="15" t="s">
        <v>168</v>
      </c>
      <c r="D7" s="15" t="s">
        <v>182</v>
      </c>
      <c r="E7" s="16">
        <v>40.58</v>
      </c>
    </row>
    <row r="8" spans="1:5" ht="15.5" x14ac:dyDescent="0.35">
      <c r="A8" s="13" t="s">
        <v>183</v>
      </c>
      <c r="B8" s="14" t="s">
        <v>173</v>
      </c>
      <c r="C8" s="15" t="s">
        <v>168</v>
      </c>
      <c r="D8" s="15" t="s">
        <v>184</v>
      </c>
      <c r="E8" s="16">
        <v>173.43</v>
      </c>
    </row>
    <row r="9" spans="1:5" ht="15.5" x14ac:dyDescent="0.35">
      <c r="A9" s="13" t="s">
        <v>185</v>
      </c>
      <c r="B9" s="14" t="s">
        <v>173</v>
      </c>
      <c r="C9" s="15" t="s">
        <v>168</v>
      </c>
      <c r="D9" s="15" t="s">
        <v>186</v>
      </c>
      <c r="E9" s="16">
        <v>70.38</v>
      </c>
    </row>
    <row r="10" spans="1:5" ht="15.5" x14ac:dyDescent="0.35">
      <c r="A10" s="13" t="s">
        <v>187</v>
      </c>
      <c r="B10" s="14" t="s">
        <v>173</v>
      </c>
      <c r="C10" s="15" t="s">
        <v>168</v>
      </c>
      <c r="D10" s="15" t="s">
        <v>188</v>
      </c>
      <c r="E10" s="16">
        <v>22.37</v>
      </c>
    </row>
    <row r="11" spans="1:5" ht="15.5" x14ac:dyDescent="0.35">
      <c r="A11" s="13" t="s">
        <v>189</v>
      </c>
      <c r="B11" s="14" t="s">
        <v>173</v>
      </c>
      <c r="C11" s="15" t="s">
        <v>168</v>
      </c>
      <c r="D11" s="15" t="s">
        <v>190</v>
      </c>
      <c r="E11" s="16">
        <v>143.19999999999999</v>
      </c>
    </row>
    <row r="12" spans="1:5" ht="15.5" x14ac:dyDescent="0.35">
      <c r="A12" s="13" t="s">
        <v>191</v>
      </c>
      <c r="B12" s="14" t="s">
        <v>173</v>
      </c>
      <c r="C12" s="15" t="s">
        <v>168</v>
      </c>
      <c r="D12" s="15" t="s">
        <v>192</v>
      </c>
      <c r="E12" s="16">
        <v>57.4</v>
      </c>
    </row>
    <row r="13" spans="1:5" ht="15.5" x14ac:dyDescent="0.35">
      <c r="A13" s="13" t="s">
        <v>193</v>
      </c>
      <c r="B13" s="14" t="s">
        <v>173</v>
      </c>
      <c r="C13" s="15" t="s">
        <v>168</v>
      </c>
      <c r="D13" s="15" t="s">
        <v>194</v>
      </c>
      <c r="E13" s="16">
        <v>66.53</v>
      </c>
    </row>
    <row r="14" spans="1:5" ht="15.5" x14ac:dyDescent="0.35">
      <c r="A14" s="13" t="s">
        <v>195</v>
      </c>
      <c r="B14" s="14" t="s">
        <v>173</v>
      </c>
      <c r="C14" s="15" t="s">
        <v>168</v>
      </c>
      <c r="D14" s="15" t="s">
        <v>196</v>
      </c>
      <c r="E14" s="16">
        <v>178.63</v>
      </c>
    </row>
    <row r="15" spans="1:5" ht="15.5" x14ac:dyDescent="0.35">
      <c r="A15" s="13" t="s">
        <v>197</v>
      </c>
      <c r="B15" s="14" t="s">
        <v>173</v>
      </c>
      <c r="C15" s="15" t="s">
        <v>168</v>
      </c>
      <c r="D15" s="15" t="s">
        <v>198</v>
      </c>
      <c r="E15" s="16">
        <v>75.17</v>
      </c>
    </row>
    <row r="16" spans="1:5" ht="15.5" x14ac:dyDescent="0.35">
      <c r="A16" s="13" t="s">
        <v>199</v>
      </c>
      <c r="B16" s="14" t="s">
        <v>173</v>
      </c>
      <c r="C16" s="15" t="s">
        <v>168</v>
      </c>
      <c r="D16" s="15" t="s">
        <v>200</v>
      </c>
      <c r="E16" s="16">
        <v>204.02</v>
      </c>
    </row>
    <row r="17" spans="1:5" ht="15.5" x14ac:dyDescent="0.35">
      <c r="A17" s="13" t="s">
        <v>201</v>
      </c>
      <c r="B17" s="14" t="s">
        <v>173</v>
      </c>
      <c r="C17" s="15" t="s">
        <v>168</v>
      </c>
      <c r="D17" s="15" t="s">
        <v>202</v>
      </c>
      <c r="E17" s="16">
        <v>59.24</v>
      </c>
    </row>
    <row r="18" spans="1:5" ht="15.5" x14ac:dyDescent="0.35">
      <c r="A18" s="13"/>
      <c r="B18" s="17"/>
      <c r="C18" s="17"/>
      <c r="D18" s="18" t="s">
        <v>203</v>
      </c>
      <c r="E18" s="17"/>
    </row>
    <row r="19" spans="1:5" ht="15.5" x14ac:dyDescent="0.35">
      <c r="A19" s="13" t="s">
        <v>204</v>
      </c>
      <c r="B19" s="14" t="s">
        <v>173</v>
      </c>
      <c r="C19" s="15" t="s">
        <v>205</v>
      </c>
      <c r="D19" s="15" t="s">
        <v>206</v>
      </c>
      <c r="E19" s="19">
        <v>1510.85</v>
      </c>
    </row>
    <row r="20" spans="1:5" ht="15.5" x14ac:dyDescent="0.35">
      <c r="A20" s="13" t="s">
        <v>207</v>
      </c>
      <c r="B20" s="14" t="s">
        <v>173</v>
      </c>
      <c r="C20" s="15" t="s">
        <v>205</v>
      </c>
      <c r="D20" s="15" t="s">
        <v>208</v>
      </c>
      <c r="E20" s="16">
        <v>187.96</v>
      </c>
    </row>
    <row r="21" spans="1:5" ht="15.5" x14ac:dyDescent="0.35">
      <c r="A21" s="13" t="s">
        <v>209</v>
      </c>
      <c r="B21" s="14" t="s">
        <v>173</v>
      </c>
      <c r="C21" s="15" t="s">
        <v>210</v>
      </c>
      <c r="D21" s="15" t="s">
        <v>211</v>
      </c>
      <c r="E21" s="16">
        <v>585.58000000000004</v>
      </c>
    </row>
    <row r="22" spans="1:5" ht="15.5" x14ac:dyDescent="0.35">
      <c r="A22" s="13" t="s">
        <v>212</v>
      </c>
      <c r="B22" s="14" t="s">
        <v>173</v>
      </c>
      <c r="C22" s="15" t="s">
        <v>210</v>
      </c>
      <c r="D22" s="15" t="s">
        <v>213</v>
      </c>
      <c r="E22" s="19">
        <v>1300.25</v>
      </c>
    </row>
    <row r="23" spans="1:5" ht="15.5" x14ac:dyDescent="0.35">
      <c r="A23" s="13" t="s">
        <v>214</v>
      </c>
      <c r="B23" s="14" t="s">
        <v>173</v>
      </c>
      <c r="C23" s="15" t="s">
        <v>210</v>
      </c>
      <c r="D23" s="15" t="s">
        <v>215</v>
      </c>
      <c r="E23" s="19">
        <v>1658.78</v>
      </c>
    </row>
    <row r="24" spans="1:5" ht="15.5" x14ac:dyDescent="0.35">
      <c r="A24" s="13" t="s">
        <v>216</v>
      </c>
      <c r="B24" s="14" t="s">
        <v>173</v>
      </c>
      <c r="C24" s="15" t="s">
        <v>210</v>
      </c>
      <c r="D24" s="15" t="s">
        <v>217</v>
      </c>
      <c r="E24" s="16">
        <v>215.29</v>
      </c>
    </row>
    <row r="25" spans="1:5" ht="15.5" x14ac:dyDescent="0.35">
      <c r="A25" s="13" t="s">
        <v>218</v>
      </c>
      <c r="B25" s="14" t="s">
        <v>173</v>
      </c>
      <c r="C25" s="15" t="s">
        <v>210</v>
      </c>
      <c r="D25" s="15" t="s">
        <v>219</v>
      </c>
      <c r="E25" s="16">
        <v>244.37</v>
      </c>
    </row>
    <row r="26" spans="1:5" ht="15.5" x14ac:dyDescent="0.35">
      <c r="A26" s="13" t="s">
        <v>220</v>
      </c>
      <c r="B26" s="14" t="s">
        <v>173</v>
      </c>
      <c r="C26" s="15" t="s">
        <v>210</v>
      </c>
      <c r="D26" s="15" t="s">
        <v>221</v>
      </c>
      <c r="E26" s="16">
        <v>207.81</v>
      </c>
    </row>
    <row r="27" spans="1:5" ht="15.5" x14ac:dyDescent="0.35">
      <c r="A27" s="13" t="s">
        <v>222</v>
      </c>
      <c r="B27" s="14" t="s">
        <v>173</v>
      </c>
      <c r="C27" s="15" t="s">
        <v>210</v>
      </c>
      <c r="D27" s="15" t="s">
        <v>223</v>
      </c>
      <c r="E27" s="16">
        <v>287.10000000000002</v>
      </c>
    </row>
    <row r="28" spans="1:5" ht="15.5" x14ac:dyDescent="0.35">
      <c r="A28" s="13" t="s">
        <v>224</v>
      </c>
      <c r="B28" s="14" t="s">
        <v>173</v>
      </c>
      <c r="C28" s="15" t="s">
        <v>210</v>
      </c>
      <c r="D28" s="15" t="s">
        <v>225</v>
      </c>
      <c r="E28" s="16">
        <v>175.88</v>
      </c>
    </row>
    <row r="29" spans="1:5" ht="15.5" x14ac:dyDescent="0.35">
      <c r="A29" s="13" t="s">
        <v>226</v>
      </c>
      <c r="B29" s="14" t="s">
        <v>173</v>
      </c>
      <c r="C29" s="15" t="s">
        <v>210</v>
      </c>
      <c r="D29" s="15" t="s">
        <v>227</v>
      </c>
      <c r="E29" s="16">
        <v>0</v>
      </c>
    </row>
    <row r="30" spans="1:5" ht="15.5" x14ac:dyDescent="0.35">
      <c r="A30" s="13" t="s">
        <v>228</v>
      </c>
      <c r="B30" s="14" t="s">
        <v>173</v>
      </c>
      <c r="C30" s="15" t="s">
        <v>229</v>
      </c>
      <c r="D30" s="15" t="s">
        <v>230</v>
      </c>
      <c r="E30" s="16">
        <v>515.66</v>
      </c>
    </row>
    <row r="31" spans="1:5" ht="15.5" x14ac:dyDescent="0.35">
      <c r="A31" s="13" t="s">
        <v>231</v>
      </c>
      <c r="B31" s="14" t="s">
        <v>173</v>
      </c>
      <c r="C31" s="15" t="s">
        <v>229</v>
      </c>
      <c r="D31" s="15" t="s">
        <v>232</v>
      </c>
      <c r="E31" s="16">
        <v>539.08000000000004</v>
      </c>
    </row>
    <row r="32" spans="1:5" ht="15.5" x14ac:dyDescent="0.35">
      <c r="A32" s="13" t="s">
        <v>233</v>
      </c>
      <c r="B32" s="14" t="s">
        <v>173</v>
      </c>
      <c r="C32" s="15" t="s">
        <v>234</v>
      </c>
      <c r="D32" s="15" t="s">
        <v>235</v>
      </c>
      <c r="E32" s="16">
        <v>980.22</v>
      </c>
    </row>
    <row r="33" spans="1:5" ht="15.5" x14ac:dyDescent="0.35">
      <c r="A33" s="20" t="s">
        <v>236</v>
      </c>
      <c r="B33" s="21" t="s">
        <v>173</v>
      </c>
      <c r="C33" s="22" t="s">
        <v>234</v>
      </c>
      <c r="D33" s="15" t="s">
        <v>237</v>
      </c>
      <c r="E33" s="23">
        <v>366.06</v>
      </c>
    </row>
    <row r="34" spans="1:5" ht="15.5" x14ac:dyDescent="0.35">
      <c r="A34" s="13" t="s">
        <v>238</v>
      </c>
      <c r="B34" s="14" t="s">
        <v>173</v>
      </c>
      <c r="C34" s="15" t="s">
        <v>234</v>
      </c>
      <c r="D34" s="15" t="s">
        <v>239</v>
      </c>
      <c r="E34" s="19">
        <v>1494.2</v>
      </c>
    </row>
    <row r="35" spans="1:5" ht="15.5" x14ac:dyDescent="0.35">
      <c r="A35" s="13" t="s">
        <v>240</v>
      </c>
      <c r="B35" s="14" t="s">
        <v>173</v>
      </c>
      <c r="C35" s="15" t="s">
        <v>234</v>
      </c>
      <c r="D35" s="15" t="s">
        <v>241</v>
      </c>
      <c r="E35" s="19">
        <v>1285.6199999999999</v>
      </c>
    </row>
    <row r="36" spans="1:5" ht="15.5" x14ac:dyDescent="0.35">
      <c r="A36" s="13" t="s">
        <v>242</v>
      </c>
      <c r="B36" s="14" t="s">
        <v>173</v>
      </c>
      <c r="C36" s="15" t="s">
        <v>234</v>
      </c>
      <c r="D36" s="15" t="s">
        <v>243</v>
      </c>
      <c r="E36" s="16">
        <v>410.37</v>
      </c>
    </row>
    <row r="37" spans="1:5" ht="15.5" x14ac:dyDescent="0.35">
      <c r="A37" s="13" t="s">
        <v>244</v>
      </c>
      <c r="B37" s="14" t="s">
        <v>173</v>
      </c>
      <c r="C37" s="15" t="s">
        <v>234</v>
      </c>
      <c r="D37" s="15" t="s">
        <v>245</v>
      </c>
      <c r="E37" s="16">
        <v>849.75</v>
      </c>
    </row>
    <row r="38" spans="1:5" ht="15.5" x14ac:dyDescent="0.35">
      <c r="A38" s="13" t="s">
        <v>246</v>
      </c>
      <c r="B38" s="14" t="s">
        <v>173</v>
      </c>
      <c r="C38" s="15" t="s">
        <v>234</v>
      </c>
      <c r="D38" s="15" t="s">
        <v>247</v>
      </c>
      <c r="E38" s="16">
        <v>181.1</v>
      </c>
    </row>
    <row r="39" spans="1:5" ht="15.5" x14ac:dyDescent="0.35">
      <c r="A39" s="13" t="s">
        <v>248</v>
      </c>
      <c r="B39" s="14" t="s">
        <v>173</v>
      </c>
      <c r="C39" s="15" t="s">
        <v>234</v>
      </c>
      <c r="D39" s="15" t="s">
        <v>249</v>
      </c>
      <c r="E39" s="16">
        <v>0</v>
      </c>
    </row>
    <row r="40" spans="1:5" ht="15.5" x14ac:dyDescent="0.35">
      <c r="A40" s="13" t="s">
        <v>250</v>
      </c>
      <c r="B40" s="14" t="s">
        <v>173</v>
      </c>
      <c r="C40" s="15" t="s">
        <v>234</v>
      </c>
      <c r="D40" s="15" t="s">
        <v>251</v>
      </c>
      <c r="E40" s="16">
        <v>84.48</v>
      </c>
    </row>
    <row r="41" spans="1:5" ht="15.5" x14ac:dyDescent="0.35">
      <c r="A41" s="13" t="s">
        <v>252</v>
      </c>
      <c r="B41" s="14" t="s">
        <v>173</v>
      </c>
      <c r="C41" s="15" t="s">
        <v>234</v>
      </c>
      <c r="D41" s="15" t="s">
        <v>253</v>
      </c>
      <c r="E41" s="16">
        <v>354.57</v>
      </c>
    </row>
    <row r="42" spans="1:5" ht="15.5" x14ac:dyDescent="0.35">
      <c r="A42" s="13" t="s">
        <v>254</v>
      </c>
      <c r="B42" s="14" t="s">
        <v>173</v>
      </c>
      <c r="C42" s="15" t="s">
        <v>234</v>
      </c>
      <c r="D42" s="15" t="s">
        <v>255</v>
      </c>
      <c r="E42" s="16">
        <v>763.25</v>
      </c>
    </row>
    <row r="43" spans="1:5" ht="15.5" x14ac:dyDescent="0.35">
      <c r="A43" s="13" t="s">
        <v>256</v>
      </c>
      <c r="B43" s="14" t="s">
        <v>173</v>
      </c>
      <c r="C43" s="15" t="s">
        <v>234</v>
      </c>
      <c r="D43" s="15" t="s">
        <v>257</v>
      </c>
      <c r="E43" s="19">
        <v>2710.64</v>
      </c>
    </row>
    <row r="44" spans="1:5" ht="15.5" x14ac:dyDescent="0.35">
      <c r="A44" s="13" t="s">
        <v>258</v>
      </c>
      <c r="B44" s="14" t="s">
        <v>259</v>
      </c>
      <c r="C44" s="15" t="s">
        <v>234</v>
      </c>
      <c r="D44" s="15" t="s">
        <v>260</v>
      </c>
      <c r="E44" s="16">
        <v>28.89</v>
      </c>
    </row>
    <row r="45" spans="1:5" ht="15.5" x14ac:dyDescent="0.35">
      <c r="A45" s="13" t="s">
        <v>261</v>
      </c>
      <c r="B45" s="14" t="s">
        <v>259</v>
      </c>
      <c r="C45" s="15" t="s">
        <v>234</v>
      </c>
      <c r="D45" s="15" t="s">
        <v>262</v>
      </c>
      <c r="E45" s="16">
        <v>89.5</v>
      </c>
    </row>
    <row r="46" spans="1:5" ht="15.5" x14ac:dyDescent="0.35">
      <c r="A46" s="13" t="s">
        <v>263</v>
      </c>
      <c r="B46" s="14" t="s">
        <v>259</v>
      </c>
      <c r="C46" s="15" t="s">
        <v>234</v>
      </c>
      <c r="D46" s="15" t="s">
        <v>264</v>
      </c>
      <c r="E46" s="16">
        <v>103.18</v>
      </c>
    </row>
    <row r="47" spans="1:5" ht="15.5" x14ac:dyDescent="0.35">
      <c r="A47" s="13" t="s">
        <v>265</v>
      </c>
      <c r="B47" s="14" t="s">
        <v>259</v>
      </c>
      <c r="C47" s="15" t="s">
        <v>234</v>
      </c>
      <c r="D47" s="15" t="s">
        <v>266</v>
      </c>
      <c r="E47" s="16">
        <v>36.1</v>
      </c>
    </row>
    <row r="48" spans="1:5" ht="15.5" x14ac:dyDescent="0.35">
      <c r="A48" s="13" t="s">
        <v>267</v>
      </c>
      <c r="B48" s="14" t="s">
        <v>259</v>
      </c>
      <c r="C48" s="15" t="s">
        <v>234</v>
      </c>
      <c r="D48" s="15" t="s">
        <v>268</v>
      </c>
      <c r="E48" s="16">
        <v>5.65</v>
      </c>
    </row>
    <row r="49" spans="1:5" ht="15.5" x14ac:dyDescent="0.35">
      <c r="A49" s="13" t="s">
        <v>269</v>
      </c>
      <c r="B49" s="14" t="s">
        <v>173</v>
      </c>
      <c r="C49" s="15" t="s">
        <v>234</v>
      </c>
      <c r="D49" s="15" t="s">
        <v>270</v>
      </c>
      <c r="E49" s="16">
        <v>41.55</v>
      </c>
    </row>
    <row r="50" spans="1:5" ht="15.5" x14ac:dyDescent="0.35">
      <c r="A50" s="13" t="s">
        <v>271</v>
      </c>
      <c r="B50" s="14" t="s">
        <v>173</v>
      </c>
      <c r="C50" s="15" t="s">
        <v>272</v>
      </c>
      <c r="D50" s="15" t="s">
        <v>273</v>
      </c>
      <c r="E50" s="16">
        <v>131.30000000000001</v>
      </c>
    </row>
    <row r="51" spans="1:5" ht="15.5" x14ac:dyDescent="0.35">
      <c r="A51" s="13" t="s">
        <v>274</v>
      </c>
      <c r="B51" s="14" t="s">
        <v>173</v>
      </c>
      <c r="C51" s="15" t="s">
        <v>272</v>
      </c>
      <c r="D51" s="15" t="s">
        <v>275</v>
      </c>
      <c r="E51" s="16">
        <v>624.09</v>
      </c>
    </row>
    <row r="52" spans="1:5" ht="15.5" x14ac:dyDescent="0.35">
      <c r="A52" s="13" t="s">
        <v>276</v>
      </c>
      <c r="B52" s="14" t="s">
        <v>173</v>
      </c>
      <c r="C52" s="15" t="s">
        <v>272</v>
      </c>
      <c r="D52" s="15" t="s">
        <v>277</v>
      </c>
      <c r="E52" s="16">
        <v>101.11</v>
      </c>
    </row>
    <row r="53" spans="1:5" ht="15.5" x14ac:dyDescent="0.35">
      <c r="A53" s="13" t="s">
        <v>278</v>
      </c>
      <c r="B53" s="14" t="s">
        <v>173</v>
      </c>
      <c r="C53" s="15" t="s">
        <v>272</v>
      </c>
      <c r="D53" s="15" t="s">
        <v>279</v>
      </c>
      <c r="E53" s="16">
        <v>27.13</v>
      </c>
    </row>
    <row r="54" spans="1:5" ht="15.5" x14ac:dyDescent="0.35">
      <c r="A54" s="13" t="s">
        <v>280</v>
      </c>
      <c r="B54" s="14" t="s">
        <v>173</v>
      </c>
      <c r="C54" s="15" t="s">
        <v>281</v>
      </c>
      <c r="D54" s="15" t="s">
        <v>282</v>
      </c>
      <c r="E54" s="16">
        <v>85.96</v>
      </c>
    </row>
    <row r="55" spans="1:5" ht="15.5" x14ac:dyDescent="0.35">
      <c r="A55" s="13" t="s">
        <v>283</v>
      </c>
      <c r="B55" s="14" t="s">
        <v>173</v>
      </c>
      <c r="C55" s="15" t="s">
        <v>281</v>
      </c>
      <c r="D55" s="15" t="s">
        <v>284</v>
      </c>
      <c r="E55" s="16">
        <v>87.16</v>
      </c>
    </row>
    <row r="56" spans="1:5" ht="15.5" x14ac:dyDescent="0.35">
      <c r="A56" s="13" t="s">
        <v>285</v>
      </c>
      <c r="B56" s="14" t="s">
        <v>259</v>
      </c>
      <c r="C56" s="15" t="s">
        <v>281</v>
      </c>
      <c r="D56" s="15" t="s">
        <v>286</v>
      </c>
      <c r="E56" s="16">
        <v>1.39</v>
      </c>
    </row>
    <row r="57" spans="1:5" ht="15.5" x14ac:dyDescent="0.35">
      <c r="A57" s="13" t="s">
        <v>287</v>
      </c>
      <c r="B57" s="14" t="s">
        <v>259</v>
      </c>
      <c r="C57" s="15" t="s">
        <v>281</v>
      </c>
      <c r="D57" s="15" t="s">
        <v>288</v>
      </c>
      <c r="E57" s="16">
        <v>1.9</v>
      </c>
    </row>
    <row r="58" spans="1:5" ht="15.5" x14ac:dyDescent="0.35">
      <c r="A58" s="13" t="s">
        <v>289</v>
      </c>
      <c r="B58" s="14" t="s">
        <v>259</v>
      </c>
      <c r="C58" s="15" t="s">
        <v>281</v>
      </c>
      <c r="D58" s="15" t="s">
        <v>290</v>
      </c>
      <c r="E58" s="16">
        <v>2.48</v>
      </c>
    </row>
    <row r="59" spans="1:5" ht="15.5" x14ac:dyDescent="0.35">
      <c r="A59" s="13" t="s">
        <v>291</v>
      </c>
      <c r="B59" s="14" t="s">
        <v>259</v>
      </c>
      <c r="C59" s="15" t="s">
        <v>281</v>
      </c>
      <c r="D59" s="15" t="s">
        <v>292</v>
      </c>
      <c r="E59" s="16">
        <v>3.28</v>
      </c>
    </row>
    <row r="60" spans="1:5" ht="15.5" x14ac:dyDescent="0.35">
      <c r="A60" s="13" t="s">
        <v>293</v>
      </c>
      <c r="B60" s="14" t="s">
        <v>259</v>
      </c>
      <c r="C60" s="15" t="s">
        <v>281</v>
      </c>
      <c r="D60" s="15" t="s">
        <v>294</v>
      </c>
      <c r="E60" s="16">
        <v>2.96</v>
      </c>
    </row>
    <row r="61" spans="1:5" ht="15.5" x14ac:dyDescent="0.35">
      <c r="A61" s="13" t="s">
        <v>295</v>
      </c>
      <c r="B61" s="14" t="s">
        <v>173</v>
      </c>
      <c r="C61" s="15" t="s">
        <v>281</v>
      </c>
      <c r="D61" s="15" t="s">
        <v>296</v>
      </c>
      <c r="E61" s="16">
        <v>122.1</v>
      </c>
    </row>
    <row r="62" spans="1:5" ht="15.5" x14ac:dyDescent="0.35">
      <c r="A62" s="13" t="s">
        <v>297</v>
      </c>
      <c r="B62" s="14" t="s">
        <v>173</v>
      </c>
      <c r="C62" s="15" t="s">
        <v>298</v>
      </c>
      <c r="D62" s="15" t="s">
        <v>299</v>
      </c>
      <c r="E62" s="16">
        <v>80.459999999999994</v>
      </c>
    </row>
    <row r="63" spans="1:5" ht="15.5" x14ac:dyDescent="0.35">
      <c r="A63" s="13" t="s">
        <v>300</v>
      </c>
      <c r="B63" s="14" t="s">
        <v>259</v>
      </c>
      <c r="C63" s="15" t="s">
        <v>298</v>
      </c>
      <c r="D63" s="15" t="s">
        <v>301</v>
      </c>
      <c r="E63" s="16">
        <v>1.4</v>
      </c>
    </row>
    <row r="64" spans="1:5" ht="15.5" x14ac:dyDescent="0.35">
      <c r="A64" s="13" t="s">
        <v>302</v>
      </c>
      <c r="B64" s="14" t="s">
        <v>259</v>
      </c>
      <c r="C64" s="15" t="s">
        <v>298</v>
      </c>
      <c r="D64" s="15" t="s">
        <v>303</v>
      </c>
      <c r="E64" s="16">
        <v>1.32</v>
      </c>
    </row>
    <row r="65" spans="1:5" ht="15.5" x14ac:dyDescent="0.35">
      <c r="A65" s="13" t="s">
        <v>304</v>
      </c>
      <c r="B65" s="14" t="s">
        <v>173</v>
      </c>
      <c r="C65" s="15" t="s">
        <v>298</v>
      </c>
      <c r="D65" s="15" t="s">
        <v>305</v>
      </c>
      <c r="E65" s="16">
        <v>173.72</v>
      </c>
    </row>
    <row r="66" spans="1:5" ht="15.5" x14ac:dyDescent="0.35">
      <c r="A66" s="13" t="s">
        <v>306</v>
      </c>
      <c r="B66" s="14" t="s">
        <v>173</v>
      </c>
      <c r="C66" s="15" t="s">
        <v>234</v>
      </c>
      <c r="D66" s="15" t="s">
        <v>307</v>
      </c>
      <c r="E66" s="16">
        <v>46.59</v>
      </c>
    </row>
    <row r="67" spans="1:5" ht="15.5" x14ac:dyDescent="0.35">
      <c r="A67" s="13" t="s">
        <v>308</v>
      </c>
      <c r="B67" s="14" t="s">
        <v>173</v>
      </c>
      <c r="C67" s="15" t="s">
        <v>234</v>
      </c>
      <c r="D67" s="15" t="s">
        <v>309</v>
      </c>
      <c r="E67" s="16">
        <v>47.12</v>
      </c>
    </row>
    <row r="68" spans="1:5" ht="15.5" x14ac:dyDescent="0.35">
      <c r="A68" s="13" t="s">
        <v>310</v>
      </c>
      <c r="B68" s="14" t="s">
        <v>173</v>
      </c>
      <c r="C68" s="15" t="s">
        <v>234</v>
      </c>
      <c r="D68" s="15" t="s">
        <v>311</v>
      </c>
      <c r="E68" s="16">
        <v>51.6</v>
      </c>
    </row>
    <row r="69" spans="1:5" ht="15.5" x14ac:dyDescent="0.35">
      <c r="A69" s="13" t="s">
        <v>312</v>
      </c>
      <c r="B69" s="14" t="s">
        <v>173</v>
      </c>
      <c r="C69" s="15" t="s">
        <v>234</v>
      </c>
      <c r="D69" s="15" t="s">
        <v>313</v>
      </c>
      <c r="E69" s="16">
        <v>56.07</v>
      </c>
    </row>
    <row r="70" spans="1:5" ht="15.5" x14ac:dyDescent="0.35">
      <c r="A70" s="13" t="s">
        <v>314</v>
      </c>
      <c r="B70" s="14" t="s">
        <v>173</v>
      </c>
      <c r="C70" s="15" t="s">
        <v>234</v>
      </c>
      <c r="D70" s="15" t="s">
        <v>315</v>
      </c>
      <c r="E70" s="16">
        <v>65.02</v>
      </c>
    </row>
    <row r="71" spans="1:5" ht="15.5" x14ac:dyDescent="0.35">
      <c r="A71" s="13" t="s">
        <v>316</v>
      </c>
      <c r="B71" s="14" t="s">
        <v>173</v>
      </c>
      <c r="C71" s="15" t="s">
        <v>210</v>
      </c>
      <c r="D71" s="15" t="s">
        <v>317</v>
      </c>
      <c r="E71" s="16">
        <v>280.87</v>
      </c>
    </row>
    <row r="72" spans="1:5" ht="15.5" x14ac:dyDescent="0.35">
      <c r="A72" s="13" t="s">
        <v>318</v>
      </c>
      <c r="B72" s="14" t="s">
        <v>173</v>
      </c>
      <c r="C72" s="15" t="s">
        <v>210</v>
      </c>
      <c r="D72" s="15" t="s">
        <v>319</v>
      </c>
      <c r="E72" s="16">
        <v>480.96</v>
      </c>
    </row>
    <row r="73" spans="1:5" ht="15.5" x14ac:dyDescent="0.35">
      <c r="A73" s="13" t="s">
        <v>320</v>
      </c>
      <c r="B73" s="14" t="s">
        <v>173</v>
      </c>
      <c r="C73" s="15" t="s">
        <v>210</v>
      </c>
      <c r="D73" s="15" t="s">
        <v>321</v>
      </c>
      <c r="E73" s="16">
        <v>783.93</v>
      </c>
    </row>
    <row r="74" spans="1:5" ht="15.5" x14ac:dyDescent="0.35">
      <c r="A74" s="13" t="s">
        <v>322</v>
      </c>
      <c r="B74" s="14" t="s">
        <v>173</v>
      </c>
      <c r="C74" s="15" t="s">
        <v>210</v>
      </c>
      <c r="D74" s="15" t="s">
        <v>323</v>
      </c>
      <c r="E74" s="19">
        <v>1238.28</v>
      </c>
    </row>
    <row r="75" spans="1:5" ht="15.5" x14ac:dyDescent="0.35">
      <c r="A75" s="13" t="s">
        <v>324</v>
      </c>
      <c r="B75" s="14" t="s">
        <v>173</v>
      </c>
      <c r="C75" s="15" t="s">
        <v>210</v>
      </c>
      <c r="D75" s="15" t="s">
        <v>325</v>
      </c>
      <c r="E75" s="19">
        <v>1798.07</v>
      </c>
    </row>
    <row r="76" spans="1:5" ht="15.5" x14ac:dyDescent="0.35">
      <c r="A76" s="13" t="s">
        <v>326</v>
      </c>
      <c r="B76" s="14" t="s">
        <v>173</v>
      </c>
      <c r="C76" s="15" t="s">
        <v>210</v>
      </c>
      <c r="D76" s="15" t="s">
        <v>327</v>
      </c>
      <c r="E76" s="19">
        <v>2460.35</v>
      </c>
    </row>
    <row r="77" spans="1:5" ht="15.5" x14ac:dyDescent="0.35">
      <c r="A77" s="13" t="s">
        <v>328</v>
      </c>
      <c r="B77" s="14" t="s">
        <v>173</v>
      </c>
      <c r="C77" s="15" t="s">
        <v>210</v>
      </c>
      <c r="D77" s="15" t="s">
        <v>329</v>
      </c>
      <c r="E77" s="19">
        <v>3116.67</v>
      </c>
    </row>
    <row r="78" spans="1:5" ht="15.5" x14ac:dyDescent="0.35">
      <c r="A78" s="13" t="s">
        <v>330</v>
      </c>
      <c r="B78" s="14" t="s">
        <v>173</v>
      </c>
      <c r="C78" s="15" t="s">
        <v>210</v>
      </c>
      <c r="D78" s="15" t="s">
        <v>331</v>
      </c>
      <c r="E78" s="16">
        <v>148.34</v>
      </c>
    </row>
    <row r="79" spans="1:5" ht="15.5" x14ac:dyDescent="0.35">
      <c r="A79" s="13" t="s">
        <v>332</v>
      </c>
      <c r="B79" s="14" t="s">
        <v>173</v>
      </c>
      <c r="C79" s="15" t="s">
        <v>333</v>
      </c>
      <c r="D79" s="15" t="s">
        <v>334</v>
      </c>
      <c r="E79" s="16">
        <v>0</v>
      </c>
    </row>
    <row r="80" spans="1:5" ht="15.5" x14ac:dyDescent="0.35">
      <c r="A80" s="13" t="s">
        <v>335</v>
      </c>
      <c r="B80" s="14" t="s">
        <v>259</v>
      </c>
      <c r="C80" s="15" t="s">
        <v>333</v>
      </c>
      <c r="D80" s="15" t="s">
        <v>336</v>
      </c>
      <c r="E80" s="16">
        <v>20.8</v>
      </c>
    </row>
    <row r="81" spans="1:5" ht="15.5" x14ac:dyDescent="0.35">
      <c r="A81" s="13" t="s">
        <v>337</v>
      </c>
      <c r="B81" s="14" t="s">
        <v>259</v>
      </c>
      <c r="C81" s="15" t="s">
        <v>333</v>
      </c>
      <c r="D81" s="15" t="s">
        <v>338</v>
      </c>
      <c r="E81" s="16">
        <v>20.8</v>
      </c>
    </row>
    <row r="82" spans="1:5" ht="15.5" x14ac:dyDescent="0.35">
      <c r="A82" s="13" t="s">
        <v>339</v>
      </c>
      <c r="B82" s="14" t="s">
        <v>259</v>
      </c>
      <c r="C82" s="15" t="s">
        <v>333</v>
      </c>
      <c r="D82" s="15" t="s">
        <v>340</v>
      </c>
      <c r="E82" s="16">
        <v>40.32</v>
      </c>
    </row>
    <row r="83" spans="1:5" ht="15.5" x14ac:dyDescent="0.35">
      <c r="A83" s="13" t="s">
        <v>341</v>
      </c>
      <c r="B83" s="14" t="s">
        <v>259</v>
      </c>
      <c r="C83" s="15" t="s">
        <v>333</v>
      </c>
      <c r="D83" s="15" t="s">
        <v>342</v>
      </c>
      <c r="E83" s="16">
        <v>35.799999999999997</v>
      </c>
    </row>
    <row r="84" spans="1:5" ht="15.5" x14ac:dyDescent="0.35">
      <c r="A84" s="13" t="s">
        <v>343</v>
      </c>
      <c r="B84" s="14" t="s">
        <v>344</v>
      </c>
      <c r="C84" s="15" t="s">
        <v>333</v>
      </c>
      <c r="D84" s="15" t="s">
        <v>345</v>
      </c>
      <c r="E84" s="16">
        <v>75.88</v>
      </c>
    </row>
    <row r="85" spans="1:5" ht="15.5" x14ac:dyDescent="0.35">
      <c r="A85" s="13" t="s">
        <v>346</v>
      </c>
      <c r="B85" s="14" t="s">
        <v>344</v>
      </c>
      <c r="C85" s="15" t="s">
        <v>333</v>
      </c>
      <c r="D85" s="15" t="s">
        <v>347</v>
      </c>
      <c r="E85" s="16">
        <v>139.94999999999999</v>
      </c>
    </row>
    <row r="86" spans="1:5" ht="15.5" x14ac:dyDescent="0.35">
      <c r="A86" s="13" t="s">
        <v>348</v>
      </c>
      <c r="B86" s="14" t="s">
        <v>344</v>
      </c>
      <c r="C86" s="15" t="s">
        <v>333</v>
      </c>
      <c r="D86" s="15" t="s">
        <v>349</v>
      </c>
      <c r="E86" s="16">
        <v>128.81</v>
      </c>
    </row>
    <row r="87" spans="1:5" ht="15.5" x14ac:dyDescent="0.35">
      <c r="A87" s="13" t="s">
        <v>350</v>
      </c>
      <c r="B87" s="14" t="s">
        <v>259</v>
      </c>
      <c r="C87" s="15" t="s">
        <v>333</v>
      </c>
      <c r="D87" s="15" t="s">
        <v>351</v>
      </c>
      <c r="E87" s="16">
        <v>21.99</v>
      </c>
    </row>
    <row r="88" spans="1:5" ht="15.5" x14ac:dyDescent="0.35">
      <c r="A88" s="13" t="s">
        <v>352</v>
      </c>
      <c r="B88" s="14" t="s">
        <v>259</v>
      </c>
      <c r="C88" s="15" t="s">
        <v>333</v>
      </c>
      <c r="D88" s="15" t="s">
        <v>353</v>
      </c>
      <c r="E88" s="16">
        <v>31.44</v>
      </c>
    </row>
    <row r="89" spans="1:5" ht="15.5" x14ac:dyDescent="0.35">
      <c r="A89" s="13" t="s">
        <v>354</v>
      </c>
      <c r="B89" s="14" t="s">
        <v>259</v>
      </c>
      <c r="C89" s="15" t="s">
        <v>333</v>
      </c>
      <c r="D89" s="15" t="s">
        <v>355</v>
      </c>
      <c r="E89" s="16">
        <v>2.92</v>
      </c>
    </row>
    <row r="90" spans="1:5" ht="15.5" x14ac:dyDescent="0.35">
      <c r="A90" s="13" t="s">
        <v>356</v>
      </c>
      <c r="B90" s="14" t="s">
        <v>173</v>
      </c>
      <c r="C90" s="15" t="s">
        <v>333</v>
      </c>
      <c r="D90" s="15" t="s">
        <v>357</v>
      </c>
      <c r="E90" s="16">
        <v>113.84</v>
      </c>
    </row>
    <row r="91" spans="1:5" ht="15.5" x14ac:dyDescent="0.35">
      <c r="A91" s="13" t="s">
        <v>358</v>
      </c>
      <c r="B91" s="14" t="s">
        <v>173</v>
      </c>
      <c r="C91" s="15" t="s">
        <v>359</v>
      </c>
      <c r="D91" s="15" t="s">
        <v>360</v>
      </c>
      <c r="E91" s="16">
        <v>0</v>
      </c>
    </row>
    <row r="92" spans="1:5" ht="15.5" x14ac:dyDescent="0.35">
      <c r="A92" s="13" t="s">
        <v>361</v>
      </c>
      <c r="B92" s="14" t="s">
        <v>173</v>
      </c>
      <c r="C92" s="15" t="s">
        <v>359</v>
      </c>
      <c r="D92" s="15" t="s">
        <v>362</v>
      </c>
      <c r="E92" s="16">
        <v>0</v>
      </c>
    </row>
    <row r="93" spans="1:5" ht="15.5" x14ac:dyDescent="0.35">
      <c r="A93" s="13" t="s">
        <v>363</v>
      </c>
      <c r="B93" s="14" t="s">
        <v>173</v>
      </c>
      <c r="C93" s="15" t="s">
        <v>359</v>
      </c>
      <c r="D93" s="15" t="s">
        <v>364</v>
      </c>
      <c r="E93" s="16">
        <v>0</v>
      </c>
    </row>
    <row r="94" spans="1:5" ht="15.5" x14ac:dyDescent="0.35">
      <c r="A94" s="13" t="s">
        <v>365</v>
      </c>
      <c r="B94" s="14" t="s">
        <v>173</v>
      </c>
      <c r="C94" s="15" t="s">
        <v>359</v>
      </c>
      <c r="D94" s="15" t="s">
        <v>366</v>
      </c>
      <c r="E94" s="16">
        <v>0</v>
      </c>
    </row>
    <row r="95" spans="1:5" ht="15.5" x14ac:dyDescent="0.35">
      <c r="A95" s="13" t="s">
        <v>367</v>
      </c>
      <c r="B95" s="14" t="s">
        <v>173</v>
      </c>
      <c r="C95" s="15" t="s">
        <v>359</v>
      </c>
      <c r="D95" s="15" t="s">
        <v>368</v>
      </c>
      <c r="E95" s="16">
        <v>0</v>
      </c>
    </row>
    <row r="96" spans="1:5" ht="15.5" x14ac:dyDescent="0.35">
      <c r="A96" s="13" t="s">
        <v>369</v>
      </c>
      <c r="B96" s="14" t="s">
        <v>173</v>
      </c>
      <c r="C96" s="15" t="s">
        <v>370</v>
      </c>
      <c r="D96" s="15" t="s">
        <v>371</v>
      </c>
      <c r="E96" s="16">
        <v>33.56</v>
      </c>
    </row>
    <row r="97" spans="1:5" ht="15.5" x14ac:dyDescent="0.35">
      <c r="A97" s="13" t="s">
        <v>372</v>
      </c>
      <c r="B97" s="14" t="s">
        <v>173</v>
      </c>
      <c r="C97" s="15" t="s">
        <v>370</v>
      </c>
      <c r="D97" s="15" t="s">
        <v>373</v>
      </c>
      <c r="E97" s="16">
        <v>59.66</v>
      </c>
    </row>
    <row r="98" spans="1:5" ht="15.5" x14ac:dyDescent="0.35">
      <c r="A98" s="13" t="s">
        <v>374</v>
      </c>
      <c r="B98" s="14" t="s">
        <v>173</v>
      </c>
      <c r="C98" s="15" t="s">
        <v>370</v>
      </c>
      <c r="D98" s="15" t="s">
        <v>375</v>
      </c>
      <c r="E98" s="16">
        <v>74.569999999999993</v>
      </c>
    </row>
    <row r="99" spans="1:5" ht="15.5" x14ac:dyDescent="0.35">
      <c r="A99" s="13" t="s">
        <v>376</v>
      </c>
      <c r="B99" s="14" t="s">
        <v>173</v>
      </c>
      <c r="C99" s="15" t="s">
        <v>370</v>
      </c>
      <c r="D99" s="15" t="s">
        <v>377</v>
      </c>
      <c r="E99" s="16">
        <v>261.74</v>
      </c>
    </row>
    <row r="100" spans="1:5" ht="15.5" x14ac:dyDescent="0.35">
      <c r="A100" s="13" t="s">
        <v>378</v>
      </c>
      <c r="B100" s="14" t="s">
        <v>173</v>
      </c>
      <c r="C100" s="15" t="s">
        <v>370</v>
      </c>
      <c r="D100" s="15" t="s">
        <v>379</v>
      </c>
      <c r="E100" s="16">
        <v>575.37</v>
      </c>
    </row>
    <row r="101" spans="1:5" ht="15.5" x14ac:dyDescent="0.35">
      <c r="A101" s="13" t="s">
        <v>380</v>
      </c>
      <c r="B101" s="14" t="s">
        <v>173</v>
      </c>
      <c r="C101" s="15" t="s">
        <v>359</v>
      </c>
      <c r="D101" s="15" t="s">
        <v>381</v>
      </c>
      <c r="E101" s="16">
        <v>0</v>
      </c>
    </row>
    <row r="102" spans="1:5" ht="15.5" x14ac:dyDescent="0.35">
      <c r="A102" s="13" t="s">
        <v>382</v>
      </c>
      <c r="B102" s="14" t="s">
        <v>173</v>
      </c>
      <c r="C102" s="15" t="s">
        <v>359</v>
      </c>
      <c r="D102" s="15" t="s">
        <v>383</v>
      </c>
      <c r="E102" s="16">
        <v>0</v>
      </c>
    </row>
    <row r="103" spans="1:5" ht="15.5" x14ac:dyDescent="0.35">
      <c r="A103" s="13" t="s">
        <v>384</v>
      </c>
      <c r="B103" s="14" t="s">
        <v>173</v>
      </c>
      <c r="C103" s="15" t="s">
        <v>359</v>
      </c>
      <c r="D103" s="15" t="s">
        <v>385</v>
      </c>
      <c r="E103" s="16">
        <v>0</v>
      </c>
    </row>
    <row r="104" spans="1:5" ht="15.5" x14ac:dyDescent="0.35">
      <c r="A104" s="13" t="s">
        <v>386</v>
      </c>
      <c r="B104" s="14" t="s">
        <v>173</v>
      </c>
      <c r="C104" s="15" t="s">
        <v>359</v>
      </c>
      <c r="D104" s="15" t="s">
        <v>387</v>
      </c>
      <c r="E104" s="16">
        <v>0</v>
      </c>
    </row>
    <row r="105" spans="1:5" ht="15.5" x14ac:dyDescent="0.35">
      <c r="A105" s="13" t="s">
        <v>388</v>
      </c>
      <c r="B105" s="14" t="s">
        <v>173</v>
      </c>
      <c r="C105" s="15" t="s">
        <v>359</v>
      </c>
      <c r="D105" s="15" t="s">
        <v>389</v>
      </c>
      <c r="E105" s="16">
        <v>0</v>
      </c>
    </row>
    <row r="106" spans="1:5" ht="15.5" x14ac:dyDescent="0.35">
      <c r="A106" s="13" t="s">
        <v>390</v>
      </c>
      <c r="B106" s="14" t="s">
        <v>173</v>
      </c>
      <c r="C106" s="15" t="s">
        <v>370</v>
      </c>
      <c r="D106" s="15" t="s">
        <v>391</v>
      </c>
      <c r="E106" s="16">
        <v>8.58</v>
      </c>
    </row>
    <row r="107" spans="1:5" ht="15.5" x14ac:dyDescent="0.35">
      <c r="A107" s="13" t="s">
        <v>392</v>
      </c>
      <c r="B107" s="14" t="s">
        <v>173</v>
      </c>
      <c r="C107" s="15" t="s">
        <v>370</v>
      </c>
      <c r="D107" s="15" t="s">
        <v>393</v>
      </c>
      <c r="E107" s="16">
        <v>11.39</v>
      </c>
    </row>
    <row r="108" spans="1:5" ht="15.5" x14ac:dyDescent="0.35">
      <c r="A108" s="13" t="s">
        <v>394</v>
      </c>
      <c r="B108" s="14" t="s">
        <v>173</v>
      </c>
      <c r="C108" s="15" t="s">
        <v>370</v>
      </c>
      <c r="D108" s="15" t="s">
        <v>395</v>
      </c>
      <c r="E108" s="16">
        <v>16.829999999999998</v>
      </c>
    </row>
    <row r="109" spans="1:5" ht="15.5" x14ac:dyDescent="0.35">
      <c r="A109" s="13" t="s">
        <v>396</v>
      </c>
      <c r="B109" s="14" t="s">
        <v>173</v>
      </c>
      <c r="C109" s="15" t="s">
        <v>370</v>
      </c>
      <c r="D109" s="15" t="s">
        <v>397</v>
      </c>
      <c r="E109" s="16">
        <v>9.93</v>
      </c>
    </row>
    <row r="110" spans="1:5" ht="15.5" x14ac:dyDescent="0.35">
      <c r="A110" s="13" t="s">
        <v>398</v>
      </c>
      <c r="B110" s="14" t="s">
        <v>173</v>
      </c>
      <c r="C110" s="15" t="s">
        <v>370</v>
      </c>
      <c r="D110" s="15" t="s">
        <v>399</v>
      </c>
      <c r="E110" s="16">
        <v>71.8</v>
      </c>
    </row>
    <row r="111" spans="1:5" ht="15.5" x14ac:dyDescent="0.35">
      <c r="A111" s="13" t="s">
        <v>400</v>
      </c>
      <c r="B111" s="14" t="s">
        <v>173</v>
      </c>
      <c r="C111" s="15" t="s">
        <v>370</v>
      </c>
      <c r="D111" s="15" t="s">
        <v>401</v>
      </c>
      <c r="E111" s="16">
        <v>8.59</v>
      </c>
    </row>
    <row r="112" spans="1:5" ht="15.5" x14ac:dyDescent="0.35">
      <c r="A112" s="13" t="s">
        <v>402</v>
      </c>
      <c r="B112" s="14" t="s">
        <v>173</v>
      </c>
      <c r="C112" s="15" t="s">
        <v>210</v>
      </c>
      <c r="D112" s="15" t="s">
        <v>403</v>
      </c>
      <c r="E112" s="16">
        <v>229.15</v>
      </c>
    </row>
    <row r="113" spans="1:5" ht="15.5" x14ac:dyDescent="0.35">
      <c r="A113" s="13" t="s">
        <v>404</v>
      </c>
      <c r="B113" s="14" t="s">
        <v>173</v>
      </c>
      <c r="C113" s="15" t="s">
        <v>210</v>
      </c>
      <c r="D113" s="15" t="s">
        <v>405</v>
      </c>
      <c r="E113" s="16">
        <v>495.34</v>
      </c>
    </row>
    <row r="114" spans="1:5" ht="15.5" x14ac:dyDescent="0.35">
      <c r="A114" s="13" t="s">
        <v>406</v>
      </c>
      <c r="B114" s="14" t="s">
        <v>173</v>
      </c>
      <c r="C114" s="15" t="s">
        <v>234</v>
      </c>
      <c r="D114" s="15" t="s">
        <v>407</v>
      </c>
      <c r="E114" s="16">
        <v>288.02999999999997</v>
      </c>
    </row>
    <row r="115" spans="1:5" ht="15.5" x14ac:dyDescent="0.35">
      <c r="A115" s="13" t="s">
        <v>408</v>
      </c>
      <c r="B115" s="14" t="s">
        <v>173</v>
      </c>
      <c r="C115" s="15" t="s">
        <v>234</v>
      </c>
      <c r="D115" s="15" t="s">
        <v>409</v>
      </c>
      <c r="E115" s="16">
        <v>13.61</v>
      </c>
    </row>
    <row r="116" spans="1:5" ht="15.5" x14ac:dyDescent="0.35">
      <c r="A116" s="13"/>
      <c r="B116" s="17"/>
      <c r="C116" s="17"/>
      <c r="D116" s="18" t="s">
        <v>410</v>
      </c>
      <c r="E116" s="17"/>
    </row>
    <row r="117" spans="1:5" ht="15.5" x14ac:dyDescent="0.35">
      <c r="A117" s="20" t="s">
        <v>411</v>
      </c>
      <c r="B117" s="21" t="s">
        <v>173</v>
      </c>
      <c r="C117" s="22" t="s">
        <v>412</v>
      </c>
      <c r="D117" s="15" t="s">
        <v>413</v>
      </c>
      <c r="E117" s="24">
        <v>1935.62</v>
      </c>
    </row>
    <row r="118" spans="1:5" ht="15.5" x14ac:dyDescent="0.35">
      <c r="A118" s="13" t="s">
        <v>414</v>
      </c>
      <c r="B118" s="14" t="s">
        <v>173</v>
      </c>
      <c r="C118" s="15" t="s">
        <v>412</v>
      </c>
      <c r="D118" s="15" t="s">
        <v>415</v>
      </c>
      <c r="E118" s="16">
        <v>79.66</v>
      </c>
    </row>
    <row r="119" spans="1:5" ht="15.5" x14ac:dyDescent="0.35">
      <c r="A119" s="13" t="s">
        <v>416</v>
      </c>
      <c r="B119" s="14" t="s">
        <v>173</v>
      </c>
      <c r="C119" s="15" t="s">
        <v>412</v>
      </c>
      <c r="D119" s="15" t="s">
        <v>417</v>
      </c>
      <c r="E119" s="16">
        <v>33.68</v>
      </c>
    </row>
    <row r="120" spans="1:5" ht="15.5" x14ac:dyDescent="0.35">
      <c r="A120" s="13" t="s">
        <v>418</v>
      </c>
      <c r="B120" s="14" t="s">
        <v>173</v>
      </c>
      <c r="C120" s="15" t="s">
        <v>412</v>
      </c>
      <c r="D120" s="15" t="s">
        <v>419</v>
      </c>
      <c r="E120" s="19">
        <v>2709.97</v>
      </c>
    </row>
    <row r="121" spans="1:5" ht="15.5" x14ac:dyDescent="0.35">
      <c r="A121" s="13" t="s">
        <v>420</v>
      </c>
      <c r="B121" s="14" t="s">
        <v>173</v>
      </c>
      <c r="C121" s="15" t="s">
        <v>412</v>
      </c>
      <c r="D121" s="15" t="s">
        <v>421</v>
      </c>
      <c r="E121" s="19">
        <v>4826.3100000000004</v>
      </c>
    </row>
    <row r="122" spans="1:5" ht="15.5" x14ac:dyDescent="0.35">
      <c r="A122" s="13" t="s">
        <v>422</v>
      </c>
      <c r="B122" s="14" t="s">
        <v>173</v>
      </c>
      <c r="C122" s="15" t="s">
        <v>412</v>
      </c>
      <c r="D122" s="15" t="s">
        <v>423</v>
      </c>
      <c r="E122" s="19">
        <v>5726.16</v>
      </c>
    </row>
    <row r="123" spans="1:5" ht="15.5" x14ac:dyDescent="0.35">
      <c r="A123" s="13" t="s">
        <v>424</v>
      </c>
      <c r="B123" s="14" t="s">
        <v>173</v>
      </c>
      <c r="C123" s="15" t="s">
        <v>412</v>
      </c>
      <c r="D123" s="15" t="s">
        <v>425</v>
      </c>
      <c r="E123" s="19">
        <v>5159.8599999999997</v>
      </c>
    </row>
    <row r="124" spans="1:5" ht="15.5" x14ac:dyDescent="0.35">
      <c r="A124" s="13" t="s">
        <v>426</v>
      </c>
      <c r="B124" s="14" t="s">
        <v>173</v>
      </c>
      <c r="C124" s="15" t="s">
        <v>412</v>
      </c>
      <c r="D124" s="15" t="s">
        <v>427</v>
      </c>
      <c r="E124" s="19">
        <v>2474.7399999999998</v>
      </c>
    </row>
    <row r="125" spans="1:5" ht="15.5" x14ac:dyDescent="0.35">
      <c r="A125" s="13" t="s">
        <v>428</v>
      </c>
      <c r="B125" s="14" t="s">
        <v>173</v>
      </c>
      <c r="C125" s="15" t="s">
        <v>412</v>
      </c>
      <c r="D125" s="15" t="s">
        <v>429</v>
      </c>
      <c r="E125" s="19">
        <v>2794.83</v>
      </c>
    </row>
    <row r="126" spans="1:5" ht="15.5" x14ac:dyDescent="0.35">
      <c r="A126" s="13" t="s">
        <v>430</v>
      </c>
      <c r="B126" s="14" t="s">
        <v>173</v>
      </c>
      <c r="C126" s="15" t="s">
        <v>412</v>
      </c>
      <c r="D126" s="15" t="s">
        <v>431</v>
      </c>
      <c r="E126" s="19">
        <v>4920.99</v>
      </c>
    </row>
    <row r="127" spans="1:5" ht="15.5" x14ac:dyDescent="0.35">
      <c r="A127" s="13" t="s">
        <v>432</v>
      </c>
      <c r="B127" s="14" t="s">
        <v>173</v>
      </c>
      <c r="C127" s="15" t="s">
        <v>412</v>
      </c>
      <c r="D127" s="15" t="s">
        <v>433</v>
      </c>
      <c r="E127" s="19">
        <v>6223.94</v>
      </c>
    </row>
    <row r="128" spans="1:5" ht="15.5" x14ac:dyDescent="0.35">
      <c r="A128" s="13" t="s">
        <v>434</v>
      </c>
      <c r="B128" s="14" t="s">
        <v>173</v>
      </c>
      <c r="C128" s="15" t="s">
        <v>412</v>
      </c>
      <c r="D128" s="15" t="s">
        <v>435</v>
      </c>
      <c r="E128" s="16">
        <v>363.83</v>
      </c>
    </row>
    <row r="129" spans="1:5" ht="15.5" x14ac:dyDescent="0.35">
      <c r="A129" s="13" t="s">
        <v>436</v>
      </c>
      <c r="B129" s="14" t="s">
        <v>173</v>
      </c>
      <c r="C129" s="15" t="s">
        <v>412</v>
      </c>
      <c r="D129" s="15" t="s">
        <v>437</v>
      </c>
      <c r="E129" s="19">
        <v>1790.12</v>
      </c>
    </row>
    <row r="130" spans="1:5" ht="15.5" x14ac:dyDescent="0.35">
      <c r="A130" s="13" t="s">
        <v>438</v>
      </c>
      <c r="B130" s="14" t="s">
        <v>173</v>
      </c>
      <c r="C130" s="15" t="s">
        <v>412</v>
      </c>
      <c r="D130" s="15" t="s">
        <v>439</v>
      </c>
      <c r="E130" s="19">
        <v>3176.46</v>
      </c>
    </row>
    <row r="131" spans="1:5" ht="15.5" x14ac:dyDescent="0.35">
      <c r="A131" s="13" t="s">
        <v>440</v>
      </c>
      <c r="B131" s="14" t="s">
        <v>173</v>
      </c>
      <c r="C131" s="15" t="s">
        <v>412</v>
      </c>
      <c r="D131" s="15" t="s">
        <v>441</v>
      </c>
      <c r="E131" s="19">
        <v>4726.7</v>
      </c>
    </row>
    <row r="132" spans="1:5" ht="15.5" x14ac:dyDescent="0.35">
      <c r="A132" s="13" t="s">
        <v>442</v>
      </c>
      <c r="B132" s="14" t="s">
        <v>173</v>
      </c>
      <c r="C132" s="15" t="s">
        <v>412</v>
      </c>
      <c r="D132" s="15" t="s">
        <v>443</v>
      </c>
      <c r="E132" s="19">
        <v>3324.96</v>
      </c>
    </row>
    <row r="133" spans="1:5" ht="15.5" x14ac:dyDescent="0.35">
      <c r="A133" s="13" t="s">
        <v>444</v>
      </c>
      <c r="B133" s="14" t="s">
        <v>173</v>
      </c>
      <c r="C133" s="15" t="s">
        <v>412</v>
      </c>
      <c r="D133" s="15" t="s">
        <v>445</v>
      </c>
      <c r="E133" s="19">
        <v>1449.42</v>
      </c>
    </row>
    <row r="134" spans="1:5" ht="15.5" x14ac:dyDescent="0.35">
      <c r="A134" s="13" t="s">
        <v>446</v>
      </c>
      <c r="B134" s="14" t="s">
        <v>173</v>
      </c>
      <c r="C134" s="15" t="s">
        <v>412</v>
      </c>
      <c r="D134" s="15" t="s">
        <v>447</v>
      </c>
      <c r="E134" s="19">
        <v>2995.69</v>
      </c>
    </row>
    <row r="135" spans="1:5" ht="15.5" x14ac:dyDescent="0.35">
      <c r="A135" s="13" t="s">
        <v>448</v>
      </c>
      <c r="B135" s="14" t="s">
        <v>173</v>
      </c>
      <c r="C135" s="15" t="s">
        <v>412</v>
      </c>
      <c r="D135" s="15" t="s">
        <v>449</v>
      </c>
      <c r="E135" s="19">
        <v>3648.76</v>
      </c>
    </row>
    <row r="136" spans="1:5" ht="15.5" x14ac:dyDescent="0.35">
      <c r="A136" s="13" t="s">
        <v>450</v>
      </c>
      <c r="B136" s="14" t="s">
        <v>173</v>
      </c>
      <c r="C136" s="15" t="s">
        <v>412</v>
      </c>
      <c r="D136" s="15" t="s">
        <v>451</v>
      </c>
      <c r="E136" s="19">
        <v>4736.82</v>
      </c>
    </row>
    <row r="137" spans="1:5" ht="15.5" x14ac:dyDescent="0.35">
      <c r="A137" s="13" t="s">
        <v>452</v>
      </c>
      <c r="B137" s="14" t="s">
        <v>173</v>
      </c>
      <c r="C137" s="15" t="s">
        <v>412</v>
      </c>
      <c r="D137" s="15" t="s">
        <v>453</v>
      </c>
      <c r="E137" s="16">
        <v>199.93</v>
      </c>
    </row>
    <row r="138" spans="1:5" ht="15.5" x14ac:dyDescent="0.35">
      <c r="A138" s="13" t="s">
        <v>454</v>
      </c>
      <c r="B138" s="14" t="s">
        <v>173</v>
      </c>
      <c r="C138" s="15" t="s">
        <v>412</v>
      </c>
      <c r="D138" s="15" t="s">
        <v>455</v>
      </c>
      <c r="E138" s="16">
        <v>979.06</v>
      </c>
    </row>
    <row r="139" spans="1:5" ht="15.5" x14ac:dyDescent="0.35">
      <c r="A139" s="13" t="s">
        <v>456</v>
      </c>
      <c r="B139" s="14" t="s">
        <v>173</v>
      </c>
      <c r="C139" s="15" t="s">
        <v>412</v>
      </c>
      <c r="D139" s="15" t="s">
        <v>457</v>
      </c>
      <c r="E139" s="19">
        <v>1633.21</v>
      </c>
    </row>
    <row r="140" spans="1:5" ht="15.5" x14ac:dyDescent="0.35">
      <c r="A140" s="13" t="s">
        <v>458</v>
      </c>
      <c r="B140" s="14" t="s">
        <v>173</v>
      </c>
      <c r="C140" s="15" t="s">
        <v>412</v>
      </c>
      <c r="D140" s="15" t="s">
        <v>459</v>
      </c>
      <c r="E140" s="16">
        <v>445.5</v>
      </c>
    </row>
    <row r="141" spans="1:5" ht="15.5" x14ac:dyDescent="0.35">
      <c r="A141" s="13" t="s">
        <v>460</v>
      </c>
      <c r="B141" s="14" t="s">
        <v>173</v>
      </c>
      <c r="C141" s="15" t="s">
        <v>412</v>
      </c>
      <c r="D141" s="15" t="s">
        <v>461</v>
      </c>
      <c r="E141" s="16">
        <v>597.96</v>
      </c>
    </row>
    <row r="142" spans="1:5" ht="15.5" x14ac:dyDescent="0.35">
      <c r="A142" s="13" t="s">
        <v>462</v>
      </c>
      <c r="B142" s="14" t="s">
        <v>173</v>
      </c>
      <c r="C142" s="15" t="s">
        <v>412</v>
      </c>
      <c r="D142" s="15" t="s">
        <v>463</v>
      </c>
      <c r="E142" s="19">
        <v>1238.49</v>
      </c>
    </row>
    <row r="143" spans="1:5" ht="15.5" x14ac:dyDescent="0.35">
      <c r="A143" s="13" t="s">
        <v>464</v>
      </c>
      <c r="B143" s="14" t="s">
        <v>173</v>
      </c>
      <c r="C143" s="15" t="s">
        <v>412</v>
      </c>
      <c r="D143" s="15" t="s">
        <v>465</v>
      </c>
      <c r="E143" s="19">
        <v>1635.48</v>
      </c>
    </row>
    <row r="144" spans="1:5" ht="15.5" x14ac:dyDescent="0.35">
      <c r="A144" s="13" t="s">
        <v>466</v>
      </c>
      <c r="B144" s="14" t="s">
        <v>173</v>
      </c>
      <c r="C144" s="15" t="s">
        <v>412</v>
      </c>
      <c r="D144" s="15" t="s">
        <v>467</v>
      </c>
      <c r="E144" s="16">
        <v>41.58</v>
      </c>
    </row>
    <row r="145" spans="1:5" ht="15.5" x14ac:dyDescent="0.35">
      <c r="A145" s="13" t="s">
        <v>468</v>
      </c>
      <c r="B145" s="14" t="s">
        <v>173</v>
      </c>
      <c r="C145" s="15" t="s">
        <v>412</v>
      </c>
      <c r="D145" s="15" t="s">
        <v>469</v>
      </c>
      <c r="E145" s="16">
        <v>23.27</v>
      </c>
    </row>
    <row r="146" spans="1:5" ht="15.5" x14ac:dyDescent="0.35">
      <c r="A146" s="13" t="s">
        <v>470</v>
      </c>
      <c r="B146" s="14" t="s">
        <v>173</v>
      </c>
      <c r="C146" s="15" t="s">
        <v>412</v>
      </c>
      <c r="D146" s="15" t="s">
        <v>471</v>
      </c>
      <c r="E146" s="16">
        <v>16.54</v>
      </c>
    </row>
    <row r="147" spans="1:5" ht="15.5" x14ac:dyDescent="0.35">
      <c r="A147" s="13" t="s">
        <v>472</v>
      </c>
      <c r="B147" s="14" t="s">
        <v>173</v>
      </c>
      <c r="C147" s="15" t="s">
        <v>412</v>
      </c>
      <c r="D147" s="15" t="s">
        <v>473</v>
      </c>
      <c r="E147" s="16">
        <v>41.99</v>
      </c>
    </row>
    <row r="148" spans="1:5" ht="15.5" x14ac:dyDescent="0.35">
      <c r="A148" s="13" t="s">
        <v>474</v>
      </c>
      <c r="B148" s="14" t="s">
        <v>173</v>
      </c>
      <c r="C148" s="15" t="s">
        <v>412</v>
      </c>
      <c r="D148" s="15" t="s">
        <v>475</v>
      </c>
      <c r="E148" s="16">
        <v>13.73</v>
      </c>
    </row>
    <row r="149" spans="1:5" ht="15.5" x14ac:dyDescent="0.35">
      <c r="A149" s="13" t="s">
        <v>476</v>
      </c>
      <c r="B149" s="14" t="s">
        <v>173</v>
      </c>
      <c r="C149" s="15" t="s">
        <v>234</v>
      </c>
      <c r="D149" s="15" t="s">
        <v>477</v>
      </c>
      <c r="E149" s="16">
        <v>49.07</v>
      </c>
    </row>
    <row r="150" spans="1:5" ht="15.5" x14ac:dyDescent="0.35">
      <c r="A150" s="13" t="s">
        <v>478</v>
      </c>
      <c r="B150" s="14" t="s">
        <v>173</v>
      </c>
      <c r="C150" s="15" t="s">
        <v>234</v>
      </c>
      <c r="D150" s="15" t="s">
        <v>479</v>
      </c>
      <c r="E150" s="16">
        <v>6.41</v>
      </c>
    </row>
    <row r="151" spans="1:5" ht="15.5" x14ac:dyDescent="0.35">
      <c r="A151" s="13" t="s">
        <v>480</v>
      </c>
      <c r="B151" s="14" t="s">
        <v>173</v>
      </c>
      <c r="C151" s="15" t="s">
        <v>234</v>
      </c>
      <c r="D151" s="15" t="s">
        <v>481</v>
      </c>
      <c r="E151" s="16">
        <v>39.950000000000003</v>
      </c>
    </row>
    <row r="152" spans="1:5" ht="15.5" x14ac:dyDescent="0.35">
      <c r="A152" s="13" t="s">
        <v>482</v>
      </c>
      <c r="B152" s="14" t="s">
        <v>173</v>
      </c>
      <c r="C152" s="15" t="s">
        <v>234</v>
      </c>
      <c r="D152" s="15" t="s">
        <v>483</v>
      </c>
      <c r="E152" s="16">
        <v>83.6</v>
      </c>
    </row>
    <row r="153" spans="1:5" ht="15.5" x14ac:dyDescent="0.35">
      <c r="A153" s="13" t="s">
        <v>484</v>
      </c>
      <c r="B153" s="14" t="s">
        <v>173</v>
      </c>
      <c r="C153" s="15" t="s">
        <v>234</v>
      </c>
      <c r="D153" s="15" t="s">
        <v>485</v>
      </c>
      <c r="E153" s="16">
        <v>6.43</v>
      </c>
    </row>
    <row r="154" spans="1:5" ht="15.5" x14ac:dyDescent="0.35">
      <c r="A154" s="13" t="s">
        <v>486</v>
      </c>
      <c r="B154" s="14" t="s">
        <v>173</v>
      </c>
      <c r="C154" s="15" t="s">
        <v>234</v>
      </c>
      <c r="D154" s="15" t="s">
        <v>487</v>
      </c>
      <c r="E154" s="16">
        <v>263.35000000000002</v>
      </c>
    </row>
    <row r="155" spans="1:5" ht="15.5" x14ac:dyDescent="0.35">
      <c r="A155" s="13" t="s">
        <v>488</v>
      </c>
      <c r="B155" s="14" t="s">
        <v>173</v>
      </c>
      <c r="C155" s="15" t="s">
        <v>234</v>
      </c>
      <c r="D155" s="15" t="s">
        <v>489</v>
      </c>
      <c r="E155" s="16">
        <v>263.35000000000002</v>
      </c>
    </row>
    <row r="156" spans="1:5" ht="15.5" x14ac:dyDescent="0.35">
      <c r="A156" s="13" t="s">
        <v>490</v>
      </c>
      <c r="B156" s="14" t="s">
        <v>173</v>
      </c>
      <c r="C156" s="15" t="s">
        <v>234</v>
      </c>
      <c r="D156" s="15" t="s">
        <v>491</v>
      </c>
      <c r="E156" s="16">
        <v>263.35000000000002</v>
      </c>
    </row>
    <row r="157" spans="1:5" ht="15.5" x14ac:dyDescent="0.35">
      <c r="A157" s="13" t="s">
        <v>492</v>
      </c>
      <c r="B157" s="14" t="s">
        <v>173</v>
      </c>
      <c r="C157" s="15" t="s">
        <v>234</v>
      </c>
      <c r="D157" s="15" t="s">
        <v>493</v>
      </c>
      <c r="E157" s="16">
        <v>263.35000000000002</v>
      </c>
    </row>
    <row r="158" spans="1:5" ht="15.5" x14ac:dyDescent="0.35">
      <c r="A158" s="13" t="s">
        <v>494</v>
      </c>
      <c r="B158" s="14" t="s">
        <v>173</v>
      </c>
      <c r="C158" s="15" t="s">
        <v>412</v>
      </c>
      <c r="D158" s="15" t="s">
        <v>495</v>
      </c>
      <c r="E158" s="19">
        <v>1140.81</v>
      </c>
    </row>
    <row r="159" spans="1:5" ht="15.5" x14ac:dyDescent="0.35">
      <c r="A159" s="13" t="s">
        <v>496</v>
      </c>
      <c r="B159" s="14" t="s">
        <v>173</v>
      </c>
      <c r="C159" s="15" t="s">
        <v>412</v>
      </c>
      <c r="D159" s="15" t="s">
        <v>497</v>
      </c>
      <c r="E159" s="16">
        <v>721.62</v>
      </c>
    </row>
    <row r="160" spans="1:5" ht="15.5" x14ac:dyDescent="0.35">
      <c r="A160" s="13" t="s">
        <v>498</v>
      </c>
      <c r="B160" s="14" t="s">
        <v>173</v>
      </c>
      <c r="C160" s="15" t="s">
        <v>412</v>
      </c>
      <c r="D160" s="15" t="s">
        <v>499</v>
      </c>
      <c r="E160" s="16">
        <v>607.13</v>
      </c>
    </row>
    <row r="161" spans="1:5" ht="15.5" x14ac:dyDescent="0.35">
      <c r="A161" s="13" t="s">
        <v>500</v>
      </c>
      <c r="B161" s="14" t="s">
        <v>173</v>
      </c>
      <c r="C161" s="15" t="s">
        <v>412</v>
      </c>
      <c r="D161" s="15" t="s">
        <v>501</v>
      </c>
      <c r="E161" s="16">
        <v>128.63</v>
      </c>
    </row>
    <row r="162" spans="1:5" ht="15.5" x14ac:dyDescent="0.35">
      <c r="A162" s="13" t="s">
        <v>502</v>
      </c>
      <c r="B162" s="14" t="s">
        <v>173</v>
      </c>
      <c r="C162" s="15" t="s">
        <v>412</v>
      </c>
      <c r="D162" s="15" t="s">
        <v>503</v>
      </c>
      <c r="E162" s="19">
        <v>1000.18</v>
      </c>
    </row>
    <row r="163" spans="1:5" ht="15.5" x14ac:dyDescent="0.35">
      <c r="A163" s="13" t="s">
        <v>504</v>
      </c>
      <c r="B163" s="14" t="s">
        <v>173</v>
      </c>
      <c r="C163" s="15" t="s">
        <v>412</v>
      </c>
      <c r="D163" s="15" t="s">
        <v>505</v>
      </c>
      <c r="E163" s="16">
        <v>491.2</v>
      </c>
    </row>
    <row r="164" spans="1:5" ht="15.5" x14ac:dyDescent="0.35">
      <c r="A164" s="13" t="s">
        <v>506</v>
      </c>
      <c r="B164" s="14" t="s">
        <v>173</v>
      </c>
      <c r="C164" s="15" t="s">
        <v>412</v>
      </c>
      <c r="D164" s="15" t="s">
        <v>507</v>
      </c>
      <c r="E164" s="16">
        <v>646.38</v>
      </c>
    </row>
    <row r="165" spans="1:5" ht="15.5" x14ac:dyDescent="0.35">
      <c r="A165" s="13" t="s">
        <v>508</v>
      </c>
      <c r="B165" s="14" t="s">
        <v>173</v>
      </c>
      <c r="C165" s="15" t="s">
        <v>412</v>
      </c>
      <c r="D165" s="15" t="s">
        <v>509</v>
      </c>
      <c r="E165" s="16">
        <v>10.75</v>
      </c>
    </row>
    <row r="166" spans="1:5" ht="15.5" x14ac:dyDescent="0.35">
      <c r="A166" s="13" t="s">
        <v>510</v>
      </c>
      <c r="B166" s="14" t="s">
        <v>173</v>
      </c>
      <c r="C166" s="15" t="s">
        <v>412</v>
      </c>
      <c r="D166" s="15" t="s">
        <v>511</v>
      </c>
      <c r="E166" s="16">
        <v>9.39</v>
      </c>
    </row>
    <row r="167" spans="1:5" ht="15.5" x14ac:dyDescent="0.35">
      <c r="A167" s="13" t="s">
        <v>512</v>
      </c>
      <c r="B167" s="14" t="s">
        <v>173</v>
      </c>
      <c r="C167" s="15" t="s">
        <v>412</v>
      </c>
      <c r="D167" s="15" t="s">
        <v>513</v>
      </c>
      <c r="E167" s="16">
        <v>3.98</v>
      </c>
    </row>
    <row r="168" spans="1:5" ht="15.5" x14ac:dyDescent="0.35">
      <c r="A168" s="20" t="s">
        <v>514</v>
      </c>
      <c r="B168" s="21" t="s">
        <v>173</v>
      </c>
      <c r="C168" s="22" t="s">
        <v>412</v>
      </c>
      <c r="D168" s="15" t="s">
        <v>515</v>
      </c>
      <c r="E168" s="23">
        <v>8.64</v>
      </c>
    </row>
    <row r="169" spans="1:5" ht="15.5" x14ac:dyDescent="0.35">
      <c r="A169" s="20" t="s">
        <v>516</v>
      </c>
      <c r="B169" s="21" t="s">
        <v>173</v>
      </c>
      <c r="C169" s="22" t="s">
        <v>412</v>
      </c>
      <c r="D169" s="22" t="s">
        <v>517</v>
      </c>
      <c r="E169" s="23">
        <v>8.64</v>
      </c>
    </row>
    <row r="170" spans="1:5" ht="15.5" x14ac:dyDescent="0.35">
      <c r="A170" s="13" t="s">
        <v>518</v>
      </c>
      <c r="B170" s="14" t="s">
        <v>173</v>
      </c>
      <c r="C170" s="15" t="s">
        <v>412</v>
      </c>
      <c r="D170" s="15" t="s">
        <v>519</v>
      </c>
      <c r="E170" s="16">
        <v>27.35</v>
      </c>
    </row>
    <row r="171" spans="1:5" ht="15.5" x14ac:dyDescent="0.35">
      <c r="A171" s="13" t="s">
        <v>520</v>
      </c>
      <c r="B171" s="14" t="s">
        <v>173</v>
      </c>
      <c r="C171" s="15" t="s">
        <v>412</v>
      </c>
      <c r="D171" s="15" t="s">
        <v>521</v>
      </c>
      <c r="E171" s="16">
        <v>1.75</v>
      </c>
    </row>
    <row r="172" spans="1:5" ht="15.5" x14ac:dyDescent="0.35">
      <c r="A172" s="13" t="s">
        <v>522</v>
      </c>
      <c r="B172" s="14" t="s">
        <v>173</v>
      </c>
      <c r="C172" s="15" t="s">
        <v>412</v>
      </c>
      <c r="D172" s="15" t="s">
        <v>523</v>
      </c>
      <c r="E172" s="16">
        <v>5.07</v>
      </c>
    </row>
    <row r="173" spans="1:5" ht="15.5" x14ac:dyDescent="0.35">
      <c r="A173" s="13" t="s">
        <v>524</v>
      </c>
      <c r="B173" s="14" t="s">
        <v>173</v>
      </c>
      <c r="C173" s="15" t="s">
        <v>412</v>
      </c>
      <c r="D173" s="15" t="s">
        <v>525</v>
      </c>
      <c r="E173" s="16">
        <v>11.64</v>
      </c>
    </row>
    <row r="174" spans="1:5" ht="15.5" x14ac:dyDescent="0.35">
      <c r="A174" s="13" t="s">
        <v>526</v>
      </c>
      <c r="B174" s="14" t="s">
        <v>173</v>
      </c>
      <c r="C174" s="15" t="s">
        <v>412</v>
      </c>
      <c r="D174" s="15" t="s">
        <v>527</v>
      </c>
      <c r="E174" s="16">
        <v>1.94</v>
      </c>
    </row>
    <row r="175" spans="1:5" ht="15.5" x14ac:dyDescent="0.35">
      <c r="A175" s="13" t="s">
        <v>528</v>
      </c>
      <c r="B175" s="14" t="s">
        <v>173</v>
      </c>
      <c r="C175" s="15" t="s">
        <v>412</v>
      </c>
      <c r="D175" s="15" t="s">
        <v>529</v>
      </c>
      <c r="E175" s="16">
        <v>40.5</v>
      </c>
    </row>
    <row r="176" spans="1:5" ht="15.5" x14ac:dyDescent="0.35">
      <c r="A176" s="13" t="s">
        <v>530</v>
      </c>
      <c r="B176" s="14" t="s">
        <v>173</v>
      </c>
      <c r="C176" s="15" t="s">
        <v>412</v>
      </c>
      <c r="D176" s="15" t="s">
        <v>531</v>
      </c>
      <c r="E176" s="16">
        <v>38.58</v>
      </c>
    </row>
    <row r="177" spans="1:5" ht="15.5" x14ac:dyDescent="0.35">
      <c r="A177" s="13" t="s">
        <v>532</v>
      </c>
      <c r="B177" s="14" t="s">
        <v>173</v>
      </c>
      <c r="C177" s="15" t="s">
        <v>412</v>
      </c>
      <c r="D177" s="15" t="s">
        <v>533</v>
      </c>
      <c r="E177" s="16">
        <v>41.83</v>
      </c>
    </row>
    <row r="178" spans="1:5" ht="15.5" x14ac:dyDescent="0.35">
      <c r="A178" s="13"/>
      <c r="B178" s="17"/>
      <c r="C178" s="17"/>
      <c r="D178" s="18" t="s">
        <v>534</v>
      </c>
      <c r="E178" s="17"/>
    </row>
    <row r="179" spans="1:5" ht="15.5" x14ac:dyDescent="0.35">
      <c r="A179" s="13" t="s">
        <v>535</v>
      </c>
      <c r="B179" s="14" t="s">
        <v>173</v>
      </c>
      <c r="C179" s="15" t="s">
        <v>168</v>
      </c>
      <c r="D179" s="15" t="s">
        <v>536</v>
      </c>
      <c r="E179" s="16">
        <v>3.86</v>
      </c>
    </row>
    <row r="180" spans="1:5" ht="15.5" x14ac:dyDescent="0.35">
      <c r="A180" s="13" t="s">
        <v>537</v>
      </c>
      <c r="B180" s="14" t="s">
        <v>173</v>
      </c>
      <c r="C180" s="15" t="s">
        <v>168</v>
      </c>
      <c r="D180" s="15" t="s">
        <v>538</v>
      </c>
      <c r="E180" s="16">
        <v>187.32</v>
      </c>
    </row>
    <row r="181" spans="1:5" ht="15.5" x14ac:dyDescent="0.35">
      <c r="A181" s="13" t="s">
        <v>539</v>
      </c>
      <c r="B181" s="14" t="s">
        <v>173</v>
      </c>
      <c r="C181" s="15" t="s">
        <v>168</v>
      </c>
      <c r="D181" s="15" t="s">
        <v>540</v>
      </c>
      <c r="E181" s="16">
        <v>196.03</v>
      </c>
    </row>
    <row r="182" spans="1:5" ht="15.5" x14ac:dyDescent="0.35">
      <c r="A182" s="13" t="s">
        <v>541</v>
      </c>
      <c r="B182" s="14" t="s">
        <v>173</v>
      </c>
      <c r="C182" s="15" t="s">
        <v>168</v>
      </c>
      <c r="D182" s="15" t="s">
        <v>542</v>
      </c>
      <c r="E182" s="16">
        <v>414.92</v>
      </c>
    </row>
    <row r="183" spans="1:5" ht="15.5" x14ac:dyDescent="0.35">
      <c r="A183" s="13" t="s">
        <v>543</v>
      </c>
      <c r="B183" s="14" t="s">
        <v>173</v>
      </c>
      <c r="C183" s="15" t="s">
        <v>168</v>
      </c>
      <c r="D183" s="15" t="s">
        <v>544</v>
      </c>
      <c r="E183" s="16">
        <v>36.69</v>
      </c>
    </row>
    <row r="184" spans="1:5" ht="15.5" x14ac:dyDescent="0.35">
      <c r="A184" s="13" t="s">
        <v>545</v>
      </c>
      <c r="B184" s="14" t="s">
        <v>173</v>
      </c>
      <c r="C184" s="15" t="s">
        <v>168</v>
      </c>
      <c r="D184" s="15" t="s">
        <v>546</v>
      </c>
      <c r="E184" s="16">
        <v>194.94</v>
      </c>
    </row>
    <row r="185" spans="1:5" ht="15.5" x14ac:dyDescent="0.35">
      <c r="A185" s="13" t="s">
        <v>547</v>
      </c>
      <c r="B185" s="14" t="s">
        <v>173</v>
      </c>
      <c r="C185" s="15" t="s">
        <v>168</v>
      </c>
      <c r="D185" s="15" t="s">
        <v>548</v>
      </c>
      <c r="E185" s="16">
        <v>205.64</v>
      </c>
    </row>
    <row r="186" spans="1:5" ht="15.5" x14ac:dyDescent="0.35">
      <c r="A186" s="13" t="s">
        <v>549</v>
      </c>
      <c r="B186" s="14" t="s">
        <v>173</v>
      </c>
      <c r="C186" s="15" t="s">
        <v>168</v>
      </c>
      <c r="D186" s="15" t="s">
        <v>550</v>
      </c>
      <c r="E186" s="16">
        <v>433.57</v>
      </c>
    </row>
    <row r="187" spans="1:5" ht="15.5" x14ac:dyDescent="0.35">
      <c r="A187" s="13" t="s">
        <v>551</v>
      </c>
      <c r="B187" s="14" t="s">
        <v>173</v>
      </c>
      <c r="C187" s="15" t="s">
        <v>168</v>
      </c>
      <c r="D187" s="15" t="s">
        <v>552</v>
      </c>
      <c r="E187" s="16">
        <v>36.69</v>
      </c>
    </row>
    <row r="188" spans="1:5" ht="15.5" x14ac:dyDescent="0.35">
      <c r="A188" s="13" t="s">
        <v>553</v>
      </c>
      <c r="B188" s="14" t="s">
        <v>173</v>
      </c>
      <c r="C188" s="15" t="s">
        <v>168</v>
      </c>
      <c r="D188" s="15" t="s">
        <v>554</v>
      </c>
      <c r="E188" s="16">
        <v>254.64</v>
      </c>
    </row>
    <row r="189" spans="1:5" ht="15.5" x14ac:dyDescent="0.35">
      <c r="A189" s="13" t="s">
        <v>555</v>
      </c>
      <c r="B189" s="14" t="s">
        <v>173</v>
      </c>
      <c r="C189" s="15" t="s">
        <v>168</v>
      </c>
      <c r="D189" s="15" t="s">
        <v>556</v>
      </c>
      <c r="E189" s="16">
        <v>205.64</v>
      </c>
    </row>
    <row r="190" spans="1:5" ht="15.5" x14ac:dyDescent="0.35">
      <c r="A190" s="13" t="s">
        <v>557</v>
      </c>
      <c r="B190" s="14" t="s">
        <v>173</v>
      </c>
      <c r="C190" s="15" t="s">
        <v>168</v>
      </c>
      <c r="D190" s="15" t="s">
        <v>558</v>
      </c>
      <c r="E190" s="16">
        <v>498.69</v>
      </c>
    </row>
    <row r="191" spans="1:5" ht="15.5" x14ac:dyDescent="0.35">
      <c r="A191" s="13" t="s">
        <v>559</v>
      </c>
      <c r="B191" s="14" t="s">
        <v>173</v>
      </c>
      <c r="C191" s="15" t="s">
        <v>168</v>
      </c>
      <c r="D191" s="15" t="s">
        <v>560</v>
      </c>
      <c r="E191" s="16">
        <v>36.69</v>
      </c>
    </row>
    <row r="192" spans="1:5" ht="15.5" x14ac:dyDescent="0.35">
      <c r="A192" s="13" t="s">
        <v>561</v>
      </c>
      <c r="B192" s="14" t="s">
        <v>173</v>
      </c>
      <c r="C192" s="15" t="s">
        <v>168</v>
      </c>
      <c r="D192" s="15" t="s">
        <v>562</v>
      </c>
      <c r="E192" s="16">
        <v>383.5</v>
      </c>
    </row>
    <row r="193" spans="1:5" ht="15.5" x14ac:dyDescent="0.35">
      <c r="A193" s="13" t="s">
        <v>563</v>
      </c>
      <c r="B193" s="14" t="s">
        <v>173</v>
      </c>
      <c r="C193" s="15" t="s">
        <v>168</v>
      </c>
      <c r="D193" s="15" t="s">
        <v>564</v>
      </c>
      <c r="E193" s="16">
        <v>205.64</v>
      </c>
    </row>
    <row r="194" spans="1:5" ht="15.5" x14ac:dyDescent="0.35">
      <c r="A194" s="13" t="s">
        <v>565</v>
      </c>
      <c r="B194" s="14" t="s">
        <v>173</v>
      </c>
      <c r="C194" s="15" t="s">
        <v>168</v>
      </c>
      <c r="D194" s="15" t="s">
        <v>566</v>
      </c>
      <c r="E194" s="16">
        <v>626.70000000000005</v>
      </c>
    </row>
    <row r="195" spans="1:5" ht="15.5" x14ac:dyDescent="0.35">
      <c r="A195" s="13" t="s">
        <v>567</v>
      </c>
      <c r="B195" s="14" t="s">
        <v>173</v>
      </c>
      <c r="C195" s="15" t="s">
        <v>168</v>
      </c>
      <c r="D195" s="15" t="s">
        <v>568</v>
      </c>
      <c r="E195" s="16">
        <v>36.69</v>
      </c>
    </row>
    <row r="196" spans="1:5" ht="15.5" x14ac:dyDescent="0.35">
      <c r="A196" s="13" t="s">
        <v>569</v>
      </c>
      <c r="B196" s="14" t="s">
        <v>173</v>
      </c>
      <c r="C196" s="15" t="s">
        <v>168</v>
      </c>
      <c r="D196" s="15" t="s">
        <v>570</v>
      </c>
      <c r="E196" s="16">
        <v>625.48</v>
      </c>
    </row>
    <row r="197" spans="1:5" ht="15.5" x14ac:dyDescent="0.35">
      <c r="A197" s="13" t="s">
        <v>571</v>
      </c>
      <c r="B197" s="14" t="s">
        <v>173</v>
      </c>
      <c r="C197" s="15" t="s">
        <v>168</v>
      </c>
      <c r="D197" s="15" t="s">
        <v>572</v>
      </c>
      <c r="E197" s="16">
        <v>205.64</v>
      </c>
    </row>
    <row r="198" spans="1:5" ht="15.5" x14ac:dyDescent="0.35">
      <c r="A198" s="13" t="s">
        <v>573</v>
      </c>
      <c r="B198" s="14" t="s">
        <v>173</v>
      </c>
      <c r="C198" s="15" t="s">
        <v>168</v>
      </c>
      <c r="D198" s="15" t="s">
        <v>574</v>
      </c>
      <c r="E198" s="16">
        <v>881.69</v>
      </c>
    </row>
    <row r="199" spans="1:5" ht="15.5" x14ac:dyDescent="0.35">
      <c r="A199" s="13" t="s">
        <v>575</v>
      </c>
      <c r="B199" s="14" t="s">
        <v>173</v>
      </c>
      <c r="C199" s="15" t="s">
        <v>168</v>
      </c>
      <c r="D199" s="15" t="s">
        <v>576</v>
      </c>
      <c r="E199" s="16">
        <v>36.69</v>
      </c>
    </row>
    <row r="200" spans="1:5" ht="15.5" x14ac:dyDescent="0.35">
      <c r="A200" s="13" t="s">
        <v>577</v>
      </c>
      <c r="B200" s="14" t="s">
        <v>173</v>
      </c>
      <c r="C200" s="15" t="s">
        <v>168</v>
      </c>
      <c r="D200" s="15" t="s">
        <v>578</v>
      </c>
      <c r="E200" s="16">
        <v>763.48</v>
      </c>
    </row>
    <row r="201" spans="1:5" ht="15.5" x14ac:dyDescent="0.35">
      <c r="A201" s="13" t="s">
        <v>579</v>
      </c>
      <c r="B201" s="14" t="s">
        <v>173</v>
      </c>
      <c r="C201" s="15" t="s">
        <v>168</v>
      </c>
      <c r="D201" s="15" t="s">
        <v>580</v>
      </c>
      <c r="E201" s="16">
        <v>205.64</v>
      </c>
    </row>
    <row r="202" spans="1:5" ht="15.5" x14ac:dyDescent="0.35">
      <c r="A202" s="25" t="s">
        <v>581</v>
      </c>
      <c r="B202" s="26" t="s">
        <v>173</v>
      </c>
      <c r="C202" s="27" t="s">
        <v>168</v>
      </c>
      <c r="D202" s="27" t="s">
        <v>582</v>
      </c>
      <c r="E202" s="28">
        <v>1027.1099999999999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3" sqref="A13"/>
    </sheetView>
  </sheetViews>
  <sheetFormatPr defaultRowHeight="14.5" x14ac:dyDescent="0.35"/>
  <cols>
    <col min="1" max="1" width="50" customWidth="1"/>
    <col min="2" max="2" width="11.81640625" customWidth="1"/>
  </cols>
  <sheetData>
    <row r="1" spans="1:2" x14ac:dyDescent="0.35">
      <c r="A1" t="s">
        <v>2</v>
      </c>
      <c r="B1" t="s">
        <v>161</v>
      </c>
    </row>
    <row r="2" spans="1:2" x14ac:dyDescent="0.35">
      <c r="A2" s="3" t="s">
        <v>121</v>
      </c>
      <c r="B2" s="3" t="s">
        <v>162</v>
      </c>
    </row>
    <row r="3" spans="1:2" x14ac:dyDescent="0.35">
      <c r="A3" s="3" t="s">
        <v>13</v>
      </c>
      <c r="B3" s="3" t="s">
        <v>162</v>
      </c>
    </row>
    <row r="4" spans="1:2" x14ac:dyDescent="0.35">
      <c r="A4" s="3" t="s">
        <v>6</v>
      </c>
      <c r="B4" s="3" t="s">
        <v>162</v>
      </c>
    </row>
    <row r="5" spans="1:2" x14ac:dyDescent="0.35">
      <c r="A5" s="3" t="s">
        <v>20</v>
      </c>
      <c r="B5" s="3" t="s">
        <v>162</v>
      </c>
    </row>
    <row r="6" spans="1:2" x14ac:dyDescent="0.35">
      <c r="A6" s="4" t="s">
        <v>70</v>
      </c>
      <c r="B6" s="4" t="s">
        <v>162</v>
      </c>
    </row>
    <row r="7" spans="1:2" x14ac:dyDescent="0.35">
      <c r="A7" s="55"/>
      <c r="B7" s="4"/>
    </row>
    <row r="8" spans="1:2" x14ac:dyDescent="0.35">
      <c r="A8" s="55"/>
      <c r="B8" s="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0" workbookViewId="0">
      <selection activeCell="C26" sqref="C26"/>
    </sheetView>
  </sheetViews>
  <sheetFormatPr defaultColWidth="9.1796875" defaultRowHeight="14.5" x14ac:dyDescent="0.35"/>
  <cols>
    <col min="1" max="1" width="47.1796875" style="29" customWidth="1"/>
    <col min="2" max="2" width="14.26953125" style="29" customWidth="1"/>
    <col min="3" max="16384" width="9.1796875" style="29"/>
  </cols>
  <sheetData>
    <row r="1" spans="1:3" x14ac:dyDescent="0.35">
      <c r="A1" s="3" t="s">
        <v>585</v>
      </c>
      <c r="B1" s="3" t="s">
        <v>584</v>
      </c>
      <c r="C1" s="3" t="s">
        <v>704</v>
      </c>
    </row>
    <row r="2" spans="1:3" x14ac:dyDescent="0.35">
      <c r="A2" s="3" t="s">
        <v>13</v>
      </c>
      <c r="B2" s="3" t="s">
        <v>610</v>
      </c>
      <c r="C2" s="3">
        <v>0</v>
      </c>
    </row>
    <row r="3" spans="1:3" x14ac:dyDescent="0.35">
      <c r="A3" s="3" t="s">
        <v>6</v>
      </c>
      <c r="B3" s="3" t="s">
        <v>561</v>
      </c>
      <c r="C3" s="3">
        <v>383.5</v>
      </c>
    </row>
    <row r="4" spans="1:3" x14ac:dyDescent="0.35">
      <c r="A4" s="3" t="s">
        <v>32</v>
      </c>
      <c r="B4" s="3" t="s">
        <v>557</v>
      </c>
      <c r="C4" s="3">
        <v>498.69</v>
      </c>
    </row>
    <row r="5" spans="1:3" x14ac:dyDescent="0.35">
      <c r="A5" s="3" t="s">
        <v>52</v>
      </c>
      <c r="B5" s="3" t="s">
        <v>573</v>
      </c>
      <c r="C5" s="3">
        <v>881.69</v>
      </c>
    </row>
    <row r="6" spans="1:3" x14ac:dyDescent="0.35">
      <c r="A6" s="3" t="s">
        <v>26</v>
      </c>
      <c r="B6" s="3" t="s">
        <v>565</v>
      </c>
      <c r="C6" s="3">
        <v>626.70000000000005</v>
      </c>
    </row>
    <row r="7" spans="1:3" x14ac:dyDescent="0.35">
      <c r="A7" s="3" t="s">
        <v>37</v>
      </c>
      <c r="B7" s="3" t="s">
        <v>541</v>
      </c>
      <c r="C7" s="3">
        <v>414.92</v>
      </c>
    </row>
    <row r="8" spans="1:3" x14ac:dyDescent="0.35">
      <c r="A8" s="3" t="s">
        <v>15</v>
      </c>
      <c r="B8" s="3" t="s">
        <v>549</v>
      </c>
      <c r="C8" s="3">
        <v>433.57</v>
      </c>
    </row>
    <row r="9" spans="1:3" x14ac:dyDescent="0.35">
      <c r="A9" s="3" t="s">
        <v>11</v>
      </c>
      <c r="B9" s="3" t="s">
        <v>187</v>
      </c>
      <c r="C9" s="3">
        <v>22.61</v>
      </c>
    </row>
    <row r="10" spans="1:3" x14ac:dyDescent="0.35">
      <c r="A10" s="3" t="s">
        <v>9</v>
      </c>
      <c r="B10" s="3" t="s">
        <v>545</v>
      </c>
      <c r="C10" s="3">
        <v>194.94</v>
      </c>
    </row>
    <row r="11" spans="1:3" x14ac:dyDescent="0.35">
      <c r="A11" s="3" t="s">
        <v>91</v>
      </c>
      <c r="B11" s="3" t="s">
        <v>553</v>
      </c>
      <c r="C11" s="3">
        <v>254.64</v>
      </c>
    </row>
    <row r="12" spans="1:3" x14ac:dyDescent="0.35">
      <c r="A12" s="3" t="s">
        <v>20</v>
      </c>
      <c r="B12" s="3" t="s">
        <v>569</v>
      </c>
      <c r="C12" s="3">
        <v>625.48</v>
      </c>
    </row>
    <row r="13" spans="1:3" x14ac:dyDescent="0.35">
      <c r="A13" s="3" t="s">
        <v>29</v>
      </c>
      <c r="B13" s="3" t="s">
        <v>537</v>
      </c>
      <c r="C13" s="3">
        <v>187.32</v>
      </c>
    </row>
    <row r="14" spans="1:3" x14ac:dyDescent="0.35">
      <c r="A14" s="3" t="s">
        <v>583</v>
      </c>
      <c r="B14" s="3" t="s">
        <v>177</v>
      </c>
      <c r="C14" s="3">
        <v>225.02</v>
      </c>
    </row>
    <row r="15" spans="1:3" x14ac:dyDescent="0.35">
      <c r="A15" s="3" t="s">
        <v>35</v>
      </c>
      <c r="B15" s="3" t="s">
        <v>547</v>
      </c>
      <c r="C15" s="3">
        <v>205.64</v>
      </c>
    </row>
    <row r="16" spans="1:3" x14ac:dyDescent="0.35">
      <c r="A16" s="3" t="s">
        <v>70</v>
      </c>
      <c r="B16" s="3" t="s">
        <v>569</v>
      </c>
      <c r="C16" s="3">
        <v>625.48</v>
      </c>
    </row>
    <row r="17" spans="1:3" x14ac:dyDescent="0.35">
      <c r="A17" s="3" t="s">
        <v>72</v>
      </c>
      <c r="B17" s="3" t="s">
        <v>573</v>
      </c>
      <c r="C17" s="3">
        <v>881.69</v>
      </c>
    </row>
    <row r="18" spans="1:3" x14ac:dyDescent="0.35">
      <c r="A18" s="3" t="s">
        <v>587</v>
      </c>
      <c r="B18" s="3" t="s">
        <v>189</v>
      </c>
      <c r="C18" s="3">
        <v>146.76</v>
      </c>
    </row>
    <row r="19" spans="1:3" x14ac:dyDescent="0.35">
      <c r="A19" s="3" t="s">
        <v>190</v>
      </c>
      <c r="B19" s="3" t="s">
        <v>189</v>
      </c>
      <c r="C19" s="3">
        <v>146.76</v>
      </c>
    </row>
    <row r="20" spans="1:3" x14ac:dyDescent="0.35">
      <c r="A20" s="3" t="s">
        <v>597</v>
      </c>
      <c r="B20" s="3" t="s">
        <v>598</v>
      </c>
      <c r="C20" s="3">
        <v>433.57</v>
      </c>
    </row>
    <row r="21" spans="1:3" x14ac:dyDescent="0.35">
      <c r="A21" s="3" t="s">
        <v>121</v>
      </c>
      <c r="B21" s="3" t="s">
        <v>599</v>
      </c>
      <c r="C21" s="3">
        <v>626.70000000000005</v>
      </c>
    </row>
    <row r="22" spans="1:3" ht="15.5" x14ac:dyDescent="0.35">
      <c r="A22" s="54" t="s">
        <v>895</v>
      </c>
      <c r="B22" s="3" t="s">
        <v>189</v>
      </c>
      <c r="C22" s="3"/>
    </row>
    <row r="23" spans="1:3" x14ac:dyDescent="0.35">
      <c r="A23" s="3" t="s">
        <v>698</v>
      </c>
      <c r="B23" s="3" t="s">
        <v>600</v>
      </c>
      <c r="C23" s="3">
        <v>307.72000000000003</v>
      </c>
    </row>
    <row r="24" spans="1:3" x14ac:dyDescent="0.35">
      <c r="A24" s="3" t="s">
        <v>192</v>
      </c>
      <c r="B24" s="3" t="s">
        <v>191</v>
      </c>
      <c r="C24" s="3">
        <v>58.84</v>
      </c>
    </row>
    <row r="25" spans="1:3" x14ac:dyDescent="0.35">
      <c r="A25" s="3" t="s">
        <v>194</v>
      </c>
      <c r="B25" s="3" t="s">
        <v>193</v>
      </c>
      <c r="C25" s="3">
        <v>68.2</v>
      </c>
    </row>
    <row r="26" spans="1:3" x14ac:dyDescent="0.35">
      <c r="A26" s="3" t="s">
        <v>202</v>
      </c>
      <c r="B26" s="3" t="s">
        <v>201</v>
      </c>
      <c r="C26" s="3">
        <v>60.72</v>
      </c>
    </row>
    <row r="27" spans="1:3" x14ac:dyDescent="0.35">
      <c r="A27" s="3" t="s">
        <v>621</v>
      </c>
      <c r="B27" s="3" t="s">
        <v>875</v>
      </c>
      <c r="C27" s="3">
        <v>225.02</v>
      </c>
    </row>
    <row r="28" spans="1:3" ht="28.5" x14ac:dyDescent="0.35">
      <c r="A28" s="50" t="s">
        <v>848</v>
      </c>
      <c r="B28" s="29" t="s">
        <v>201</v>
      </c>
      <c r="C28" s="29">
        <v>60.72</v>
      </c>
    </row>
  </sheetData>
  <conditionalFormatting sqref="A1:A16">
    <cfRule type="uniqueValues" dxfId="1" priority="2"/>
  </conditionalFormatting>
  <conditionalFormatting sqref="A17">
    <cfRule type="uniqueValues" dxfId="0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20" workbookViewId="0">
      <selection activeCell="B27" sqref="B27"/>
    </sheetView>
  </sheetViews>
  <sheetFormatPr defaultColWidth="9.1796875" defaultRowHeight="13" x14ac:dyDescent="0.35"/>
  <cols>
    <col min="1" max="1" width="13.81640625" style="46" customWidth="1"/>
    <col min="2" max="2" width="80.7265625" style="46" customWidth="1"/>
    <col min="3" max="3" width="11" style="46" customWidth="1"/>
    <col min="4" max="4" width="11.54296875" style="46" customWidth="1"/>
    <col min="5" max="16384" width="9.1796875" style="46"/>
  </cols>
  <sheetData>
    <row r="1" spans="1:4" ht="15.75" customHeight="1" x14ac:dyDescent="0.35">
      <c r="A1" s="42" t="s">
        <v>765</v>
      </c>
      <c r="B1" s="43" t="s">
        <v>766</v>
      </c>
      <c r="C1" s="44" t="s">
        <v>767</v>
      </c>
      <c r="D1" s="45" t="s">
        <v>768</v>
      </c>
    </row>
    <row r="2" spans="1:4" ht="15.75" customHeight="1" x14ac:dyDescent="0.35">
      <c r="A2" s="47" t="s">
        <v>769</v>
      </c>
      <c r="B2" s="47" t="s">
        <v>770</v>
      </c>
      <c r="C2" s="47" t="s">
        <v>771</v>
      </c>
      <c r="D2" s="47" t="s">
        <v>772</v>
      </c>
    </row>
    <row r="3" spans="1:4" ht="15.75" customHeight="1" x14ac:dyDescent="0.35">
      <c r="A3" s="47" t="s">
        <v>773</v>
      </c>
      <c r="B3" s="47" t="s">
        <v>774</v>
      </c>
      <c r="C3" s="47" t="s">
        <v>771</v>
      </c>
      <c r="D3" s="48">
        <v>419.1</v>
      </c>
    </row>
    <row r="4" spans="1:4" ht="15.75" customHeight="1" x14ac:dyDescent="0.35">
      <c r="A4" s="47" t="s">
        <v>775</v>
      </c>
      <c r="B4" s="47" t="s">
        <v>776</v>
      </c>
      <c r="C4" s="47" t="s">
        <v>771</v>
      </c>
      <c r="D4" s="48">
        <v>187.32</v>
      </c>
    </row>
    <row r="5" spans="1:4" ht="15.75" customHeight="1" x14ac:dyDescent="0.35">
      <c r="A5" s="47" t="s">
        <v>777</v>
      </c>
      <c r="B5" s="47" t="s">
        <v>778</v>
      </c>
      <c r="C5" s="47" t="s">
        <v>771</v>
      </c>
      <c r="D5" s="48">
        <v>414.92</v>
      </c>
    </row>
    <row r="6" spans="1:4" ht="15.75" customHeight="1" x14ac:dyDescent="0.35">
      <c r="A6" s="47" t="s">
        <v>779</v>
      </c>
      <c r="B6" s="47" t="s">
        <v>780</v>
      </c>
      <c r="C6" s="47" t="s">
        <v>771</v>
      </c>
      <c r="D6" s="48">
        <v>205.64</v>
      </c>
    </row>
    <row r="7" spans="1:4" ht="15.75" customHeight="1" x14ac:dyDescent="0.35">
      <c r="A7" s="47" t="s">
        <v>781</v>
      </c>
      <c r="B7" s="47" t="s">
        <v>782</v>
      </c>
      <c r="C7" s="47" t="s">
        <v>771</v>
      </c>
      <c r="D7" s="47" t="s">
        <v>772</v>
      </c>
    </row>
    <row r="8" spans="1:4" ht="15.75" customHeight="1" x14ac:dyDescent="0.35">
      <c r="A8" s="47" t="s">
        <v>783</v>
      </c>
      <c r="B8" s="47" t="s">
        <v>784</v>
      </c>
      <c r="C8" s="47" t="s">
        <v>771</v>
      </c>
      <c r="D8" s="48">
        <v>194.94</v>
      </c>
    </row>
    <row r="9" spans="1:4" ht="15.75" customHeight="1" x14ac:dyDescent="0.35">
      <c r="A9" s="47" t="s">
        <v>785</v>
      </c>
      <c r="B9" s="47" t="s">
        <v>786</v>
      </c>
      <c r="C9" s="47" t="s">
        <v>771</v>
      </c>
      <c r="D9" s="48">
        <v>433.57</v>
      </c>
    </row>
    <row r="10" spans="1:4" ht="15.75" customHeight="1" x14ac:dyDescent="0.35">
      <c r="A10" s="47" t="s">
        <v>787</v>
      </c>
      <c r="B10" s="47" t="s">
        <v>788</v>
      </c>
      <c r="C10" s="47" t="s">
        <v>771</v>
      </c>
      <c r="D10" s="48">
        <v>205.64</v>
      </c>
    </row>
    <row r="11" spans="1:4" ht="15.75" customHeight="1" x14ac:dyDescent="0.35">
      <c r="A11" s="47" t="s">
        <v>789</v>
      </c>
      <c r="B11" s="47" t="s">
        <v>790</v>
      </c>
      <c r="C11" s="47" t="s">
        <v>771</v>
      </c>
      <c r="D11" s="47" t="s">
        <v>772</v>
      </c>
    </row>
    <row r="12" spans="1:4" ht="15.75" customHeight="1" x14ac:dyDescent="0.35">
      <c r="A12" s="47" t="s">
        <v>791</v>
      </c>
      <c r="B12" s="47" t="s">
        <v>792</v>
      </c>
      <c r="C12" s="47" t="s">
        <v>771</v>
      </c>
      <c r="D12" s="48">
        <v>254.64</v>
      </c>
    </row>
    <row r="13" spans="1:4" ht="15.75" customHeight="1" x14ac:dyDescent="0.35">
      <c r="A13" s="47" t="s">
        <v>793</v>
      </c>
      <c r="B13" s="47" t="s">
        <v>794</v>
      </c>
      <c r="C13" s="47" t="s">
        <v>771</v>
      </c>
      <c r="D13" s="48">
        <v>498.69</v>
      </c>
    </row>
    <row r="14" spans="1:4" ht="15.75" customHeight="1" x14ac:dyDescent="0.35">
      <c r="A14" s="47" t="s">
        <v>795</v>
      </c>
      <c r="B14" s="47" t="s">
        <v>796</v>
      </c>
      <c r="C14" s="47" t="s">
        <v>771</v>
      </c>
      <c r="D14" s="48">
        <v>205.64</v>
      </c>
    </row>
    <row r="15" spans="1:4" ht="15.75" customHeight="1" x14ac:dyDescent="0.35">
      <c r="A15" s="47" t="s">
        <v>797</v>
      </c>
      <c r="B15" s="47" t="s">
        <v>798</v>
      </c>
      <c r="C15" s="47" t="s">
        <v>771</v>
      </c>
      <c r="D15" s="47" t="s">
        <v>772</v>
      </c>
    </row>
    <row r="16" spans="1:4" ht="15.75" customHeight="1" x14ac:dyDescent="0.35">
      <c r="A16" s="47" t="s">
        <v>799</v>
      </c>
      <c r="B16" s="47" t="s">
        <v>800</v>
      </c>
      <c r="C16" s="47" t="s">
        <v>771</v>
      </c>
      <c r="D16" s="48">
        <v>383.5</v>
      </c>
    </row>
    <row r="17" spans="1:4" ht="15.75" customHeight="1" x14ac:dyDescent="0.35">
      <c r="A17" s="47" t="s">
        <v>801</v>
      </c>
      <c r="B17" s="47" t="s">
        <v>802</v>
      </c>
      <c r="C17" s="47" t="s">
        <v>771</v>
      </c>
      <c r="D17" s="48">
        <v>626.70000000000005</v>
      </c>
    </row>
    <row r="18" spans="1:4" ht="15.75" customHeight="1" x14ac:dyDescent="0.35">
      <c r="A18" s="47" t="s">
        <v>803</v>
      </c>
      <c r="B18" s="47" t="s">
        <v>804</v>
      </c>
      <c r="C18" s="47" t="s">
        <v>771</v>
      </c>
      <c r="D18" s="48">
        <v>205.64</v>
      </c>
    </row>
    <row r="19" spans="1:4" ht="15.75" customHeight="1" x14ac:dyDescent="0.35">
      <c r="A19" s="47" t="s">
        <v>805</v>
      </c>
      <c r="B19" s="47" t="s">
        <v>806</v>
      </c>
      <c r="C19" s="47" t="s">
        <v>771</v>
      </c>
      <c r="D19" s="47" t="s">
        <v>772</v>
      </c>
    </row>
    <row r="20" spans="1:4" ht="15.75" customHeight="1" x14ac:dyDescent="0.35">
      <c r="A20" s="47" t="s">
        <v>807</v>
      </c>
      <c r="B20" s="47" t="s">
        <v>808</v>
      </c>
      <c r="C20" s="47" t="s">
        <v>771</v>
      </c>
      <c r="D20" s="48">
        <v>625.48</v>
      </c>
    </row>
    <row r="21" spans="1:4" ht="15.75" customHeight="1" x14ac:dyDescent="0.35">
      <c r="A21" s="47" t="s">
        <v>809</v>
      </c>
      <c r="B21" s="47" t="s">
        <v>810</v>
      </c>
      <c r="C21" s="47" t="s">
        <v>771</v>
      </c>
      <c r="D21" s="48">
        <v>881.69</v>
      </c>
    </row>
    <row r="22" spans="1:4" ht="15.75" customHeight="1" x14ac:dyDescent="0.35">
      <c r="A22" s="47" t="s">
        <v>811</v>
      </c>
      <c r="B22" s="47" t="s">
        <v>812</v>
      </c>
      <c r="C22" s="47" t="s">
        <v>771</v>
      </c>
      <c r="D22" s="48">
        <v>205.64</v>
      </c>
    </row>
    <row r="23" spans="1:4" ht="15.75" customHeight="1" x14ac:dyDescent="0.35">
      <c r="A23" s="47" t="s">
        <v>813</v>
      </c>
      <c r="B23" s="47" t="s">
        <v>814</v>
      </c>
      <c r="C23" s="47" t="s">
        <v>771</v>
      </c>
      <c r="D23" s="47" t="s">
        <v>772</v>
      </c>
    </row>
    <row r="24" spans="1:4" ht="15.75" customHeight="1" x14ac:dyDescent="0.35">
      <c r="A24" s="47" t="s">
        <v>815</v>
      </c>
      <c r="B24" s="47" t="s">
        <v>816</v>
      </c>
      <c r="C24" s="47" t="s">
        <v>771</v>
      </c>
      <c r="D24" s="48">
        <v>763.48</v>
      </c>
    </row>
    <row r="25" spans="1:4" ht="15.75" customHeight="1" x14ac:dyDescent="0.35">
      <c r="A25" s="47" t="s">
        <v>817</v>
      </c>
      <c r="B25" s="47" t="s">
        <v>818</v>
      </c>
      <c r="C25" s="47" t="s">
        <v>771</v>
      </c>
      <c r="D25" s="49">
        <v>1027.1099999999999</v>
      </c>
    </row>
    <row r="26" spans="1:4" ht="15.75" customHeight="1" x14ac:dyDescent="0.35">
      <c r="A26" s="47" t="s">
        <v>819</v>
      </c>
      <c r="B26" s="47" t="s">
        <v>820</v>
      </c>
      <c r="C26" s="47" t="s">
        <v>771</v>
      </c>
      <c r="D26" s="48">
        <v>205.64</v>
      </c>
    </row>
    <row r="27" spans="1:4" ht="15.75" customHeight="1" x14ac:dyDescent="0.35">
      <c r="A27" s="47" t="s">
        <v>821</v>
      </c>
      <c r="B27" s="47" t="s">
        <v>822</v>
      </c>
      <c r="C27" s="47" t="s">
        <v>771</v>
      </c>
      <c r="D27" s="48">
        <v>225.02</v>
      </c>
    </row>
    <row r="28" spans="1:4" ht="15.75" customHeight="1" x14ac:dyDescent="0.35">
      <c r="A28" s="47" t="s">
        <v>823</v>
      </c>
      <c r="B28" s="47" t="s">
        <v>824</v>
      </c>
      <c r="C28" s="47" t="s">
        <v>771</v>
      </c>
      <c r="D28" s="48">
        <v>195.58</v>
      </c>
    </row>
    <row r="29" spans="1:4" ht="15.75" customHeight="1" x14ac:dyDescent="0.35">
      <c r="A29" s="47" t="s">
        <v>825</v>
      </c>
      <c r="B29" s="47" t="s">
        <v>826</v>
      </c>
      <c r="C29" s="47" t="s">
        <v>771</v>
      </c>
      <c r="D29" s="48">
        <v>41.38</v>
      </c>
    </row>
    <row r="30" spans="1:4" ht="15.75" customHeight="1" x14ac:dyDescent="0.35">
      <c r="A30" s="47" t="s">
        <v>827</v>
      </c>
      <c r="B30" s="47" t="s">
        <v>828</v>
      </c>
      <c r="C30" s="47" t="s">
        <v>771</v>
      </c>
      <c r="D30" s="48">
        <v>22.61</v>
      </c>
    </row>
    <row r="31" spans="1:4" ht="15.75" customHeight="1" x14ac:dyDescent="0.35">
      <c r="A31" s="47" t="s">
        <v>829</v>
      </c>
      <c r="B31" s="47" t="s">
        <v>830</v>
      </c>
      <c r="C31" s="47" t="s">
        <v>771</v>
      </c>
      <c r="D31" s="48">
        <v>146.76</v>
      </c>
    </row>
    <row r="32" spans="1:4" ht="15.75" customHeight="1" x14ac:dyDescent="0.35">
      <c r="A32" s="47" t="s">
        <v>831</v>
      </c>
      <c r="B32" s="47" t="s">
        <v>832</v>
      </c>
      <c r="C32" s="47" t="s">
        <v>771</v>
      </c>
      <c r="D32" s="48">
        <v>58.84</v>
      </c>
    </row>
    <row r="33" spans="1:4" ht="15.75" customHeight="1" x14ac:dyDescent="0.35">
      <c r="A33" s="47" t="s">
        <v>833</v>
      </c>
      <c r="B33" s="47" t="s">
        <v>834</v>
      </c>
      <c r="C33" s="47" t="s">
        <v>771</v>
      </c>
      <c r="D33" s="48">
        <v>68.2</v>
      </c>
    </row>
    <row r="34" spans="1:4" ht="15.75" customHeight="1" x14ac:dyDescent="0.35">
      <c r="A34" s="47" t="s">
        <v>835</v>
      </c>
      <c r="B34" s="47" t="s">
        <v>836</v>
      </c>
      <c r="C34" s="47" t="s">
        <v>771</v>
      </c>
      <c r="D34" s="48">
        <v>183.07</v>
      </c>
    </row>
    <row r="35" spans="1:4" ht="15.75" customHeight="1" x14ac:dyDescent="0.35">
      <c r="A35" s="47" t="s">
        <v>837</v>
      </c>
      <c r="B35" s="47" t="s">
        <v>838</v>
      </c>
      <c r="C35" s="47" t="s">
        <v>771</v>
      </c>
      <c r="D35" s="48">
        <v>78.569999999999993</v>
      </c>
    </row>
    <row r="36" spans="1:4" ht="15.75" customHeight="1" x14ac:dyDescent="0.35">
      <c r="A36" s="47" t="s">
        <v>839</v>
      </c>
      <c r="B36" s="47" t="s">
        <v>840</v>
      </c>
      <c r="C36" s="47" t="s">
        <v>771</v>
      </c>
      <c r="D36" s="48">
        <v>214.3</v>
      </c>
    </row>
    <row r="37" spans="1:4" ht="15.75" customHeight="1" x14ac:dyDescent="0.35">
      <c r="A37" s="47" t="s">
        <v>841</v>
      </c>
      <c r="B37" s="47" t="s">
        <v>842</v>
      </c>
      <c r="C37" s="47" t="s">
        <v>771</v>
      </c>
      <c r="D37" s="48">
        <v>60.72</v>
      </c>
    </row>
    <row r="38" spans="1:4" ht="15.75" customHeight="1" x14ac:dyDescent="0.35">
      <c r="A38" s="47" t="s">
        <v>843</v>
      </c>
      <c r="B38" s="47" t="s">
        <v>844</v>
      </c>
      <c r="C38" s="47" t="s">
        <v>771</v>
      </c>
      <c r="D38" s="48">
        <v>307.79000000000002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V K L T F 0 j A D G o A A A A + A A A A B I A H A B D b 2 5 m a W c v U G F j a 2 F n Z S 5 4 b W w g o h g A K K A U A A A A A A A A A A A A A A A A A A A A A A A A A A A A h Y / N C o J A G E V f R W b v / K i B y O e 4 a J s R B B H t h m n S I R 3 D G R v f r U W P 1 C s k l N W u 5 b 2 c C + c + b n c o x r Y J r q q 3 u j M 5 Y p i i Q B n Z H b W p c j S 4 U 5 i i g s N G y L O o V D D B x m a j 1 T m q n b t k h H j v s Y 9 x 1 1 c k o p S R f b n a y l q 1 I t T G O m G k Q p / V 8 f 8 K c d i 9 Z H i E E 4 a T R c p w T B m Q u Y Z S m y 8 S T c a Y A v k p Y T k 0 b u g V V y Z c H 4 D M E c j 7 B X 8 C U E s D B B Q A A g A I A O 1 S i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U o t M K I p H u A 4 A A A A R A A A A E w A c A E Z v c m 1 1 b G F z L 1 N l Y 3 R p b 2 4 x L m 0 g o h g A K K A U A A A A A A A A A A A A A A A A A A A A A A A A A A A A K 0 5 N L s n M z 1 M I h t C G 1 g B Q S w E C L Q A U A A I A C A D t U o t M X S M A M a g A A A D 4 A A A A E g A A A A A A A A A A A A A A A A A A A A A A Q 2 9 u Z m l n L 1 B h Y 2 t h Z 2 U u e G 1 s U E s B A i 0 A F A A C A A g A 7 V K L T A / K 6 a u k A A A A 6 Q A A A B M A A A A A A A A A A A A A A A A A 9 A A A A F t D b 2 5 0 Z W 5 0 X 1 R 5 c G V z X S 5 4 b W x Q S w E C L Q A U A A I A C A D t U o t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M G 6 c X J 6 x k 6 J E x u z c U H a z w A A A A A C A A A A A A A Q Z g A A A A E A A C A A A A B G S 0 T 0 A G + I n g J t P q 8 4 O j n Q r x + o F j n i p l P r Z F k s E k M o Z w A A A A A O g A A A A A I A A C A A A A C k 1 / r B Y I a I 9 Z J x 1 4 + 1 P 9 h T y Z w J o p i H n S Y 0 B g 3 Y j e X / b 1 A A A A A x p G 1 f L M k F B G u A A G 4 6 D 0 F y w g s G n R 4 3 R n / M A 3 r d v f o W 1 n P j W r p u L M + / 7 J + o / g N z q n J 3 K R D D W Z M 0 m e m v D J Y j R W 7 Q z t I i b L 8 b S C D L i U l J q e w W d k A A A A D K 6 y H P W Q M V Y J H l z l d n 5 d d 8 0 2 s I E A a F k A a 0 / s M 8 I b U y g K e 2 f D S v i i Q 5 y E B z o 1 d B k K W z 9 Q m a v n I R e e T n q S U X W V N B < / D a t a M a s h u p > 
</file>

<file path=customXml/itemProps1.xml><?xml version="1.0" encoding="utf-8"?>
<ds:datastoreItem xmlns:ds="http://schemas.openxmlformats.org/officeDocument/2006/customXml" ds:itemID="{4BEABAEA-59DF-46C9-8306-FC37BE2EEC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Sheet2</vt:lpstr>
      <vt:lpstr>2018 EXCEL</vt:lpstr>
      <vt:lpstr>JOBS(MAR19-APR18)</vt:lpstr>
      <vt:lpstr>JOB COUNT</vt:lpstr>
      <vt:lpstr>CODES</vt:lpstr>
      <vt:lpstr>IAUDITOR REQ</vt:lpstr>
      <vt:lpstr>CODES FOR CLOSING TYPE</vt:lpstr>
      <vt:lpstr>codes and prices</vt:lpstr>
      <vt:lpstr>BUILDCODES</vt:lpstr>
      <vt:lpstr>CLOSINGTYPECODES</vt:lpstr>
      <vt:lpstr>IAUDITOR</vt:lpstr>
      <vt:lpstr>MAY</vt:lpstr>
      <vt:lpstr>PAYMAY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2018-05-21T00:03:00Z</dcterms:modified>
</cp:coreProperties>
</file>